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620" windowWidth="15180" windowHeight="7335" activeTab="1"/>
  </bookViews>
  <sheets>
    <sheet name="Лист1" sheetId="4" r:id="rId1"/>
    <sheet name="Корректировка Гаврлова" sheetId="5" r:id="rId2"/>
  </sheets>
  <definedNames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Заказчик" localSheetId="1">#REF!</definedName>
    <definedName name="Заказчик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_xlnm.Print_Area" localSheetId="1">'Корректировка Гаврлова'!$A$1:$E$21</definedName>
    <definedName name="_xlnm.Print_Area" localSheetId="0">Лист1!$A$1:$E$21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Территориальная_поправка_к_ТЕР" localSheetId="1">#REF!</definedName>
    <definedName name="Территориальная_поправка_к_ТЕР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B17" i="5" l="1"/>
  <c r="D16" i="5"/>
  <c r="E16" i="5" s="1"/>
  <c r="D15" i="5"/>
  <c r="E15" i="5" s="1"/>
  <c r="D11" i="5"/>
  <c r="E11" i="5"/>
  <c r="D12" i="5"/>
  <c r="E12" i="5" s="1"/>
  <c r="D13" i="5"/>
  <c r="E13" i="5" s="1"/>
  <c r="D14" i="5"/>
  <c r="E14" i="5" s="1"/>
  <c r="C17" i="5"/>
  <c r="D10" i="5"/>
  <c r="E10" i="5" s="1"/>
  <c r="E17" i="5" l="1"/>
  <c r="D17" i="5"/>
  <c r="C18" i="5" l="1"/>
  <c r="D18" i="5" l="1"/>
  <c r="D19" i="5" s="1"/>
  <c r="C19" i="5"/>
  <c r="C12" i="4"/>
  <c r="D11" i="4"/>
  <c r="E11" i="4" s="1"/>
  <c r="D10" i="4"/>
  <c r="E10" i="4" s="1"/>
  <c r="E18" i="5" l="1"/>
  <c r="E19" i="5" s="1"/>
  <c r="E12" i="4"/>
  <c r="D12" i="4" l="1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<sst xmlns="http://schemas.openxmlformats.org/spreadsheetml/2006/main" count="39" uniqueCount="29">
  <si>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</si>
  <si>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</si>
  <si>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</si>
  <si>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</si>
  <si>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</si>
  <si>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</si>
  <si>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</si>
  <si>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</si>
  <si>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Приложение № 4</t>
  </si>
  <si>
    <t xml:space="preserve"> </t>
  </si>
  <si>
    <t xml:space="preserve">Наименование услуг и работ (затрат) </t>
  </si>
  <si>
    <t>Сметная стоимость строительства в текущем уровне цен на 2015г.</t>
  </si>
  <si>
    <t>Капитальный ремонт ПАО "НЗХК"</t>
  </si>
  <si>
    <t xml:space="preserve">     Инженер-сметчик                                                                                     А.И. Калиниченко</t>
  </si>
  <si>
    <t>к заявке № 19</t>
  </si>
  <si>
    <t>ИНженер ОП Новосибирск                                                        И.Г. Симович</t>
  </si>
  <si>
    <t>Цех №11, зд.139А (инв.193319) - устройство наливных кровель с применением битумно-эмульсионной мастики на твердых эмульгаторах                                                                     Локальная смета №514-101/80</t>
  </si>
  <si>
    <t>Цех №11, подстанция №18(КП-3)(инв.188248)-устройство наливных кровель с применением битумно-эмульсионной мастики на твердых эмульгаторах                                                                       Локальная смета №524-104/76</t>
  </si>
  <si>
    <t>Обоснование начальной (максимальной) цены договора на выполнение работ по гидроизоляции кровель зданий 139А и подстанции №18 (КП-3) цеха № 11  ПАО "НЗХК" с применением битумно-эмульсионной мастики на твердых эмульгаторах.</t>
  </si>
  <si>
    <t>Реконструкция ПАО "НЗХК"</t>
  </si>
  <si>
    <t>Обоснование начальной (максимальной) цены договора на монтаж и пусконаладку системы электропитания и видеонаблюдения периметра ПАО "НЗХК"</t>
  </si>
  <si>
    <t>Участки периметра. СОЭН "нового" периметра ЗЗ (макеты)                                                                       ЛОКАЛЬНЫЙ СМЕТНЫЙ РАСЧЕТ  № 05/277</t>
  </si>
  <si>
    <t>Кабельные трассы. Архитектурно-строительные решения и инженерные сооружения "нового" периметра ЗЗ (макеты)                                                                       ЛОКАЛЬНЫЙ СМЕТНЫЙ РАСЧЕТ  № 09/280</t>
  </si>
  <si>
    <t>Магистральные кабельные трассы. СОС и О  "нового" периметра ЗЗ (макеты)                                                                  ЛОКАЛЬНЫЙ СМЕТНЫЙ РАСЧЕТ  № 10/281</t>
  </si>
  <si>
    <t>Система электропитания "нового" периметра ЗЗ (макеты)                                                                       ЛОКАЛЬНЫЙ СМЕТНЫЙ РАСЧЕТ  № 11/282</t>
  </si>
  <si>
    <t>Пусконаладочные работы по созданию СКУД "нового" периметра ЗЗ (макеты)                                                                     ЛОКАЛЬНЫЙ СМЕТНЫЙ РАСЧЕТ  № 14/285</t>
  </si>
  <si>
    <t>Пусконаладочные работы по созданию СОО "нового" периметра ЗЗ (макеты)                                                                      ЛОКАЛЬНЫЙ СМЕТНЫЙ РАСЧЕТ  № 17/288</t>
  </si>
  <si>
    <t>Пусконаладочные работы по созданию системы электропитания "нового" периметра ЗЗ (макеты)                                                                     ЛОКАЛЬНЫЙ СМЕТНЫЙ РАСЧЕТ  № 18/289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</si>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</sst>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view="pageBreakPreview" zoomScale="80" zoomScaleSheetLayoutView="80" workbookViewId="0">
      <selection activeCell="B10" sqref="B10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8</v>
      </c>
      <c r="B1" s="22"/>
      <c r="C1" s="22"/>
      <c r="D1" s="22"/>
      <c r="E1" s="22"/>
    </row>
    <row r="2" spans="1:5" ht="18.75" x14ac:dyDescent="0.2">
      <c r="A2" s="22" t="s">
        <v>14</v>
      </c>
      <c r="B2" s="22"/>
      <c r="C2" s="22"/>
      <c r="D2" s="22"/>
      <c r="E2" s="22"/>
    </row>
    <row r="3" spans="1:5" ht="45.75" customHeight="1" x14ac:dyDescent="0.2">
      <c r="A3" s="25" t="s">
        <v>18</v>
      </c>
      <c r="B3" s="25"/>
      <c r="C3" s="25"/>
      <c r="D3" s="25"/>
      <c r="E3" s="25"/>
    </row>
    <row r="5" spans="1:5" ht="18.75" x14ac:dyDescent="0.3">
      <c r="A5" s="23" t="s">
        <v>12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63" x14ac:dyDescent="0.2">
      <c r="A10" s="9" t="s">
        <v>16</v>
      </c>
      <c r="B10" s="6">
        <v>193573</v>
      </c>
      <c r="C10" s="14">
        <v>1899397</v>
      </c>
      <c r="D10" s="6">
        <f t="shared" ref="D10:D11" si="0">C10</f>
        <v>1899397</v>
      </c>
      <c r="E10" s="6">
        <f t="shared" ref="E10:E11" si="1">D10</f>
        <v>1899397</v>
      </c>
    </row>
    <row r="11" spans="1:5" s="1" customFormat="1" ht="63" x14ac:dyDescent="0.2">
      <c r="A11" s="9" t="s">
        <v>17</v>
      </c>
      <c r="B11" s="6">
        <v>4701</v>
      </c>
      <c r="C11" s="14">
        <v>37950</v>
      </c>
      <c r="D11" s="6">
        <f t="shared" si="0"/>
        <v>37950</v>
      </c>
      <c r="E11" s="6">
        <f t="shared" si="1"/>
        <v>37950</v>
      </c>
    </row>
    <row r="12" spans="1:5" s="2" customFormat="1" ht="20.25" customHeight="1" x14ac:dyDescent="0.2">
      <c r="A12" s="9" t="s">
        <v>4</v>
      </c>
      <c r="B12" s="6"/>
      <c r="C12" s="14">
        <f>SUM(C10:C11)</f>
        <v>1937347</v>
      </c>
      <c r="D12" s="14">
        <f>SUM(D10:D11)</f>
        <v>1937347</v>
      </c>
      <c r="E12" s="14">
        <f>SUM(E10:E11)</f>
        <v>1937347</v>
      </c>
    </row>
    <row r="13" spans="1:5" s="2" customFormat="1" ht="20.25" customHeight="1" x14ac:dyDescent="0.2">
      <c r="A13" s="9" t="s">
        <v>5</v>
      </c>
      <c r="B13" s="6"/>
      <c r="C13" s="14">
        <f t="shared" ref="C13:D13" si="2">C12*0.18</f>
        <v>348722.45999999996</v>
      </c>
      <c r="D13" s="6">
        <f t="shared" si="2"/>
        <v>348722.45999999996</v>
      </c>
      <c r="E13" s="6">
        <f>E12*0.18</f>
        <v>348722.45999999996</v>
      </c>
    </row>
    <row r="14" spans="1:5" s="3" customFormat="1" ht="20.25" customHeight="1" x14ac:dyDescent="0.2">
      <c r="A14" s="11" t="s">
        <v>6</v>
      </c>
      <c r="B14" s="7"/>
      <c r="C14" s="15">
        <f t="shared" ref="C14:E14" si="3">SUM(C12:C13)</f>
        <v>2286069.46</v>
      </c>
      <c r="D14" s="7">
        <f t="shared" si="3"/>
        <v>2286069.46</v>
      </c>
      <c r="E14" s="7">
        <f t="shared" si="3"/>
        <v>2286069.46</v>
      </c>
    </row>
    <row r="15" spans="1:5" s="1" customFormat="1" x14ac:dyDescent="0.2">
      <c r="A15" s="12"/>
      <c r="B15" s="2"/>
      <c r="C15" s="16"/>
    </row>
    <row r="17" spans="1:5" x14ac:dyDescent="0.2">
      <c r="C17" s="17" t="s">
        <v>9</v>
      </c>
    </row>
    <row r="18" spans="1:5" s="4" customFormat="1" ht="15" x14ac:dyDescent="0.2">
      <c r="A18" s="20" t="s">
        <v>15</v>
      </c>
      <c r="B18" s="20"/>
      <c r="C18" s="20"/>
      <c r="D18" s="20"/>
      <c r="E18" s="20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1" t="s">
        <v>13</v>
      </c>
      <c r="B21" s="21"/>
      <c r="C21" s="21"/>
      <c r="D21" s="21"/>
      <c r="E21" s="21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view="pageBreakPreview" zoomScale="80" zoomScaleSheetLayoutView="80" workbookViewId="0">
      <selection activeCell="E27" sqref="E27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28</v>
      </c>
      <c r="B1" s="22"/>
      <c r="C1" s="22"/>
      <c r="D1" s="22"/>
      <c r="E1" s="22"/>
    </row>
    <row r="2" spans="1:5" ht="18.75" x14ac:dyDescent="0.2">
      <c r="A2" s="22"/>
      <c r="B2" s="22"/>
      <c r="C2" s="22"/>
      <c r="D2" s="22"/>
      <c r="E2" s="22"/>
    </row>
    <row r="3" spans="1:5" ht="45.75" customHeight="1" x14ac:dyDescent="0.2">
      <c r="A3" s="25" t="s">
        <v>20</v>
      </c>
      <c r="B3" s="25"/>
      <c r="C3" s="25"/>
      <c r="D3" s="25"/>
      <c r="E3" s="25"/>
    </row>
    <row r="5" spans="1:5" ht="21.75" customHeight="1" x14ac:dyDescent="0.3">
      <c r="A5" s="23" t="s">
        <v>19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47.25" x14ac:dyDescent="0.2">
      <c r="A10" s="9" t="s">
        <v>21</v>
      </c>
      <c r="B10" s="6">
        <v>1815863</v>
      </c>
      <c r="C10" s="14">
        <v>6541468</v>
      </c>
      <c r="D10" s="6">
        <f>C10</f>
        <v>6541468</v>
      </c>
      <c r="E10" s="6">
        <f>D10</f>
        <v>6541468</v>
      </c>
    </row>
    <row r="11" spans="1:5" s="1" customFormat="1" ht="63" x14ac:dyDescent="0.2">
      <c r="A11" s="9" t="s">
        <v>22</v>
      </c>
      <c r="B11" s="6">
        <v>12572</v>
      </c>
      <c r="C11" s="14">
        <v>75079</v>
      </c>
      <c r="D11" s="6">
        <f t="shared" ref="D11:E11" si="0">C11</f>
        <v>75079</v>
      </c>
      <c r="E11" s="6">
        <f t="shared" si="0"/>
        <v>75079</v>
      </c>
    </row>
    <row r="12" spans="1:5" s="1" customFormat="1" ht="47.25" x14ac:dyDescent="0.2">
      <c r="A12" s="9" t="s">
        <v>23</v>
      </c>
      <c r="B12" s="6">
        <v>29947</v>
      </c>
      <c r="C12" s="14">
        <v>185468</v>
      </c>
      <c r="D12" s="6">
        <f t="shared" ref="D12:E12" si="1">C12</f>
        <v>185468</v>
      </c>
      <c r="E12" s="6">
        <f t="shared" si="1"/>
        <v>185468</v>
      </c>
    </row>
    <row r="13" spans="1:5" s="1" customFormat="1" ht="47.25" x14ac:dyDescent="0.2">
      <c r="A13" s="9" t="s">
        <v>24</v>
      </c>
      <c r="B13" s="6">
        <v>124368</v>
      </c>
      <c r="C13" s="14">
        <v>651396</v>
      </c>
      <c r="D13" s="6">
        <f t="shared" ref="D13:E13" si="2">C13</f>
        <v>651396</v>
      </c>
      <c r="E13" s="6">
        <f t="shared" si="2"/>
        <v>651396</v>
      </c>
    </row>
    <row r="14" spans="1:5" s="1" customFormat="1" ht="47.25" x14ac:dyDescent="0.2">
      <c r="A14" s="9" t="s">
        <v>25</v>
      </c>
      <c r="B14" s="6">
        <v>22716</v>
      </c>
      <c r="C14" s="14">
        <v>299014</v>
      </c>
      <c r="D14" s="6">
        <f t="shared" ref="D14:E14" si="3">C14</f>
        <v>299014</v>
      </c>
      <c r="E14" s="6">
        <f t="shared" si="3"/>
        <v>299014</v>
      </c>
    </row>
    <row r="15" spans="1:5" s="1" customFormat="1" ht="47.25" x14ac:dyDescent="0.2">
      <c r="A15" s="9" t="s">
        <v>26</v>
      </c>
      <c r="B15" s="6">
        <v>8075</v>
      </c>
      <c r="C15" s="14">
        <v>106251</v>
      </c>
      <c r="D15" s="6">
        <f t="shared" ref="D15:E16" si="4">C15</f>
        <v>106251</v>
      </c>
      <c r="E15" s="6">
        <f t="shared" si="4"/>
        <v>106251</v>
      </c>
    </row>
    <row r="16" spans="1:5" s="1" customFormat="1" ht="47.25" x14ac:dyDescent="0.2">
      <c r="A16" s="9" t="s">
        <v>27</v>
      </c>
      <c r="B16" s="6">
        <v>3312</v>
      </c>
      <c r="C16" s="14">
        <v>43590</v>
      </c>
      <c r="D16" s="6">
        <f t="shared" si="4"/>
        <v>43590</v>
      </c>
      <c r="E16" s="6">
        <f t="shared" si="4"/>
        <v>43590</v>
      </c>
    </row>
    <row r="17" spans="1:5" s="2" customFormat="1" ht="20.25" customHeight="1" x14ac:dyDescent="0.2">
      <c r="A17" s="9" t="s">
        <v>4</v>
      </c>
      <c r="B17" s="6">
        <f>SUM(B10:B16)</f>
        <v>2016853</v>
      </c>
      <c r="C17" s="6">
        <f>SUM(C10:C16)</f>
        <v>7902266</v>
      </c>
      <c r="D17" s="6">
        <f>SUM(D10:D16)</f>
        <v>7902266</v>
      </c>
      <c r="E17" s="6">
        <f>SUM(E10:E16)</f>
        <v>7902266</v>
      </c>
    </row>
    <row r="18" spans="1:5" s="2" customFormat="1" ht="20.25" customHeight="1" x14ac:dyDescent="0.2">
      <c r="A18" s="9" t="s">
        <v>5</v>
      </c>
      <c r="B18" s="6"/>
      <c r="C18" s="14">
        <f t="shared" ref="C18:D18" si="5">C17*0.18</f>
        <v>1422407.88</v>
      </c>
      <c r="D18" s="6">
        <f t="shared" si="5"/>
        <v>1422407.88</v>
      </c>
      <c r="E18" s="6">
        <f>E17*0.18</f>
        <v>1422407.88</v>
      </c>
    </row>
    <row r="19" spans="1:5" s="3" customFormat="1" ht="20.25" customHeight="1" x14ac:dyDescent="0.2">
      <c r="A19" s="11" t="s">
        <v>6</v>
      </c>
      <c r="B19" s="7"/>
      <c r="C19" s="15">
        <f t="shared" ref="C19:E19" si="6">SUM(C17:C18)</f>
        <v>9324673.879999999</v>
      </c>
      <c r="D19" s="7">
        <f t="shared" si="6"/>
        <v>9324673.879999999</v>
      </c>
      <c r="E19" s="7">
        <f t="shared" si="6"/>
        <v>9324673.879999999</v>
      </c>
    </row>
    <row r="20" spans="1:5" s="1" customFormat="1" x14ac:dyDescent="0.2">
      <c r="A20" s="12"/>
      <c r="B20" s="2"/>
      <c r="C20" s="16"/>
    </row>
  </sheetData>
  <mergeCells count="6">
    <mergeCell ref="A1:E1"/>
    <mergeCell ref="A2:E2"/>
    <mergeCell ref="A3:E3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Корректировка Гаврлова</vt:lpstr>
      <vt:lpstr>'Корректировка Гаврлова'!Область_печати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2015-06-05T03:27:49Z</cp:lastPrinted>
  <dcterms:created xsi:type="dcterms:W3CDTF">2004-03-31T11:09:00Z</dcterms:created>
  <dcterms:modified xsi:type="dcterms:W3CDTF">2015-11-09T08:21:03Z</dcterms:modified>
</cp:coreProperties>
</file>