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11340" windowHeight="9345" tabRatio="866" activeTab="1"/>
  </bookViews>
  <sheets>
    <sheet name="24821" sheetId="67" r:id="rId1"/>
    <sheet name="НМЦ" sheetId="7" r:id="rId2"/>
    <sheet name="Сводка затрат" sheetId="25" r:id="rId3"/>
  </sheets>
  <externalReferences>
    <externalReference r:id="rId4"/>
  </externalReferences>
  <definedNames>
    <definedName name="Constr" localSheetId="0">'24821'!$A$1</definedName>
    <definedName name="FOT" localSheetId="0">'24821'!$D$17</definedName>
    <definedName name="Ind" localSheetId="0">'24821'!#REF!</definedName>
    <definedName name="Obj" localSheetId="0">'24821'!$D$9</definedName>
    <definedName name="Obosn" localSheetId="0">'24821'!$D$12</definedName>
    <definedName name="SmPr" localSheetId="0">'24821'!$D$13</definedName>
    <definedName name="аааааппппппрррппппппп" localSheetId="2">#REF!</definedName>
    <definedName name="аааааппппппрррппппппп">#REF!</definedName>
    <definedName name="аараооооооооооооо" localSheetId="2">#REF!</definedName>
    <definedName name="аараооооооооооооо">#REF!</definedName>
    <definedName name="автом" localSheetId="2">#REF!</definedName>
    <definedName name="автом">#REF!</definedName>
    <definedName name="алшрльоплварл" localSheetId="2">#REF!</definedName>
    <definedName name="алшрльоплварл">#REF!</definedName>
    <definedName name="аолвлддддддддддддддддввввввввв" localSheetId="2">#REF!</definedName>
    <definedName name="аолвлддддддддддддддддввввввввв">#REF!</definedName>
    <definedName name="апарв" localSheetId="2">#REF!</definedName>
    <definedName name="апарв">#REF!</definedName>
    <definedName name="апрлдджаоырыфрпопрлпрлпрлп" localSheetId="2">#REF!</definedName>
    <definedName name="апрлдджаоырыфрпопрлпрлпрлп">#REF!</definedName>
    <definedName name="арлггаджаш" localSheetId="2">#REF!</definedName>
    <definedName name="арлггаджаш">#REF!</definedName>
    <definedName name="ароррбллтблпроорапииас" localSheetId="2">#REF!</definedName>
    <definedName name="ароррбллтблпроорапииас">#REF!</definedName>
    <definedName name="арррррблллпдрлдддддддддд" localSheetId="2">#REF!</definedName>
    <definedName name="арррррблллпдрлдддддддддд">#REF!</definedName>
    <definedName name="варпаааааааааа" localSheetId="2">#REF!</definedName>
    <definedName name="варпаааааааааа">#REF!</definedName>
    <definedName name="ввпьььььлднд" localSheetId="2">#REF!</definedName>
    <definedName name="ввпьььььлднд">#REF!</definedName>
    <definedName name="вед" localSheetId="2">#REF!</definedName>
    <definedName name="вед">#REF!</definedName>
    <definedName name="вертикальная" localSheetId="2">#REF!</definedName>
    <definedName name="вертикальная">#REF!</definedName>
    <definedName name="вертикплан" localSheetId="2">#REF!</definedName>
    <definedName name="вертикплан">#REF!</definedName>
    <definedName name="волен" localSheetId="2">#REF!</definedName>
    <definedName name="волен">#REF!</definedName>
    <definedName name="вп" localSheetId="2">#REF!</definedName>
    <definedName name="вп">#REF!</definedName>
    <definedName name="впырпфдыпл" localSheetId="2">#REF!</definedName>
    <definedName name="впырпфдыпл">#REF!</definedName>
    <definedName name="впьглорьтитттттттттт" localSheetId="2">#REF!</definedName>
    <definedName name="впьглорьтитттттттттт">#REF!</definedName>
    <definedName name="всввввввввввввввввввввввввв" localSheetId="2">#REF!</definedName>
    <definedName name="всввввввввввввввввввввввввв">#REF!</definedName>
    <definedName name="выб" localSheetId="2">#REF!</definedName>
    <definedName name="выб">#REF!</definedName>
    <definedName name="выпуск" localSheetId="2">#REF!</definedName>
    <definedName name="выпуск">#REF!</definedName>
    <definedName name="выьлепвввввпмп" localSheetId="2">#REF!</definedName>
    <definedName name="выьлепвввввпмп">#REF!</definedName>
    <definedName name="еваопродолжэрщэрзшщщх" localSheetId="2">#REF!</definedName>
    <definedName name="еваопродолжэрщэрзшщщх">#REF!</definedName>
    <definedName name="_xlnm.Print_Titles" localSheetId="0">'24821'!$25:$25</definedName>
    <definedName name="_xlnm.Print_Titles" localSheetId="1">НМЦ!$13:$13</definedName>
    <definedName name="_xlnm.Print_Titles" localSheetId="2">'Сводка затрат'!$13:$13</definedName>
    <definedName name="измен" localSheetId="2">#REF!</definedName>
    <definedName name="измен">#REF!</definedName>
    <definedName name="итого" localSheetId="1">#REF!</definedName>
    <definedName name="итого" localSheetId="2">#REF!</definedName>
    <definedName name="итого">#REF!</definedName>
    <definedName name="итого_сантех" localSheetId="1">#REF!</definedName>
    <definedName name="итого_сантех" localSheetId="2">#REF!</definedName>
    <definedName name="итого_сантех">#REF!</definedName>
    <definedName name="итого_стр" localSheetId="2">#REF!</definedName>
    <definedName name="итого_стр">#REF!</definedName>
    <definedName name="итого_строит" localSheetId="1">НМЦ!#REF!</definedName>
    <definedName name="итого_строит" localSheetId="2">'Сводка затрат'!#REF!</definedName>
    <definedName name="итого_строит">#REF!</definedName>
    <definedName name="итого_технол" localSheetId="1">#REF!</definedName>
    <definedName name="итого_технол" localSheetId="2">#REF!</definedName>
    <definedName name="итого_технол">#REF!</definedName>
    <definedName name="итого_электр" localSheetId="1">#REF!</definedName>
    <definedName name="итого_электр" localSheetId="2">#REF!</definedName>
    <definedName name="итого_электр">#REF!</definedName>
    <definedName name="квота" localSheetId="2">#REF!</definedName>
    <definedName name="квота">#REF!</definedName>
    <definedName name="кккккккккк" localSheetId="2">#REF!</definedName>
    <definedName name="кккккккккк">#REF!</definedName>
    <definedName name="корек" localSheetId="2">#REF!</definedName>
    <definedName name="корек">#REF!</definedName>
    <definedName name="корект" localSheetId="2">#REF!</definedName>
    <definedName name="корект">#REF!</definedName>
    <definedName name="корректир" localSheetId="2">#REF!</definedName>
    <definedName name="корректир">#REF!</definedName>
    <definedName name="лен" localSheetId="1">#REF!</definedName>
    <definedName name="лен" localSheetId="2">#REF!</definedName>
    <definedName name="лен">#REF!</definedName>
    <definedName name="лот" localSheetId="1">#REF!</definedName>
    <definedName name="лот" localSheetId="2">#REF!</definedName>
    <definedName name="лот">#REF!</definedName>
    <definedName name="мамиааааааааааааааааааааааааааааа" localSheetId="2">#REF!</definedName>
    <definedName name="мамиааааааааааааааааааааааааааааа">#REF!</definedName>
    <definedName name="ммпоослччччччччччрччапппппппппр" localSheetId="2">#REF!</definedName>
    <definedName name="ммпоослччччччччччрччапппппппппр">#REF!</definedName>
    <definedName name="мрол" localSheetId="2">#REF!</definedName>
    <definedName name="мрол">#REF!</definedName>
    <definedName name="оз" localSheetId="2">#REF!</definedName>
    <definedName name="оз">#REF!</definedName>
    <definedName name="озелен" localSheetId="2">#REF!</definedName>
    <definedName name="озелен">#REF!</definedName>
    <definedName name="озеленение" localSheetId="2">#REF!</definedName>
    <definedName name="озеленение">#REF!</definedName>
    <definedName name="озеленение2" localSheetId="2">#REF!</definedName>
    <definedName name="озеленение2">#REF!</definedName>
    <definedName name="ОСР" localSheetId="2">#REF!</definedName>
    <definedName name="ОСР">#REF!</definedName>
    <definedName name="ОСР110" localSheetId="2">#REF!</definedName>
    <definedName name="ОСР110">#REF!</definedName>
    <definedName name="ОСР111" localSheetId="2">#REF!</definedName>
    <definedName name="ОСР111">#REF!</definedName>
    <definedName name="план" localSheetId="2">#REF!</definedName>
    <definedName name="план">#REF!</definedName>
    <definedName name="планировка" localSheetId="2">#REF!</definedName>
    <definedName name="планировка">#REF!</definedName>
    <definedName name="плдщхэж.юрббдлююбо" localSheetId="2">#REF!</definedName>
    <definedName name="плдщхэж.юрббдлююбо">#REF!</definedName>
    <definedName name="площадки" localSheetId="2">#REF!</definedName>
    <definedName name="площадки">#REF!</definedName>
    <definedName name="пос" localSheetId="1">#REF!</definedName>
    <definedName name="пос" localSheetId="2">#REF!</definedName>
    <definedName name="пос">#REF!</definedName>
    <definedName name="прав" localSheetId="2">#REF!</definedName>
    <definedName name="прав">#REF!</definedName>
    <definedName name="прлппппппппппппппрррррррр" localSheetId="2">#REF!</definedName>
    <definedName name="прлппппппппппппппрррррррр">#REF!</definedName>
    <definedName name="провбп" localSheetId="2">#REF!</definedName>
    <definedName name="провбп">#REF!</definedName>
    <definedName name="проект" localSheetId="2">#REF!</definedName>
    <definedName name="проект">#REF!</definedName>
    <definedName name="пропппп" localSheetId="2">#REF!</definedName>
    <definedName name="пропппп">#REF!</definedName>
    <definedName name="рпоолллллбрюююююююююююю" localSheetId="2">#REF!</definedName>
    <definedName name="рпоолллллбрюююююююююююю">#REF!</definedName>
    <definedName name="сааповвыыыыыеееееггггггггг" localSheetId="2">#REF!</definedName>
    <definedName name="сааповвыыыыыеееееггггггггг">#REF!</definedName>
    <definedName name="сапопрлрлппппр" localSheetId="2">#REF!</definedName>
    <definedName name="сапопрлрлппппр">#REF!</definedName>
    <definedName name="саррпрпппппппппппппппррррррр" localSheetId="2">#REF!</definedName>
    <definedName name="саррпрпппппппппппппппррррррр">#REF!</definedName>
    <definedName name="свод" localSheetId="2">#REF!</definedName>
    <definedName name="свод">#REF!</definedName>
    <definedName name="Свсмр" localSheetId="2">'[1] пристр428'!#REF!</definedName>
    <definedName name="Свсмр">'[1] пристр428'!#REF!</definedName>
    <definedName name="склад" localSheetId="1">#REF!</definedName>
    <definedName name="склад" localSheetId="2">#REF!</definedName>
    <definedName name="склад">#REF!</definedName>
    <definedName name="сср4" localSheetId="1">#REF!</definedName>
    <definedName name="сср4" localSheetId="2">#REF!</definedName>
    <definedName name="сср4">#REF!</definedName>
    <definedName name="ссроб" localSheetId="1">#REF!</definedName>
    <definedName name="ссроб" localSheetId="2">#REF!</definedName>
    <definedName name="ссроб">#REF!</definedName>
    <definedName name="сссссссссссссрооооооооаапнааааеоаааааааа" localSheetId="2">#REF!</definedName>
    <definedName name="сссссссссссссрооооооооаапнааааеоаааааааа">#REF!</definedName>
    <definedName name="счет" localSheetId="2">'[1] пристр428'!#REF!</definedName>
    <definedName name="счет">'[1] пристр428'!#REF!</definedName>
    <definedName name="тдер" localSheetId="2">#REF!</definedName>
    <definedName name="тдер">#REF!</definedName>
    <definedName name="ТК" localSheetId="2">#REF!</definedName>
    <definedName name="ТК">#REF!</definedName>
    <definedName name="тоолллллопппплопооллоопло" localSheetId="2">#REF!</definedName>
    <definedName name="тоолллллопппплопооллоопло">#REF!</definedName>
    <definedName name="топливро" localSheetId="2">#REF!</definedName>
    <definedName name="топливро">#REF!</definedName>
    <definedName name="трапные" localSheetId="2">#REF!</definedName>
    <definedName name="трапные">#REF!</definedName>
    <definedName name="уке" localSheetId="2">#REF!</definedName>
    <definedName name="уке">#REF!</definedName>
    <definedName name="фякуряыувравяв" localSheetId="2">#REF!</definedName>
    <definedName name="фякуряыувравяв">#REF!</definedName>
    <definedName name="фяыввввввв" localSheetId="2">#REF!</definedName>
    <definedName name="фяыввввввв">#REF!</definedName>
    <definedName name="хййййййййййжывввввввв" localSheetId="2">#REF!</definedName>
    <definedName name="хййййййййййжывввввввв">#REF!</definedName>
    <definedName name="чвподю" localSheetId="2">#REF!</definedName>
    <definedName name="чвподю">#REF!</definedName>
    <definedName name="чрпрл" localSheetId="2">#REF!</definedName>
    <definedName name="чрпрл">#REF!</definedName>
    <definedName name="чситтттттттсссссссссччччч" localSheetId="2">#REF!</definedName>
    <definedName name="чситтттттттсссссссссччччч">#REF!</definedName>
    <definedName name="ываочяьбббббббббббббб" localSheetId="2">#REF!</definedName>
    <definedName name="ываочяьбббббббббббббб">#REF!</definedName>
    <definedName name="ЫВРРАЫРАывоопоапо" localSheetId="2">#REF!</definedName>
    <definedName name="ЫВРРАЫРАывоопоапо">#REF!</definedName>
    <definedName name="ывынреыкшлнжхэтшлэ" localSheetId="2">#REF!</definedName>
    <definedName name="ывынреыкшлнжхэтшлэ">#REF!</definedName>
    <definedName name="ыоарллвапрлывпорапар" localSheetId="2">#REF!</definedName>
    <definedName name="ыоарллвапрлывпорапар">#REF!</definedName>
    <definedName name="ычвпппппппппп" localSheetId="2">#REF!</definedName>
    <definedName name="ычвпппппппппп">#REF!</definedName>
    <definedName name="яыдвлпрмичврип" localSheetId="2">#REF!</definedName>
    <definedName name="яыдвлпрмичврип">#REF!</definedName>
  </definedNames>
  <calcPr calcId="145621"/>
</workbook>
</file>

<file path=xl/calcChain.xml><?xml version="1.0" encoding="utf-8"?>
<calcChain xmlns="http://schemas.openxmlformats.org/spreadsheetml/2006/main">
  <c r="D18" i="25" l="1"/>
  <c r="D16" i="25"/>
  <c r="E15" i="25"/>
  <c r="D15" i="25"/>
  <c r="F14" i="25"/>
  <c r="E14" i="25"/>
  <c r="D14" i="25"/>
  <c r="K19" i="67" l="1"/>
  <c r="K137" i="67"/>
  <c r="K142" i="67"/>
  <c r="G15" i="25" l="1"/>
  <c r="G16" i="25" s="1"/>
  <c r="F15" i="25" l="1"/>
  <c r="F16" i="25" s="1"/>
  <c r="E16" i="25" l="1"/>
  <c r="H16" i="25" s="1"/>
  <c r="C14" i="7"/>
  <c r="C15" i="7" s="1"/>
  <c r="C17" i="7" l="1"/>
  <c r="C19" i="7" s="1"/>
  <c r="H15" i="25"/>
  <c r="H14" i="25" l="1"/>
  <c r="B14" i="7" s="1"/>
  <c r="B15" i="7" s="1"/>
  <c r="F17" i="25" l="1"/>
  <c r="F18" i="25" s="1"/>
  <c r="G17" i="25"/>
  <c r="G18" i="25" s="1"/>
  <c r="E17" i="25" l="1"/>
  <c r="E18" i="25" s="1"/>
  <c r="D17" i="25" l="1"/>
  <c r="H17" i="25" s="1"/>
  <c r="H18" i="25" l="1"/>
</calcChain>
</file>

<file path=xl/sharedStrings.xml><?xml version="1.0" encoding="utf-8"?>
<sst xmlns="http://schemas.openxmlformats.org/spreadsheetml/2006/main" count="384" uniqueCount="303">
  <si>
    <t>Итого в базисных ценах 2000 г.</t>
  </si>
  <si>
    <t>8</t>
  </si>
  <si>
    <t>7</t>
  </si>
  <si>
    <t>6</t>
  </si>
  <si>
    <t>5</t>
  </si>
  <si>
    <t>оборудования, мебели, инвентаря</t>
  </si>
  <si>
    <t>монтажных работ</t>
  </si>
  <si>
    <t>строительных работ</t>
  </si>
  <si>
    <t>Общая сметная стоимость, руб.</t>
  </si>
  <si>
    <t>Наименование работ и затрат</t>
  </si>
  <si>
    <t>Номера сметных расчетов и смет</t>
  </si>
  <si>
    <t>Составлен в ценах по состоянию на 01.01.2000 г.</t>
  </si>
  <si>
    <t>Сводка затрат</t>
  </si>
  <si>
    <t>г. Лесной. ФГУП "Комбинат "Электрохимприбор"</t>
  </si>
  <si>
    <t>ЗАКАЗЧИК:</t>
  </si>
  <si>
    <t>ПОДРЯДЧИК:</t>
  </si>
  <si>
    <t xml:space="preserve">Генеральный директор </t>
  </si>
  <si>
    <t>__________________ А.В. Новиков</t>
  </si>
  <si>
    <t xml:space="preserve">      Оборудование</t>
  </si>
  <si>
    <t xml:space="preserve">      оборудования _______________________________________________________________________________________________</t>
  </si>
  <si>
    <t xml:space="preserve">  Итого Оборудование</t>
  </si>
  <si>
    <t>(наименование стройки)</t>
  </si>
  <si>
    <t>(локальная смета)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</si>
  <si>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</si>
  <si>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</si>
  <si>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</si>
  <si>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</si>
  <si>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</si>
  <si>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</si>
  <si>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</si>
  <si>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</si>
  <si>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</si>
  <si>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</si>
  <si>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осн.
раб.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</si>
  <si>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</si>
  <si>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</si>
  <si>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</si>
  <si>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</si>
  <si>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</si>
  <si>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_________________</t>
  </si>
  <si>
    <t>1 шт.</t>
  </si>
  <si>
    <t>1000 м</t>
  </si>
  <si>
    <t>шт</t>
  </si>
  <si>
    <t>100 м</t>
  </si>
  <si>
    <t>м</t>
  </si>
  <si>
    <t>Итого прямые затраты по смете в ценах 2001г.</t>
  </si>
  <si>
    <t>Накладные расходы</t>
  </si>
  <si>
    <t>Сметная прибыль</t>
  </si>
  <si>
    <t>Итоги по смете:</t>
  </si>
  <si>
    <t xml:space="preserve">  Итого Строительные работы</t>
  </si>
  <si>
    <t xml:space="preserve">  Итого Монтажные работы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</si>
  <si>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</si>
  <si>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</si>
  <si>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</si>
  <si>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</si>
  <si>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</si>
  <si>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</si>
  <si>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</si>
  <si>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</si>
  <si>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тыс. руб.</t>
  </si>
  <si>
    <t>Сметная трудоемкость _______________________________________________________________________________________________</t>
  </si>
  <si>
    <t>чел.час</t>
  </si>
  <si>
    <t>Сметная стоимость _______________________________________________________________________________________________</t>
  </si>
  <si>
    <t xml:space="preserve">      монтажных работ _______________________________________________________________________________________________</t>
  </si>
  <si>
    <t xml:space="preserve">      строительных работ _______________________________________________________________________________________________</t>
  </si>
  <si>
    <t>ФГУП "Комбинат "Электрохимприбор"</t>
  </si>
  <si>
    <t>г. Лесной ФГУП "Комбинат "Электрохимприбор"</t>
  </si>
  <si>
    <t>Расчет начальной (максимальной) цены</t>
  </si>
  <si>
    <t>Составлен в ценах по состоянию на 01.01.2000 г. с переводом в текущие</t>
  </si>
  <si>
    <t>руб.</t>
  </si>
  <si>
    <t>Наименование глав ССР, объектных сметных расчетов, локальных сметных расчетов, видов работ</t>
  </si>
  <si>
    <t>Сметная стоимость в базисных ценах на 01.01.2000</t>
  </si>
  <si>
    <t>Текущая стоимость на момент определения начальной (максимальной) цены</t>
  </si>
  <si>
    <t>№ обосновывающего расчета</t>
  </si>
  <si>
    <t>1</t>
  </si>
  <si>
    <t>2</t>
  </si>
  <si>
    <t>3</t>
  </si>
  <si>
    <t>4</t>
  </si>
  <si>
    <t xml:space="preserve">Итого </t>
  </si>
  <si>
    <t>НДС 18%</t>
  </si>
  <si>
    <t xml:space="preserve">Начальник отдела </t>
  </si>
  <si>
    <t>капитального строительства</t>
  </si>
  <si>
    <t>Инженер по проектно-сметной работе</t>
  </si>
  <si>
    <t>Т.Ш. Ковязина</t>
  </si>
  <si>
    <t>№ п/п</t>
  </si>
  <si>
    <t xml:space="preserve">Сметная стоимость </t>
  </si>
  <si>
    <t>Приложение №__ к договору от "__"______2013 №_______</t>
  </si>
  <si>
    <t>прочих затрат</t>
  </si>
  <si>
    <t>Согласовано</t>
  </si>
  <si>
    <t>отдел 028</t>
  </si>
  <si>
    <t>" _____ " ________________ 2013 г.</t>
  </si>
  <si>
    <t>В.В. Моляков</t>
  </si>
  <si>
    <t>шт.</t>
  </si>
  <si>
    <t>т</t>
  </si>
  <si>
    <t xml:space="preserve">  В том числе, справочно:</t>
  </si>
  <si>
    <t>Итого прямые затраты по смете с учетом коэффициентов к итогам</t>
  </si>
  <si>
    <t>100 м2</t>
  </si>
  <si>
    <t>Обору-дование</t>
  </si>
  <si>
    <t>Общая масса обору-дования, т</t>
  </si>
  <si>
    <t>Обоснова-ние</t>
  </si>
  <si>
    <t xml:space="preserve">Составлен(а) в базовых ценах 2001г. в редакции 2009г. </t>
  </si>
  <si>
    <t>тыс.руб.</t>
  </si>
  <si>
    <t>Средства на оплату труда _______________________________________________________________________________________________</t>
  </si>
  <si>
    <t xml:space="preserve">на </t>
  </si>
  <si>
    <t>"______ " __________2013 г.</t>
  </si>
  <si>
    <t>Зам. генерального директора</t>
  </si>
  <si>
    <t>СЦП1-1-27-А</t>
  </si>
  <si>
    <t>Цена поставщика</t>
  </si>
  <si>
    <t>10 шт.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</si>
  <si>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3 и сечением 1,5 мм2</t>
  </si>
  <si>
    <t>ТСЦ-501-8190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</si>
  <si>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3 и сечением 2,5 мм2</t>
  </si>
  <si>
    <t>ТСЦ-501-8191</t>
  </si>
  <si>
    <t>Материалы ______________________________________</t>
  </si>
  <si>
    <t>Е.В.Гордеев</t>
  </si>
  <si>
    <t>ТЕРм08-02-401-01</t>
  </si>
  <si>
    <t>Всего в ценах 2013 (Ксмр=5,56, Коб.=4,19, Кпнр=9,32)</t>
  </si>
  <si>
    <t>Всего в ценах 2013 с НДС</t>
  </si>
  <si>
    <t xml:space="preserve">ПРИМЕЧАНИЕ:  материал от разборки, пригодный для дальнейшего использования, передается балансодержателю по акту                          </t>
  </si>
  <si>
    <t>ТЕРм08-02-402-01</t>
  </si>
  <si>
    <t xml:space="preserve">   95% ФОТ (от 229)  (Поз. 70-75)</t>
  </si>
  <si>
    <t xml:space="preserve">   89% ФОТ (от 1690)  (Поз. 68)</t>
  </si>
  <si>
    <t xml:space="preserve">   65% ФОТ (от 17902)  (Поз. 3, 1, 5-6, 10, 12, 15, 17, 19, 21-22, 28, 30-31, 33, 35-40, 49, 51)</t>
  </si>
  <si>
    <t xml:space="preserve">   60% ФОТ (от 1528)  (Поз. 2, 59, 24)</t>
  </si>
  <si>
    <t xml:space="preserve">   50% ФОТ (от 803)  (Поз. 61, 63, 67)</t>
  </si>
  <si>
    <t xml:space="preserve">   45% ФОТ (от 5955)  (Поз. 53-58, 62, 64-66)</t>
  </si>
  <si>
    <t xml:space="preserve">   142% ФОТ (от 229)  (Поз. 70-75)</t>
  </si>
  <si>
    <t xml:space="preserve">   130% ФОТ (от 1690)  (Поз. 68)</t>
  </si>
  <si>
    <t xml:space="preserve">   105% ФОТ (от 1842)  (Поз. 2-3)</t>
  </si>
  <si>
    <t xml:space="preserve">   100% ФОТ (от 2)  (Поз. 59)</t>
  </si>
  <si>
    <t xml:space="preserve">   95% ФОТ (от 18216)  (Поз. 61, 63, 67, 1, 5-6, 10, 12, 15, 17, 19, 21-22, 28, 30-31, 33, 35-40, 49, 51)</t>
  </si>
  <si>
    <t xml:space="preserve">   80% ФОТ (от 6128)  (Поз. 53-58, 62, 64-66, 24)</t>
  </si>
  <si>
    <t xml:space="preserve">   4. Производство монтажных работ на открытых и полуоткрытых производственных площадках в стесненных условиях ОЗП=1,15; ЭМ=1,15; ЗПМ=1,15; ТЗ=1,15; ТЗМ=1,15  (Поз. 2-3, 53-58, 61, 63, 67, 62, 64-66, 68, 70-75, 1, 5-6, 10, 12, 15, 17, 19, 21-22, 28, 30-31, 33, 35-40, 49, 51, 24)</t>
  </si>
  <si>
    <t xml:space="preserve">   Заготовительно-складские расходы на оборудование - согласно п.4.64 из МДС 81-35.2004 ПЗ=1,012 (ОЗП=1,012; ЭМ=1,012; МАТ=1,012)  (Поз. 18)</t>
  </si>
  <si>
    <t xml:space="preserve">   Транспортные расходы на оборудование - согласно п.4.60 из МДС 81-35.2004 ПЗ=1,03 (ОЗП=1,03; ЭМ=1,03; МАТ=1,03)  (Поз. 18)</t>
  </si>
  <si>
    <t xml:space="preserve">   Заготовительно-складские расходы на материалы - согласно п.4.64 из МДС 81-35.2004 МАТ=1,02  (Поз. 7-9, 11, 16, 41-42, 44, 46)</t>
  </si>
  <si>
    <t xml:space="preserve">   Районный к-т 4,3%  (Поз. 2-3, 53-58, 61, 63, 67, 62, 64-66, 68, 70-75, 1, 5-6, 10, 12, 15, 17, 19, 21-22, 28, 30-31, 33, 35-40, 49, 51, 24)</t>
  </si>
  <si>
    <t>1000 м2 покрытия</t>
  </si>
  <si>
    <r>
      <t>На каждые 0,5 см изменения толщины покрытия добавлять или исключать к расценке 27-06-020-01</t>
    </r>
    <r>
      <rPr>
        <i/>
        <sz val="7"/>
        <rFont val="Arial"/>
        <family val="2"/>
        <charset val="204"/>
      </rPr>
      <t xml:space="preserve">
КОЭФ. К ПОЗИЦИИ:
Новый коэффициент ПЗ=2 (ОЗП=2; ЭМ=2 к расх.; ЗПМ=2; МАТ=2 к расх.; ТЗ=2; ТЗМ=2)</t>
    </r>
  </si>
  <si>
    <t>ТЕР27-06-021-01</t>
  </si>
  <si>
    <t>Устройство покрытия толщиной 4 см из горячих асфальтобетонных смесей плотных мелкозернистых типа АБВ, плотность каменных материалов 2,5-2,9 т/м3</t>
  </si>
  <si>
    <t>ТЕР27-06-020-01</t>
  </si>
  <si>
    <t>1 т</t>
  </si>
  <si>
    <t>Розлив битума (0,8кг на 1м2)</t>
  </si>
  <si>
    <t>ТЕР27-06-026-01</t>
  </si>
  <si>
    <t>1000 м2 основания</t>
  </si>
  <si>
    <t>Устройство оснований толщиной 15 см из щебня фракции 40-70 мм при укатке каменных материалов с пределом прочности на сжатие свыше 98,1 МПа (1000 кгс/см2) однослойных</t>
  </si>
  <si>
    <t>ТЕР27-04-005-01</t>
  </si>
  <si>
    <t>100 м3 конструкций</t>
  </si>
  <si>
    <t>Разборка покрытий и оснований щебеночных</t>
  </si>
  <si>
    <t>ТЕР27-03-008-02</t>
  </si>
  <si>
    <t>Разборка покрытий и оснований асфальтобетонных</t>
  </si>
  <si>
    <t>ТЕР27-03-008-04</t>
  </si>
  <si>
    <t xml:space="preserve">                           Вскрытие и восстановление асфальтового покрытия</t>
  </si>
  <si>
    <t>Трубы стальные сварные водогазопроводные с резьбой черные легкие (неоцинкованные) диаметр условного прохода 100 мм, толщина стенки 4 мм</t>
  </si>
  <si>
    <t>ТСЦ-103-0010</t>
  </si>
  <si>
    <t>1 км</t>
  </si>
  <si>
    <t>Укладка стальных водопроводных труб диаметром 100 мм</t>
  </si>
  <si>
    <t>ТЕР22-01-011-03</t>
  </si>
  <si>
    <t>100 м3</t>
  </si>
  <si>
    <t>Уплотнение грунта пневматическими трамбовками, группа грунтов 3-4</t>
  </si>
  <si>
    <t>ТЕР01-02-005-02</t>
  </si>
  <si>
    <t>100 м3 грунта</t>
  </si>
  <si>
    <t>Засыпка вручную траншей, пазух котлованов и ям, группа грунтов 3 (шурфы)</t>
  </si>
  <si>
    <t>ТЕР01-02-061-03</t>
  </si>
  <si>
    <t>Разработка грунта вручную в траншеях глубиной до 2 м без креплений с откосами, группа грунтов 3 (шурфы 104 шт; из расчета 1м3 на 1шт)</t>
  </si>
  <si>
    <t>ТЕР01-02-057-03</t>
  </si>
  <si>
    <t>Засыпка вручную траншей, пазух котлованов и ям, группа грунтов 2</t>
  </si>
  <si>
    <t>ТЕР01-02-061-02</t>
  </si>
  <si>
    <t>1000 м3 грунта</t>
  </si>
  <si>
    <t>Засыпка траншей и котлованов с перемещением грунта до 5 м бульдозерами мощностью 79 кВт (108 л.с.), группа грунтов 2</t>
  </si>
  <si>
    <t>ТЕР01-01-033-05</t>
  </si>
  <si>
    <t>Разработка грунта вручную в траншеях глубиной до 2 м без креплений с откосами, группа грунтов 2  (зачистка дна траншеи)</t>
  </si>
  <si>
    <t>ТЕР01-02-057-02</t>
  </si>
  <si>
    <t>Разработка грунта в отвал экскаваторами «драглайн» или «обратная лопата» с ковшом вместимостью 0,65 (0,5-1) м3, группа грунтов 3</t>
  </si>
  <si>
    <t>ТЕР01-01-003-09</t>
  </si>
  <si>
    <t xml:space="preserve">                           Устройство траншеи</t>
  </si>
  <si>
    <r>
      <t>Перевозка грузов автомобилями-самосвалами (работающими вне карьеров): расстояние 5 км, класс груза I</t>
    </r>
    <r>
      <rPr>
        <i/>
        <sz val="7"/>
        <rFont val="Arial"/>
        <family val="2"/>
        <charset val="204"/>
      </rPr>
      <t xml:space="preserve">
КОЭФ. К ПОЗИЦИИ:
17 При перевозке грузов к провозной плате (тарифам) применять поправочный коэффициент ПЗ=1,37 </t>
    </r>
  </si>
  <si>
    <t>СЦП3-3-5-1</t>
  </si>
  <si>
    <t>Погрузочные работы при автомобильных перевозках: мусор строительный (дрова, кустарник, пни)</t>
  </si>
  <si>
    <t>100 ям</t>
  </si>
  <si>
    <t>Засыпка ям подкоренных бульдозерами мощностью 79 кВт (108 л.с.)</t>
  </si>
  <si>
    <t>ТЕР01-02-107-01</t>
  </si>
  <si>
    <t>100 пней</t>
  </si>
  <si>
    <t>Обивка земли с выкорчеванных пней корчевателями-собирателями на тракторе мощностью 79 кВт (108 л.с.), диаметр пней свыше до 24 см</t>
  </si>
  <si>
    <t>ТЕР01-02-108-02</t>
  </si>
  <si>
    <t>Корчевка пней в грунтах естественного залегания корчевателями-собирателями на тракторе мощностью 79 кВт (108 л.с.) с перемещением пней до 5 м, диаметр пней до 32 см</t>
  </si>
  <si>
    <t>ТЕР01-02-105-02</t>
  </si>
  <si>
    <t>100 деревьев</t>
  </si>
  <si>
    <t>Разделка древесины мягких пород, полученной от валки леса, диаметр стволов до 32 см</t>
  </si>
  <si>
    <t>ТЕР01-02-101-06</t>
  </si>
  <si>
    <t>Валка деревьев мягких пород с корня, диаметр стволов до 32 см</t>
  </si>
  <si>
    <t>ТЕР01-02-099-05</t>
  </si>
  <si>
    <t>Расчистка площадей от кустарника и мелколесья вручную при густой поросли</t>
  </si>
  <si>
    <t>ТЕР01-02-119-03</t>
  </si>
  <si>
    <t xml:space="preserve">                           Подготовительные работы</t>
  </si>
  <si>
    <t xml:space="preserve">                           Раздел 2. Строительные работы</t>
  </si>
  <si>
    <r>
      <t>Лоток металлический неперфорированный размером 50х50 мм, с крышкой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</si>
  <si>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ФССЦ-509-2857</t>
  </si>
  <si>
    <t>Короб металлический на конструкциях, кронштейнах, по фермам и колоннам, длина 3 м</t>
  </si>
  <si>
    <t>ТЕРм08-02-396-02</t>
  </si>
  <si>
    <t>Трубы стальные сварные водогазопроводные с резьбой черные легкие (неоцинкованные) диаметр условного прохода 25 мм, толщина стенки 2,8 мм</t>
  </si>
  <si>
    <t>ТСЦ-103-0003</t>
  </si>
  <si>
    <r>
      <t>Труба стальная по установленным конструкциям, по стенам с креплением скобами, диаметр до 25 мм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2 до 8 м ОЗП=1,05; ТЗ=1,05</t>
    </r>
  </si>
  <si>
    <t>ТЕРм08-02-407-01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</si>
  <si>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3 и сечением 6,0 мм2</t>
  </si>
  <si>
    <t>ТСЦ-501-8195</t>
  </si>
  <si>
    <t>Кабель силовой АВБбШв 3х6 мм2 (Ц:109697,23руб:1,18:5,56)</t>
  </si>
  <si>
    <t>Кабель силовой АВБбШв 3х25+1х16 мм2 (Ц:105374руб:1,18:5,56)</t>
  </si>
  <si>
    <t>Кабель силовой с медными жилами с поливинилхлоридной изоляцией в поливинилхлоридной оболочке без защитного покрова ВВГ, напряжением 1,00 Кв, число жил 3 и сечением 25 мм2 плюс 1х16</t>
  </si>
  <si>
    <t>ТСЦ-501-8247</t>
  </si>
  <si>
    <t>Кабель силовой АВБбШв 4х6 мм2 (Ц:48925,75руб:1,18:5,56)</t>
  </si>
  <si>
    <t>Кабель силовой АВБбШв 3х35+1х16 мм2 (Ц:125934,03руб:1,18:5,56)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</si>
  <si>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6 мм2</t>
  </si>
  <si>
    <t>ТЕРм08-02-412-02</t>
  </si>
  <si>
    <r>
      <t>Кабель двух-четырехжильный по установленным конструкциям и лоткам с установкой ответвительных коробок в помещениях с нормальной средой сечением жилы до 10 мм2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2 до 8 м ОЗП=1,05; ТЗ=1,05</t>
    </r>
  </si>
  <si>
    <r>
      <t>Кабель двух-четырехжильный сечением жилы до 16 мм2 с креплением накладными скобами, полосками с установкой ответвительных коробок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2 до 8 м ОЗП=1,05; ТЗ=1,05</t>
    </r>
  </si>
  <si>
    <t>1 проход кабеля</t>
  </si>
  <si>
    <t>Герметизация уплотнительной массой в трубах с обоих концов</t>
  </si>
  <si>
    <t>ТЕРм08-02-155-01</t>
  </si>
  <si>
    <t>100 м кабеля</t>
  </si>
  <si>
    <t>Кабель до 35 кВ, прокладываемый по дну канала без креплений, масса 1 м кабеля до 1 кг</t>
  </si>
  <si>
    <t>ТЕРм08-02-145-01</t>
  </si>
  <si>
    <t>Кабель до 35 кВ в проложенных трубах, блоках и коробах, масса 1 м кабеля до 2 кг</t>
  </si>
  <si>
    <t>ТЕРм08-02-148-02</t>
  </si>
  <si>
    <t>1000 шт.</t>
  </si>
  <si>
    <t>Кирпич керамический одинарный, размером 250х120х65 мм, марка 25</t>
  </si>
  <si>
    <t>ТСЦ-404-0001</t>
  </si>
  <si>
    <t>Покрытие кабеля, проложенного в траншее кирпичом одного кабеля</t>
  </si>
  <si>
    <t>ТЕРм08-02-143-01</t>
  </si>
  <si>
    <t>м3</t>
  </si>
  <si>
    <t>Песок природный для строительных работ средний</t>
  </si>
  <si>
    <t>ТСЦ-408-0122</t>
  </si>
  <si>
    <t>Устройство постели при одном кабеле в траншее</t>
  </si>
  <si>
    <t>ТЕРм08-02-142-01</t>
  </si>
  <si>
    <t>Кабель до 35 кВ в готовых траншеях без покрытий, масса 1 м до 2 кг</t>
  </si>
  <si>
    <t>ТЕРм08-02-141-02</t>
  </si>
  <si>
    <t>Выключатели и переключатели открытые (степень защиты IP00) ПВ2-60 М3Б</t>
  </si>
  <si>
    <t>ТСЦ-509-5040</t>
  </si>
  <si>
    <t>Выключатель или переключатель пакетный в металлической оболочке, устанавливаемый на конструкции на стене или колонне, с количеством зажимов для подключения до 9 на ток до 25 А</t>
  </si>
  <si>
    <t>ТЕРм08-03-525-01</t>
  </si>
  <si>
    <r>
      <t>Разветвительная коробка У-409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</si>
  <si>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ФССЦ-503-0532</t>
  </si>
  <si>
    <r>
      <t>Разветвительная коробка У-995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</si>
  <si>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ФССЦ-503-0535</t>
  </si>
  <si>
    <t>Реле</t>
  </si>
  <si>
    <t>ТСЦ-509-0588</t>
  </si>
  <si>
    <t>Реле с подготовкой места установки</t>
  </si>
  <si>
    <t>ТЕРм10-01-039-06</t>
  </si>
  <si>
    <t>Выключатели автоматические АП50Б 2МТ У3 I-63А</t>
  </si>
  <si>
    <t>ТСЦ-509-0152</t>
  </si>
  <si>
    <t>Автомат одно-, двух-, трехполюсный, устанавливаемый  в шкафу, на ток до 25 А</t>
  </si>
  <si>
    <t>ТЕРм08-03-526-01</t>
  </si>
  <si>
    <t>Проводник заземляющий открыто по строительным основаниям из полосовой стали сечением 100 мм2</t>
  </si>
  <si>
    <t>ТЕРм08-02-472-06</t>
  </si>
  <si>
    <t>Предохранитель</t>
  </si>
  <si>
    <t>ТСЦ-509-2047</t>
  </si>
  <si>
    <t>Предохранитель столбовой на опоре железобетонной</t>
  </si>
  <si>
    <t>ТЕРм08-02-372-02</t>
  </si>
  <si>
    <r>
      <t>Шкаф металлический напольный унифицированный ШНО-02-У3, для установки в помещениях и на открытом воздухе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</si>
  <si>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ФССЦ-503-4057 прим.</t>
  </si>
  <si>
    <t>Блок управления шкафного исполнения или распределительный пункт (шкаф), устанавливаемый на полу, высота и ширина до 1700х1100 мм</t>
  </si>
  <si>
    <t>ТЕРм08-03-572-07</t>
  </si>
  <si>
    <t>Соединительная коробка EKM 2035-2D (Ц:1500руб:1,18:5,56)</t>
  </si>
  <si>
    <t>Коробка (ящик) с зажимами для кабелей и проводов сечением до 6 мм2, устанавливаемая на конструкции на стене или колонне, количество зажимов до 10</t>
  </si>
  <si>
    <t>ТЕРм08-03-545-01</t>
  </si>
  <si>
    <t>Лампы газоразрядные высокого давления типа ДНаТ 250-5</t>
  </si>
  <si>
    <t>ТСЦ-509-0678</t>
  </si>
  <si>
    <t>Светильник ЖКУ 11-250, с выпуклым стеклом</t>
  </si>
  <si>
    <t>ТСЦ-509-1345 прим.</t>
  </si>
  <si>
    <t>Светильник, устанавливаемый вне зданий с лампами ртутными</t>
  </si>
  <si>
    <t>ТЕРм08-02-369-03</t>
  </si>
  <si>
    <t>Кронштейн настенный (Ц:144руб:1,18:5,56)</t>
  </si>
  <si>
    <t>Кронштейн «Переход» на стене</t>
  </si>
  <si>
    <t>ТЕРм08-02-364-02</t>
  </si>
  <si>
    <t>Кронштейн для светильника К2К 2,5-2,5-90 (Ц:4350руб:1,18:5,56)</t>
  </si>
  <si>
    <t>Кронштейн для светильника К2К 2,5-2,5-180 (Ц:4900руб:1,18:5,56)</t>
  </si>
  <si>
    <t>Кронштейн для светильника К1К 2,5-2,5 (Ц:3100руб:1,18:5,56)</t>
  </si>
  <si>
    <t>Кронштейны специальные на опорах для светильников сварные металлические, количество рожков 2</t>
  </si>
  <si>
    <t>ТЕРм08-02-363-02</t>
  </si>
  <si>
    <t>Кронштейны специальные на опорах для светильников сварные металлические, количество рожков 1</t>
  </si>
  <si>
    <t>ТЕРм08-02-363-01</t>
  </si>
  <si>
    <t>Стойка железобетонная СЦс-0,8-10 /бетон В22,5 (М300), объем 0,271 м3, расход ар-ры 49,33 кг/ (серия 3.320-1)</t>
  </si>
  <si>
    <t>ТСЦ-403-1173</t>
  </si>
  <si>
    <t>Обетонивание опор</t>
  </si>
  <si>
    <t>ТЕР06-01-001-13 прим.</t>
  </si>
  <si>
    <t>1 опора</t>
  </si>
  <si>
    <t>Установка железобетонных опор одностоечных</t>
  </si>
  <si>
    <t>ТЕР33-04-003-01</t>
  </si>
  <si>
    <r>
      <t>Демонтаж: светильник, устанавливаемый вне зданий</t>
    </r>
    <r>
      <rPr>
        <i/>
        <sz val="7"/>
        <rFont val="Arial"/>
        <family val="2"/>
        <charset val="204"/>
      </rPr>
      <t xml:space="preserve">
КОЭФ. К ПОЗИЦИИ:
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</t>
    </r>
  </si>
  <si>
    <t xml:space="preserve">                           Раздел 1. Наружное освещение</t>
  </si>
  <si>
    <t>_______________________________________________________________________________________________1676,93</t>
  </si>
  <si>
    <t>___________________________28,107</t>
  </si>
  <si>
    <t>_______________________________________________________________________________________________6,170</t>
  </si>
  <si>
    <t>_______________________________________________________________________________________________229,614</t>
  </si>
  <si>
    <t>_______________________________________________________________________________________________78,679</t>
  </si>
  <si>
    <t>___________________________314,463</t>
  </si>
  <si>
    <t>Основание: проект № 24478-12-ЭН</t>
  </si>
  <si>
    <t>наружное освещение. Площадка XIV.</t>
  </si>
  <si>
    <t>ЛОКАЛЬНЫЙ СМЕТНЫЙ РАСЧЕТ № 24821</t>
  </si>
  <si>
    <t>Наружное освещение. Площадка XIV.</t>
  </si>
  <si>
    <t>24821</t>
  </si>
  <si>
    <t>Выполнение строительно-монтажных работ по наружному освещению площадки XIV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</si>
</sst>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00"/>
    <numFmt numFmtId="165" formatCode="0.000"/>
  </numFmts>
  <fonts count="47" x14ac:knownFonts="1">
    <font>
      <sz val="10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9"/>
      <name val="Times New Roman"/>
      <family val="1"/>
      <charset val="204"/>
    </font>
    <font>
      <sz val="8"/>
      <name val="Arial Cyr"/>
      <charset val="204"/>
    </font>
    <font>
      <b/>
      <i/>
      <sz val="10"/>
      <name val="Arial"/>
      <family val="2"/>
      <charset val="204"/>
    </font>
    <font>
      <b/>
      <sz val="10"/>
      <name val="Times New Roman"/>
      <family val="1"/>
      <charset val="204"/>
    </font>
    <font>
      <b/>
      <u/>
      <sz val="10"/>
      <name val="Arial"/>
      <family val="2"/>
      <charset val="204"/>
    </font>
    <font>
      <b/>
      <sz val="9"/>
      <name val="Times New Roman"/>
      <family val="1"/>
      <charset val="204"/>
    </font>
    <font>
      <b/>
      <i/>
      <sz val="10"/>
      <name val="Arial Cyr"/>
      <charset val="204"/>
    </font>
    <font>
      <b/>
      <i/>
      <sz val="7"/>
      <name val="Times New Roman"/>
      <family val="1"/>
      <charset val="204"/>
    </font>
    <font>
      <b/>
      <i/>
      <sz val="9"/>
      <name val="Times New Roman"/>
      <family val="1"/>
      <charset val="204"/>
    </font>
    <font>
      <b/>
      <i/>
      <sz val="9"/>
      <name val="Arial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7">
    <xf numFmtId="0" fontId="0" fillId="0" borderId="0"/>
    <xf numFmtId="0" fontId="13" fillId="2" borderId="0" applyNumberFormat="0" applyBorder="0" applyAlignment="0" applyProtection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5" fillId="7" borderId="1" applyNumberFormat="0" applyAlignment="0" applyProtection="0"/>
    <xf numFmtId="0" fontId="15" fillId="7" borderId="1" applyNumberFormat="0" applyAlignment="0" applyProtection="0"/>
    <xf numFmtId="0" fontId="16" fillId="20" borderId="2" applyNumberFormat="0" applyAlignment="0" applyProtection="0"/>
    <xf numFmtId="0" fontId="16" fillId="20" borderId="2" applyNumberFormat="0" applyAlignment="0" applyProtection="0"/>
    <xf numFmtId="0" fontId="17" fillId="20" borderId="1" applyNumberFormat="0" applyAlignment="0" applyProtection="0"/>
    <xf numFmtId="0" fontId="17" fillId="20" borderId="1" applyNumberFormat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2" fillId="21" borderId="7" applyNumberFormat="0" applyAlignment="0" applyProtection="0"/>
    <xf numFmtId="0" fontId="22" fillId="21" borderId="7" applyNumberFormat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1" fillId="0" borderId="0" applyAlignment="0"/>
    <xf numFmtId="0" fontId="30" fillId="0" borderId="0"/>
    <xf numFmtId="0" fontId="30" fillId="0" borderId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" fillId="23" borderId="8" applyNumberFormat="0" applyFont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30" fillId="0" borderId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</cellStyleXfs>
  <cellXfs count="177"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right" vertical="top"/>
    </xf>
    <xf numFmtId="0" fontId="4" fillId="0" borderId="0" xfId="0" applyFont="1"/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4" fillId="0" borderId="11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 wrapText="1"/>
    </xf>
    <xf numFmtId="0" fontId="4" fillId="0" borderId="0" xfId="0" applyFont="1" applyAlignment="1">
      <alignment horizontal="left"/>
    </xf>
    <xf numFmtId="0" fontId="6" fillId="0" borderId="0" xfId="0" applyFont="1" applyAlignment="1">
      <alignment horizontal="center" vertical="top"/>
    </xf>
    <xf numFmtId="49" fontId="6" fillId="0" borderId="0" xfId="0" applyNumberFormat="1" applyFont="1" applyAlignment="1">
      <alignment horizontal="left" vertical="top"/>
    </xf>
    <xf numFmtId="0" fontId="3" fillId="0" borderId="12" xfId="0" applyFont="1" applyBorder="1" applyAlignment="1">
      <alignment horizontal="center" vertical="top"/>
    </xf>
    <xf numFmtId="0" fontId="3" fillId="0" borderId="0" xfId="0" applyFont="1" applyAlignment="1">
      <alignment horizontal="left" vertical="top" wrapText="1"/>
    </xf>
    <xf numFmtId="0" fontId="7" fillId="0" borderId="0" xfId="0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49" fontId="8" fillId="0" borderId="12" xfId="0" applyNumberFormat="1" applyFont="1" applyBorder="1" applyAlignment="1">
      <alignment horizontal="left" vertical="top" wrapText="1"/>
    </xf>
    <xf numFmtId="0" fontId="3" fillId="0" borderId="12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/>
    </xf>
    <xf numFmtId="0" fontId="7" fillId="0" borderId="12" xfId="0" applyFont="1" applyBorder="1" applyAlignment="1">
      <alignment horizontal="right" vertical="top" wrapText="1"/>
    </xf>
    <xf numFmtId="0" fontId="7" fillId="0" borderId="12" xfId="0" applyFont="1" applyBorder="1" applyAlignment="1">
      <alignment horizontal="right" vertical="top"/>
    </xf>
    <xf numFmtId="0" fontId="5" fillId="0" borderId="12" xfId="0" applyFont="1" applyBorder="1" applyAlignment="1">
      <alignment horizontal="center" vertical="top" wrapText="1"/>
    </xf>
    <xf numFmtId="0" fontId="10" fillId="0" borderId="12" xfId="0" applyFont="1" applyBorder="1" applyAlignment="1">
      <alignment horizontal="right" vertical="top" wrapText="1"/>
    </xf>
    <xf numFmtId="3" fontId="4" fillId="0" borderId="0" xfId="0" applyNumberFormat="1" applyFont="1" applyAlignment="1">
      <alignment horizontal="right" vertical="top"/>
    </xf>
    <xf numFmtId="3" fontId="4" fillId="0" borderId="0" xfId="0" applyNumberFormat="1" applyFont="1" applyAlignment="1">
      <alignment horizontal="left"/>
    </xf>
    <xf numFmtId="3" fontId="7" fillId="0" borderId="12" xfId="0" applyNumberFormat="1" applyFont="1" applyBorder="1" applyAlignment="1">
      <alignment horizontal="right" vertical="top"/>
    </xf>
    <xf numFmtId="3" fontId="7" fillId="0" borderId="12" xfId="0" applyNumberFormat="1" applyFont="1" applyBorder="1" applyAlignment="1">
      <alignment horizontal="right" vertical="top" wrapText="1"/>
    </xf>
    <xf numFmtId="3" fontId="10" fillId="0" borderId="12" xfId="0" applyNumberFormat="1" applyFont="1" applyBorder="1" applyAlignment="1">
      <alignment horizontal="right" vertical="top" wrapText="1"/>
    </xf>
    <xf numFmtId="3" fontId="7" fillId="0" borderId="0" xfId="0" applyNumberFormat="1" applyFont="1" applyAlignment="1">
      <alignment horizontal="right" vertical="top"/>
    </xf>
    <xf numFmtId="3" fontId="5" fillId="0" borderId="0" xfId="0" applyNumberFormat="1" applyFont="1" applyAlignment="1">
      <alignment horizontal="right" vertical="top"/>
    </xf>
    <xf numFmtId="49" fontId="11" fillId="0" borderId="0" xfId="72" applyNumberFormat="1" applyFont="1" applyFill="1"/>
    <xf numFmtId="0" fontId="32" fillId="0" borderId="0" xfId="72" applyFont="1" applyFill="1" applyAlignment="1">
      <alignment horizontal="center" vertical="center"/>
    </xf>
    <xf numFmtId="49" fontId="11" fillId="0" borderId="0" xfId="72" applyNumberFormat="1" applyFont="1" applyFill="1" applyAlignment="1">
      <alignment horizontal="center" vertical="center"/>
    </xf>
    <xf numFmtId="0" fontId="33" fillId="0" borderId="0" xfId="72" applyFont="1" applyFill="1" applyAlignment="1">
      <alignment horizontal="center" vertical="center"/>
    </xf>
    <xf numFmtId="49" fontId="31" fillId="0" borderId="0" xfId="72" applyNumberFormat="1" applyFont="1" applyFill="1" applyAlignment="1">
      <alignment horizontal="center" vertical="center"/>
    </xf>
    <xf numFmtId="49" fontId="34" fillId="0" borderId="0" xfId="72" applyNumberFormat="1" applyFont="1" applyFill="1" applyAlignment="1">
      <alignment wrapText="1"/>
    </xf>
    <xf numFmtId="49" fontId="32" fillId="0" borderId="0" xfId="72" applyNumberFormat="1" applyFont="1" applyFill="1" applyAlignment="1">
      <alignment horizontal="center" vertical="center" wrapText="1"/>
    </xf>
    <xf numFmtId="0" fontId="31" fillId="0" borderId="0" xfId="72" applyFont="1" applyFill="1"/>
    <xf numFmtId="0" fontId="31" fillId="0" borderId="10" xfId="72" applyFont="1" applyFill="1" applyBorder="1"/>
    <xf numFmtId="0" fontId="31" fillId="0" borderId="0" xfId="72" applyFont="1" applyFill="1" applyAlignment="1">
      <alignment horizontal="center"/>
    </xf>
    <xf numFmtId="0" fontId="31" fillId="0" borderId="0" xfId="72" applyFont="1" applyFill="1" applyAlignment="1">
      <alignment horizontal="right"/>
    </xf>
    <xf numFmtId="49" fontId="31" fillId="0" borderId="0" xfId="72" applyNumberFormat="1" applyFont="1" applyFill="1"/>
    <xf numFmtId="49" fontId="11" fillId="0" borderId="0" xfId="72" applyNumberFormat="1" applyFont="1" applyFill="1" applyAlignment="1">
      <alignment horizontal="center"/>
    </xf>
    <xf numFmtId="49" fontId="31" fillId="0" borderId="12" xfId="72" applyNumberFormat="1" applyFont="1" applyFill="1" applyBorder="1" applyAlignment="1">
      <alignment horizontal="center"/>
    </xf>
    <xf numFmtId="49" fontId="31" fillId="0" borderId="13" xfId="72" applyNumberFormat="1" applyFont="1" applyFill="1" applyBorder="1" applyAlignment="1">
      <alignment horizontal="center"/>
    </xf>
    <xf numFmtId="4" fontId="31" fillId="0" borderId="14" xfId="72" applyNumberFormat="1" applyFont="1" applyFill="1" applyBorder="1" applyAlignment="1">
      <alignment horizontal="center" vertical="center"/>
    </xf>
    <xf numFmtId="4" fontId="31" fillId="0" borderId="15" xfId="72" applyNumberFormat="1" applyFont="1" applyFill="1" applyBorder="1" applyAlignment="1">
      <alignment horizontal="center" vertical="center"/>
    </xf>
    <xf numFmtId="0" fontId="11" fillId="0" borderId="0" xfId="72" applyFont="1" applyFill="1" applyAlignment="1">
      <alignment vertical="center"/>
    </xf>
    <xf numFmtId="4" fontId="35" fillId="0" borderId="14" xfId="72" applyNumberFormat="1" applyFont="1" applyFill="1" applyBorder="1" applyAlignment="1">
      <alignment horizontal="center" vertical="center"/>
    </xf>
    <xf numFmtId="4" fontId="35" fillId="0" borderId="15" xfId="72" applyNumberFormat="1" applyFont="1" applyFill="1" applyBorder="1" applyAlignment="1">
      <alignment horizontal="center" vertical="center"/>
    </xf>
    <xf numFmtId="49" fontId="35" fillId="0" borderId="16" xfId="72" applyNumberFormat="1" applyFont="1" applyFill="1" applyBorder="1" applyAlignment="1">
      <alignment horizontal="left" vertical="center"/>
    </xf>
    <xf numFmtId="49" fontId="31" fillId="0" borderId="0" xfId="72" applyNumberFormat="1" applyFont="1" applyFill="1" applyBorder="1" applyAlignment="1">
      <alignment horizontal="centerContinuous" vertical="center" wrapText="1"/>
    </xf>
    <xf numFmtId="164" fontId="35" fillId="0" borderId="14" xfId="72" applyNumberFormat="1" applyFont="1" applyFill="1" applyBorder="1" applyAlignment="1">
      <alignment horizontal="center" vertical="center"/>
    </xf>
    <xf numFmtId="49" fontId="32" fillId="0" borderId="17" xfId="72" applyNumberFormat="1" applyFont="1" applyFill="1" applyBorder="1" applyAlignment="1">
      <alignment horizontal="left" vertical="center"/>
    </xf>
    <xf numFmtId="164" fontId="35" fillId="0" borderId="18" xfId="72" applyNumberFormat="1" applyFont="1" applyFill="1" applyBorder="1" applyAlignment="1">
      <alignment horizontal="center" vertical="center"/>
    </xf>
    <xf numFmtId="4" fontId="35" fillId="0" borderId="19" xfId="72" applyNumberFormat="1" applyFont="1" applyFill="1" applyBorder="1" applyAlignment="1">
      <alignment horizontal="center" vertical="center"/>
    </xf>
    <xf numFmtId="49" fontId="35" fillId="0" borderId="0" xfId="72" applyNumberFormat="1" applyFont="1" applyFill="1" applyBorder="1" applyAlignment="1">
      <alignment horizontal="left" vertical="center"/>
    </xf>
    <xf numFmtId="164" fontId="35" fillId="0" borderId="0" xfId="72" applyNumberFormat="1" applyFont="1" applyFill="1" applyBorder="1" applyAlignment="1">
      <alignment horizontal="center" vertical="center"/>
    </xf>
    <xf numFmtId="0" fontId="31" fillId="0" borderId="0" xfId="72" applyFont="1" applyFill="1" applyAlignment="1">
      <alignment horizontal="center" vertical="center"/>
    </xf>
    <xf numFmtId="0" fontId="31" fillId="0" borderId="0" xfId="72" applyFont="1" applyFill="1" applyAlignment="1">
      <alignment horizontal="left" indent="1"/>
    </xf>
    <xf numFmtId="0" fontId="1" fillId="0" borderId="0" xfId="72" applyFont="1" applyFill="1"/>
    <xf numFmtId="0" fontId="1" fillId="0" borderId="0" xfId="72" applyFont="1" applyFill="1" applyAlignment="1">
      <alignment horizontal="center" vertical="center"/>
    </xf>
    <xf numFmtId="0" fontId="31" fillId="0" borderId="16" xfId="72" applyNumberFormat="1" applyFont="1" applyFill="1" applyBorder="1" applyAlignment="1">
      <alignment vertical="center" wrapText="1"/>
    </xf>
    <xf numFmtId="49" fontId="31" fillId="0" borderId="12" xfId="72" applyNumberFormat="1" applyFont="1" applyFill="1" applyBorder="1" applyAlignment="1">
      <alignment horizontal="center" vertical="center"/>
    </xf>
    <xf numFmtId="49" fontId="31" fillId="0" borderId="14" xfId="72" applyNumberFormat="1" applyFont="1" applyFill="1" applyBorder="1" applyAlignment="1">
      <alignment horizontal="center" vertical="center" wrapText="1"/>
    </xf>
    <xf numFmtId="49" fontId="31" fillId="0" borderId="14" xfId="72" applyNumberFormat="1" applyFont="1" applyFill="1" applyBorder="1" applyAlignment="1">
      <alignment horizontal="centerContinuous" vertical="center" wrapText="1"/>
    </xf>
    <xf numFmtId="49" fontId="31" fillId="0" borderId="18" xfId="72" applyNumberFormat="1" applyFont="1" applyFill="1" applyBorder="1" applyAlignment="1">
      <alignment horizontal="centerContinuous" vertical="center" wrapText="1"/>
    </xf>
    <xf numFmtId="49" fontId="31" fillId="0" borderId="20" xfId="72" applyNumberFormat="1" applyFont="1" applyFill="1" applyBorder="1" applyAlignment="1">
      <alignment horizontal="center"/>
    </xf>
    <xf numFmtId="0" fontId="35" fillId="0" borderId="16" xfId="72" applyNumberFormat="1" applyFont="1" applyFill="1" applyBorder="1" applyAlignment="1">
      <alignment horizontal="left" vertical="center" wrapText="1"/>
    </xf>
    <xf numFmtId="49" fontId="36" fillId="0" borderId="14" xfId="72" applyNumberFormat="1" applyFont="1" applyFill="1" applyBorder="1" applyAlignment="1">
      <alignment horizontal="center" vertical="center" wrapText="1"/>
    </xf>
    <xf numFmtId="3" fontId="4" fillId="0" borderId="0" xfId="0" applyNumberFormat="1" applyFont="1" applyBorder="1" applyAlignment="1">
      <alignment horizontal="right" vertical="top"/>
    </xf>
    <xf numFmtId="49" fontId="34" fillId="0" borderId="16" xfId="72" applyNumberFormat="1" applyFont="1" applyFill="1" applyBorder="1" applyAlignment="1">
      <alignment horizontal="left" vertical="center" wrapText="1"/>
    </xf>
    <xf numFmtId="164" fontId="31" fillId="0" borderId="14" xfId="72" applyNumberFormat="1" applyFont="1" applyFill="1" applyBorder="1" applyAlignment="1">
      <alignment horizontal="center" vertical="center"/>
    </xf>
    <xf numFmtId="0" fontId="11" fillId="24" borderId="0" xfId="73" applyFont="1" applyFill="1"/>
    <xf numFmtId="49" fontId="11" fillId="24" borderId="0" xfId="73" applyNumberFormat="1" applyFont="1" applyFill="1"/>
    <xf numFmtId="49" fontId="34" fillId="24" borderId="0" xfId="73" applyNumberFormat="1" applyFont="1" applyFill="1" applyAlignment="1">
      <alignment wrapText="1"/>
    </xf>
    <xf numFmtId="0" fontId="31" fillId="24" borderId="10" xfId="73" applyFont="1" applyFill="1" applyBorder="1" applyAlignment="1">
      <alignment horizontal="left" vertical="center"/>
    </xf>
    <xf numFmtId="0" fontId="31" fillId="24" borderId="10" xfId="73" applyFont="1" applyFill="1" applyBorder="1"/>
    <xf numFmtId="0" fontId="31" fillId="24" borderId="10" xfId="73" applyFont="1" applyFill="1" applyBorder="1" applyAlignment="1">
      <alignment horizontal="right"/>
    </xf>
    <xf numFmtId="49" fontId="31" fillId="24" borderId="0" xfId="73" applyNumberFormat="1" applyFont="1" applyFill="1"/>
    <xf numFmtId="49" fontId="31" fillId="24" borderId="12" xfId="73" applyNumberFormat="1" applyFont="1" applyFill="1" applyBorder="1" applyAlignment="1">
      <alignment horizontal="center" vertical="center" wrapText="1"/>
    </xf>
    <xf numFmtId="49" fontId="11" fillId="24" borderId="0" xfId="73" applyNumberFormat="1" applyFont="1" applyFill="1" applyAlignment="1">
      <alignment horizontal="center"/>
    </xf>
    <xf numFmtId="49" fontId="31" fillId="24" borderId="12" xfId="73" applyNumberFormat="1" applyFont="1" applyFill="1" applyBorder="1" applyAlignment="1">
      <alignment horizontal="center" vertical="center"/>
    </xf>
    <xf numFmtId="49" fontId="31" fillId="24" borderId="12" xfId="73" applyNumberFormat="1" applyFont="1" applyFill="1" applyBorder="1" applyAlignment="1">
      <alignment horizontal="center"/>
    </xf>
    <xf numFmtId="0" fontId="31" fillId="24" borderId="12" xfId="73" applyNumberFormat="1" applyFont="1" applyFill="1" applyBorder="1" applyAlignment="1">
      <alignment horizontal="center" vertical="center"/>
    </xf>
    <xf numFmtId="49" fontId="36" fillId="24" borderId="12" xfId="73" applyNumberFormat="1" applyFont="1" applyFill="1" applyBorder="1" applyAlignment="1">
      <alignment horizontal="center" vertical="center" wrapText="1"/>
    </xf>
    <xf numFmtId="4" fontId="31" fillId="24" borderId="12" xfId="73" applyNumberFormat="1" applyFont="1" applyFill="1" applyBorder="1" applyAlignment="1">
      <alignment horizontal="center" vertical="center"/>
    </xf>
    <xf numFmtId="49" fontId="35" fillId="24" borderId="22" xfId="73" applyNumberFormat="1" applyFont="1" applyFill="1" applyBorder="1" applyAlignment="1">
      <alignment horizontal="left" vertical="center" wrapText="1"/>
    </xf>
    <xf numFmtId="4" fontId="35" fillId="24" borderId="12" xfId="73" applyNumberFormat="1" applyFont="1" applyFill="1" applyBorder="1" applyAlignment="1">
      <alignment horizontal="center" vertical="center"/>
    </xf>
    <xf numFmtId="0" fontId="11" fillId="24" borderId="0" xfId="73" applyFont="1" applyFill="1" applyAlignment="1">
      <alignment vertical="center"/>
    </xf>
    <xf numFmtId="0" fontId="37" fillId="24" borderId="12" xfId="73" applyFont="1" applyFill="1" applyBorder="1" applyAlignment="1">
      <alignment horizontal="center" vertical="center"/>
    </xf>
    <xf numFmtId="0" fontId="35" fillId="24" borderId="12" xfId="73" applyFont="1" applyFill="1" applyBorder="1" applyAlignment="1">
      <alignment horizontal="left" vertical="center" wrapText="1"/>
    </xf>
    <xf numFmtId="0" fontId="12" fillId="24" borderId="0" xfId="73" applyFont="1" applyFill="1"/>
    <xf numFmtId="0" fontId="31" fillId="24" borderId="12" xfId="73" applyFont="1" applyFill="1" applyBorder="1" applyAlignment="1">
      <alignment horizontal="center" vertical="center"/>
    </xf>
    <xf numFmtId="0" fontId="31" fillId="24" borderId="0" xfId="73" applyFont="1" applyFill="1"/>
    <xf numFmtId="0" fontId="31" fillId="24" borderId="18" xfId="73" applyFont="1" applyFill="1" applyBorder="1" applyAlignment="1">
      <alignment horizontal="center" vertical="center"/>
    </xf>
    <xf numFmtId="0" fontId="35" fillId="24" borderId="10" xfId="73" applyFont="1" applyFill="1" applyBorder="1" applyAlignment="1">
      <alignment horizontal="left" vertical="center"/>
    </xf>
    <xf numFmtId="4" fontId="35" fillId="24" borderId="18" xfId="73" applyNumberFormat="1" applyFont="1" applyFill="1" applyBorder="1" applyAlignment="1">
      <alignment horizontal="center" vertical="center"/>
    </xf>
    <xf numFmtId="0" fontId="11" fillId="24" borderId="0" xfId="73" applyFont="1" applyFill="1" applyAlignment="1">
      <alignment horizontal="center" vertical="center"/>
    </xf>
    <xf numFmtId="0" fontId="11" fillId="24" borderId="0" xfId="73" applyFont="1" applyFill="1" applyBorder="1" applyAlignment="1">
      <alignment horizontal="center" vertical="center"/>
    </xf>
    <xf numFmtId="0" fontId="35" fillId="24" borderId="0" xfId="73" applyFont="1" applyFill="1" applyAlignment="1">
      <alignment horizontal="center" vertical="center"/>
    </xf>
    <xf numFmtId="0" fontId="35" fillId="24" borderId="0" xfId="73" applyFont="1" applyFill="1"/>
    <xf numFmtId="0" fontId="31" fillId="24" borderId="0" xfId="73" applyFont="1" applyFill="1" applyAlignment="1">
      <alignment horizontal="center" vertical="center"/>
    </xf>
    <xf numFmtId="0" fontId="31" fillId="24" borderId="12" xfId="73" applyFont="1" applyFill="1" applyBorder="1" applyAlignment="1">
      <alignment horizontal="left" vertical="center"/>
    </xf>
    <xf numFmtId="0" fontId="31" fillId="0" borderId="0" xfId="72" applyFont="1" applyFill="1" applyAlignment="1">
      <alignment horizontal="center" vertical="center"/>
    </xf>
    <xf numFmtId="0" fontId="3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11" fillId="0" borderId="0" xfId="0" applyFont="1" applyAlignment="1">
      <alignment horizontal="right" vertical="top"/>
    </xf>
    <xf numFmtId="0" fontId="11" fillId="0" borderId="0" xfId="0" applyFont="1" applyAlignment="1">
      <alignment horizontal="center" vertical="top"/>
    </xf>
    <xf numFmtId="0" fontId="39" fillId="0" borderId="0" xfId="0" applyFont="1" applyAlignment="1">
      <alignment horizontal="left"/>
    </xf>
    <xf numFmtId="0" fontId="8" fillId="0" borderId="0" xfId="0" applyFont="1" applyAlignment="1">
      <alignment horizontal="left" vertical="top" wrapText="1"/>
    </xf>
    <xf numFmtId="49" fontId="11" fillId="0" borderId="0" xfId="0" applyNumberFormat="1" applyFont="1" applyAlignment="1">
      <alignment horizontal="left" vertical="top"/>
    </xf>
    <xf numFmtId="0" fontId="1" fillId="0" borderId="0" xfId="0" applyFont="1"/>
    <xf numFmtId="165" fontId="2" fillId="0" borderId="0" xfId="0" applyNumberFormat="1" applyFont="1" applyAlignment="1">
      <alignment horizontal="right" vertical="top"/>
    </xf>
    <xf numFmtId="0" fontId="40" fillId="0" borderId="0" xfId="0" applyFont="1" applyAlignment="1">
      <alignment horizontal="right" vertical="top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0" fontId="41" fillId="0" borderId="0" xfId="0" applyFont="1" applyAlignment="1">
      <alignment vertical="top"/>
    </xf>
    <xf numFmtId="0" fontId="6" fillId="0" borderId="0" xfId="0" applyFont="1" applyBorder="1" applyAlignment="1">
      <alignment horizontal="center" vertical="top"/>
    </xf>
    <xf numFmtId="0" fontId="4" fillId="0" borderId="0" xfId="0" applyFont="1" applyBorder="1" applyAlignment="1"/>
    <xf numFmtId="3" fontId="4" fillId="0" borderId="0" xfId="0" applyNumberFormat="1" applyFont="1" applyAlignment="1">
      <alignment horizontal="right"/>
    </xf>
    <xf numFmtId="0" fontId="6" fillId="0" borderId="11" xfId="0" applyFont="1" applyBorder="1" applyAlignment="1">
      <alignment horizontal="center" vertical="top"/>
    </xf>
    <xf numFmtId="49" fontId="42" fillId="0" borderId="0" xfId="0" applyNumberFormat="1" applyFont="1" applyBorder="1" applyAlignment="1">
      <alignment horizontal="left" vertical="top" wrapText="1"/>
    </xf>
    <xf numFmtId="0" fontId="44" fillId="0" borderId="0" xfId="0" applyFont="1" applyBorder="1" applyAlignment="1">
      <alignment horizontal="right" vertical="top"/>
    </xf>
    <xf numFmtId="0" fontId="44" fillId="0" borderId="0" xfId="0" applyFont="1" applyAlignment="1">
      <alignment horizontal="right" vertical="top"/>
    </xf>
    <xf numFmtId="0" fontId="45" fillId="0" borderId="0" xfId="0" applyFont="1" applyAlignment="1">
      <alignment horizontal="center" vertical="top"/>
    </xf>
    <xf numFmtId="3" fontId="39" fillId="0" borderId="0" xfId="0" applyNumberFormat="1" applyFont="1" applyAlignment="1">
      <alignment horizontal="left"/>
    </xf>
    <xf numFmtId="0" fontId="3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3" fontId="3" fillId="0" borderId="12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left" vertical="top" wrapText="1"/>
    </xf>
    <xf numFmtId="49" fontId="3" fillId="0" borderId="12" xfId="0" applyNumberFormat="1" applyFont="1" applyBorder="1" applyAlignment="1">
      <alignment horizontal="center" vertical="center"/>
    </xf>
    <xf numFmtId="0" fontId="43" fillId="0" borderId="0" xfId="0" applyFont="1"/>
    <xf numFmtId="0" fontId="4" fillId="0" borderId="11" xfId="0" applyFont="1" applyBorder="1"/>
    <xf numFmtId="0" fontId="3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horizontal="left" vertical="top" wrapText="1"/>
    </xf>
    <xf numFmtId="0" fontId="0" fillId="0" borderId="12" xfId="0" applyBorder="1" applyAlignment="1">
      <alignment vertical="top" wrapText="1"/>
    </xf>
    <xf numFmtId="0" fontId="46" fillId="0" borderId="12" xfId="0" applyFont="1" applyBorder="1" applyAlignment="1">
      <alignment horizontal="left" vertical="top" wrapText="1"/>
    </xf>
    <xf numFmtId="0" fontId="43" fillId="0" borderId="12" xfId="0" applyFont="1" applyBorder="1" applyAlignment="1">
      <alignment vertical="top" wrapText="1"/>
    </xf>
    <xf numFmtId="0" fontId="5" fillId="0" borderId="12" xfId="0" applyFont="1" applyBorder="1" applyAlignment="1">
      <alignment horizontal="center" vertical="center" textRotation="90" wrapText="1" readingOrder="1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3" fontId="3" fillId="0" borderId="12" xfId="0" applyNumberFormat="1" applyFont="1" applyBorder="1" applyAlignment="1">
      <alignment horizontal="center" vertical="center" wrapText="1"/>
    </xf>
    <xf numFmtId="3" fontId="3" fillId="0" borderId="12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left" vertical="top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left" vertical="top" wrapText="1"/>
    </xf>
    <xf numFmtId="0" fontId="4" fillId="0" borderId="10" xfId="0" applyFont="1" applyBorder="1" applyAlignment="1">
      <alignment horizontal="center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49" fontId="31" fillId="0" borderId="21" xfId="72" applyNumberFormat="1" applyFont="1" applyFill="1" applyBorder="1" applyAlignment="1">
      <alignment horizontal="center" vertical="center" wrapText="1"/>
    </xf>
    <xf numFmtId="49" fontId="31" fillId="0" borderId="16" xfId="72" applyNumberFormat="1" applyFont="1" applyFill="1" applyBorder="1" applyAlignment="1">
      <alignment horizontal="center" vertical="center" wrapText="1"/>
    </xf>
    <xf numFmtId="49" fontId="31" fillId="0" borderId="17" xfId="72" applyNumberFormat="1" applyFont="1" applyFill="1" applyBorder="1" applyAlignment="1">
      <alignment horizontal="center" vertical="center" wrapText="1"/>
    </xf>
    <xf numFmtId="49" fontId="31" fillId="0" borderId="23" xfId="72" applyNumberFormat="1" applyFont="1" applyFill="1" applyBorder="1" applyAlignment="1">
      <alignment horizontal="center" vertical="center" wrapText="1"/>
    </xf>
    <xf numFmtId="49" fontId="31" fillId="0" borderId="14" xfId="72" applyNumberFormat="1" applyFont="1" applyFill="1" applyBorder="1" applyAlignment="1">
      <alignment horizontal="center" vertical="center" wrapText="1"/>
    </xf>
    <xf numFmtId="49" fontId="31" fillId="0" borderId="18" xfId="72" applyNumberFormat="1" applyFont="1" applyFill="1" applyBorder="1" applyAlignment="1">
      <alignment horizontal="center" vertical="center" wrapText="1"/>
    </xf>
    <xf numFmtId="0" fontId="1" fillId="0" borderId="14" xfId="72" applyFont="1" applyBorder="1"/>
    <xf numFmtId="0" fontId="1" fillId="0" borderId="18" xfId="72" applyFont="1" applyBorder="1"/>
    <xf numFmtId="0" fontId="31" fillId="0" borderId="0" xfId="72" applyFont="1" applyFill="1" applyAlignment="1">
      <alignment horizontal="center" vertical="center"/>
    </xf>
    <xf numFmtId="49" fontId="32" fillId="0" borderId="0" xfId="72" applyNumberFormat="1" applyFont="1" applyFill="1" applyAlignment="1">
      <alignment horizontal="center" vertical="center"/>
    </xf>
    <xf numFmtId="49" fontId="32" fillId="0" borderId="0" xfId="72" applyNumberFormat="1" applyFont="1" applyFill="1" applyAlignment="1">
      <alignment horizontal="center" vertical="center" wrapText="1"/>
    </xf>
    <xf numFmtId="0" fontId="11" fillId="24" borderId="0" xfId="73" applyFont="1" applyFill="1" applyAlignment="1">
      <alignment horizontal="right"/>
    </xf>
    <xf numFmtId="49" fontId="31" fillId="24" borderId="12" xfId="73" applyNumberFormat="1" applyFont="1" applyFill="1" applyBorder="1" applyAlignment="1">
      <alignment horizontal="center" vertical="center" wrapText="1"/>
    </xf>
    <xf numFmtId="49" fontId="32" fillId="24" borderId="0" xfId="73" applyNumberFormat="1" applyFont="1" applyFill="1" applyAlignment="1">
      <alignment horizontal="center" vertical="center" wrapText="1"/>
    </xf>
    <xf numFmtId="49" fontId="34" fillId="24" borderId="0" xfId="73" applyNumberFormat="1" applyFont="1" applyFill="1" applyAlignment="1">
      <alignment horizontal="left" vertical="top" wrapText="1"/>
    </xf>
    <xf numFmtId="0" fontId="11" fillId="24" borderId="0" xfId="73" applyFont="1" applyFill="1" applyAlignment="1">
      <alignment horizontal="center" vertical="center"/>
    </xf>
    <xf numFmtId="0" fontId="31" fillId="24" borderId="0" xfId="73" applyFont="1" applyFill="1" applyBorder="1" applyAlignment="1">
      <alignment horizontal="center" vertical="center"/>
    </xf>
    <xf numFmtId="0" fontId="32" fillId="24" borderId="0" xfId="73" applyFont="1" applyFill="1" applyAlignment="1">
      <alignment horizontal="center"/>
    </xf>
    <xf numFmtId="49" fontId="32" fillId="24" borderId="0" xfId="73" applyNumberFormat="1" applyFont="1" applyFill="1" applyAlignment="1">
      <alignment horizontal="center" vertical="top"/>
    </xf>
    <xf numFmtId="49" fontId="31" fillId="24" borderId="12" xfId="73" applyNumberFormat="1" applyFont="1" applyFill="1" applyBorder="1" applyAlignment="1">
      <alignment horizontal="center" vertical="center"/>
    </xf>
  </cellXfs>
  <cellStyles count="87">
    <cellStyle name="20% - Акцент1 2" xfId="1"/>
    <cellStyle name="20% - Акцент1 3" xfId="2"/>
    <cellStyle name="20% - Акцент2 2" xfId="3"/>
    <cellStyle name="20% - Акцент2 3" xfId="4"/>
    <cellStyle name="20% - Акцент3 2" xfId="5"/>
    <cellStyle name="20% - Акцент3 3" xfId="6"/>
    <cellStyle name="20% - Акцент4 2" xfId="7"/>
    <cellStyle name="20% - Акцент4 3" xfId="8"/>
    <cellStyle name="20% - Акцент5 2" xfId="9"/>
    <cellStyle name="20% - Акцент5 3" xfId="10"/>
    <cellStyle name="20% - Акцент6 2" xfId="11"/>
    <cellStyle name="20% - Акцент6 3" xfId="12"/>
    <cellStyle name="40% - Акцент1 2" xfId="13"/>
    <cellStyle name="40% - Акцент1 3" xfId="14"/>
    <cellStyle name="40% - Акцент2 2" xfId="15"/>
    <cellStyle name="40% - Акцент2 3" xfId="16"/>
    <cellStyle name="40% - Акцент3 2" xfId="17"/>
    <cellStyle name="40% - Акцент3 3" xfId="18"/>
    <cellStyle name="40% - Акцент4 2" xfId="19"/>
    <cellStyle name="40% - Акцент4 3" xfId="20"/>
    <cellStyle name="40% - Акцент5 2" xfId="21"/>
    <cellStyle name="40% - Акцент5 3" xfId="22"/>
    <cellStyle name="40% - Акцент6 2" xfId="23"/>
    <cellStyle name="40% - Акцент6 3" xfId="24"/>
    <cellStyle name="60% - Акцент1 2" xfId="25"/>
    <cellStyle name="60% - Акцент1 3" xfId="26"/>
    <cellStyle name="60% - Акцент2 2" xfId="27"/>
    <cellStyle name="60% - Акцент2 3" xfId="28"/>
    <cellStyle name="60% - Акцент3 2" xfId="29"/>
    <cellStyle name="60% - Акцент3 3" xfId="30"/>
    <cellStyle name="60% - Акцент4 2" xfId="31"/>
    <cellStyle name="60% - Акцент4 3" xfId="32"/>
    <cellStyle name="60% - Акцент5 2" xfId="33"/>
    <cellStyle name="60% - Акцент5 3" xfId="34"/>
    <cellStyle name="60% - Акцент6 2" xfId="35"/>
    <cellStyle name="60% - Акцент6 3" xfId="36"/>
    <cellStyle name="Акцент1 2" xfId="37"/>
    <cellStyle name="Акцент1 3" xfId="38"/>
    <cellStyle name="Акцент2 2" xfId="39"/>
    <cellStyle name="Акцент2 3" xfId="40"/>
    <cellStyle name="Акцент3 2" xfId="41"/>
    <cellStyle name="Акцент3 3" xfId="42"/>
    <cellStyle name="Акцент4 2" xfId="43"/>
    <cellStyle name="Акцент4 3" xfId="44"/>
    <cellStyle name="Акцент5 2" xfId="45"/>
    <cellStyle name="Акцент5 3" xfId="46"/>
    <cellStyle name="Акцент6 2" xfId="47"/>
    <cellStyle name="Акцент6 3" xfId="48"/>
    <cellStyle name="Ввод  2" xfId="49"/>
    <cellStyle name="Ввод  3" xfId="50"/>
    <cellStyle name="Вывод 2" xfId="51"/>
    <cellStyle name="Вывод 3" xfId="52"/>
    <cellStyle name="Вычисление 2" xfId="53"/>
    <cellStyle name="Вычисление 3" xfId="54"/>
    <cellStyle name="Заголовок 1 2" xfId="55"/>
    <cellStyle name="Заголовок 1 3" xfId="56"/>
    <cellStyle name="Заголовок 2 2" xfId="57"/>
    <cellStyle name="Заголовок 2 3" xfId="58"/>
    <cellStyle name="Заголовок 3 2" xfId="59"/>
    <cellStyle name="Заголовок 3 3" xfId="60"/>
    <cellStyle name="Заголовок 4 2" xfId="61"/>
    <cellStyle name="Заголовок 4 3" xfId="62"/>
    <cellStyle name="Итог 2" xfId="63"/>
    <cellStyle name="Итог 3" xfId="64"/>
    <cellStyle name="Контрольная ячейка 2" xfId="65"/>
    <cellStyle name="Контрольная ячейка 3" xfId="66"/>
    <cellStyle name="Название 2" xfId="67"/>
    <cellStyle name="Название 3" xfId="68"/>
    <cellStyle name="Нейтральный 2" xfId="69"/>
    <cellStyle name="Нейтральный 3" xfId="70"/>
    <cellStyle name="Обычный" xfId="0" builtinId="0"/>
    <cellStyle name="Обычный 2" xfId="71"/>
    <cellStyle name="Обычный_Сводка затрат 153 с НМЦ для Катаева" xfId="72"/>
    <cellStyle name="Обычный_Сводка затрат 2012" xfId="73"/>
    <cellStyle name="Плохой 2" xfId="74"/>
    <cellStyle name="Плохой 3" xfId="75"/>
    <cellStyle name="Пояснение 2" xfId="76"/>
    <cellStyle name="Пояснение 3" xfId="77"/>
    <cellStyle name="Примечание 2" xfId="78"/>
    <cellStyle name="Примечание 3" xfId="79"/>
    <cellStyle name="Связанная ячейка 2" xfId="80"/>
    <cellStyle name="Связанная ячейка 3" xfId="81"/>
    <cellStyle name="Стиль 1" xfId="82"/>
    <cellStyle name="Текст предупреждения 2" xfId="83"/>
    <cellStyle name="Текст предупреждения 3" xfId="84"/>
    <cellStyle name="Хороший 2" xfId="85"/>
    <cellStyle name="Хороший 3" xfId="8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S144"/>
  <sheetViews>
    <sheetView showGridLines="0" zoomScaleNormal="100" zoomScaleSheetLayoutView="75" workbookViewId="0">
      <selection activeCell="D10" sqref="D10"/>
    </sheetView>
  </sheetViews>
  <sheetFormatPr defaultColWidth="9.140625" defaultRowHeight="12.75" outlineLevelRow="2" x14ac:dyDescent="0.2"/>
  <cols>
    <col min="1" max="1" width="3.28515625" style="20" customWidth="1"/>
    <col min="2" max="2" width="15.7109375" style="1" customWidth="1"/>
    <col min="3" max="3" width="34.28515625" style="18" customWidth="1"/>
    <col min="4" max="4" width="9.85546875" style="110" customWidth="1"/>
    <col min="5" max="5" width="8.85546875" style="111" customWidth="1"/>
    <col min="6" max="6" width="7.28515625" style="7" customWidth="1"/>
    <col min="7" max="10" width="6.7109375" style="7" customWidth="1"/>
    <col min="11" max="11" width="7.28515625" style="34" customWidth="1"/>
    <col min="12" max="15" width="6.7109375" style="7" customWidth="1"/>
    <col min="16" max="16" width="8.28515625" style="7" customWidth="1"/>
    <col min="17" max="17" width="5.7109375" style="8" customWidth="1"/>
    <col min="18" max="16384" width="9.140625" style="8"/>
  </cols>
  <sheetData>
    <row r="1" spans="1:18" outlineLevel="2" x14ac:dyDescent="0.2">
      <c r="A1" s="6" t="s">
        <v>35</v>
      </c>
      <c r="B1" s="9"/>
      <c r="C1" s="2"/>
      <c r="D1" s="124"/>
      <c r="E1" s="154" t="s">
        <v>65</v>
      </c>
      <c r="F1" s="154"/>
      <c r="G1" s="154"/>
      <c r="H1" s="154"/>
      <c r="I1" s="154"/>
      <c r="J1" s="5"/>
      <c r="K1" s="28"/>
      <c r="L1" s="5"/>
      <c r="M1" s="6" t="s">
        <v>36</v>
      </c>
      <c r="N1" s="5"/>
      <c r="O1" s="5"/>
      <c r="P1" s="5"/>
      <c r="Q1"/>
      <c r="R1"/>
    </row>
    <row r="2" spans="1:18" outlineLevel="1" x14ac:dyDescent="0.2">
      <c r="A2" s="10"/>
      <c r="B2" s="9"/>
      <c r="C2" s="2"/>
      <c r="D2" s="3"/>
      <c r="E2" s="3"/>
      <c r="F2" s="5"/>
      <c r="G2" s="123" t="s">
        <v>21</v>
      </c>
      <c r="H2" s="5"/>
      <c r="I2" s="5"/>
      <c r="J2" s="5"/>
      <c r="K2" s="28"/>
      <c r="L2" s="5"/>
      <c r="M2" s="10" t="s">
        <v>105</v>
      </c>
      <c r="N2" s="5"/>
      <c r="O2" s="5"/>
      <c r="P2" s="5"/>
      <c r="Q2"/>
      <c r="R2"/>
    </row>
    <row r="3" spans="1:18" outlineLevel="1" x14ac:dyDescent="0.2">
      <c r="A3" s="10"/>
      <c r="B3" s="9"/>
      <c r="C3" s="2"/>
      <c r="D3" s="3"/>
      <c r="E3" s="3"/>
      <c r="F3" s="5"/>
      <c r="G3" s="123"/>
      <c r="H3" s="5"/>
      <c r="I3" s="5"/>
      <c r="J3" s="5"/>
      <c r="K3" s="28"/>
      <c r="L3" s="10"/>
      <c r="M3" s="10" t="s">
        <v>114</v>
      </c>
      <c r="N3" s="5"/>
      <c r="O3" s="5"/>
      <c r="P3" s="5"/>
      <c r="Q3"/>
      <c r="R3"/>
    </row>
    <row r="4" spans="1:18" outlineLevel="1" x14ac:dyDescent="0.2">
      <c r="A4" s="10" t="s">
        <v>39</v>
      </c>
      <c r="B4" s="9"/>
      <c r="C4" s="2"/>
      <c r="D4" s="3"/>
      <c r="E4" s="3"/>
      <c r="F4" s="5"/>
      <c r="G4" s="5"/>
      <c r="H4" s="5"/>
      <c r="I4" s="5"/>
      <c r="J4" s="5"/>
      <c r="K4" s="28"/>
      <c r="L4" s="5"/>
      <c r="M4" s="10" t="s">
        <v>39</v>
      </c>
      <c r="N4" s="5"/>
      <c r="O4" s="5"/>
      <c r="P4" s="5"/>
      <c r="Q4"/>
      <c r="R4"/>
    </row>
    <row r="5" spans="1:18" outlineLevel="1" x14ac:dyDescent="0.2">
      <c r="A5" s="10" t="s">
        <v>90</v>
      </c>
      <c r="B5" s="9"/>
      <c r="C5" s="2"/>
      <c r="D5" s="3"/>
      <c r="E5" s="3"/>
      <c r="F5" s="5"/>
      <c r="G5" s="5"/>
      <c r="H5" s="5"/>
      <c r="I5" s="5"/>
      <c r="J5" s="5"/>
      <c r="K5" s="28"/>
      <c r="L5" s="5"/>
      <c r="M5" s="10" t="s">
        <v>104</v>
      </c>
      <c r="N5" s="5"/>
      <c r="O5" s="5"/>
      <c r="P5" s="5"/>
      <c r="Q5"/>
      <c r="R5"/>
    </row>
    <row r="6" spans="1:18" outlineLevel="1" x14ac:dyDescent="0.2">
      <c r="A6" s="4"/>
      <c r="B6" s="9"/>
      <c r="C6" s="3"/>
      <c r="D6" s="8"/>
      <c r="E6" s="5"/>
      <c r="F6" s="5"/>
      <c r="G6" s="12" t="s">
        <v>299</v>
      </c>
      <c r="H6" s="12"/>
      <c r="I6" s="12"/>
      <c r="J6" s="5"/>
      <c r="K6" s="28"/>
      <c r="L6" s="5"/>
      <c r="M6" s="5"/>
      <c r="N6" s="5"/>
      <c r="O6" s="5"/>
      <c r="P6" s="5"/>
    </row>
    <row r="7" spans="1:18" x14ac:dyDescent="0.2">
      <c r="A7" s="4"/>
      <c r="B7" s="9"/>
      <c r="C7" s="3"/>
      <c r="D7" s="8"/>
      <c r="E7" s="5"/>
      <c r="F7" s="5"/>
      <c r="G7" s="4" t="s">
        <v>22</v>
      </c>
      <c r="H7" s="4"/>
      <c r="I7" s="4"/>
      <c r="J7" s="5"/>
      <c r="K7" s="28"/>
      <c r="L7" s="5"/>
      <c r="M7" s="5"/>
      <c r="N7" s="5"/>
      <c r="O7" s="5"/>
      <c r="P7" s="5"/>
    </row>
    <row r="8" spans="1:18" x14ac:dyDescent="0.2">
      <c r="A8" s="4"/>
      <c r="B8" s="9"/>
      <c r="C8" s="3"/>
      <c r="D8" s="8"/>
      <c r="E8" s="5"/>
      <c r="F8" s="5"/>
      <c r="G8" s="4"/>
      <c r="H8" s="4"/>
      <c r="I8" s="4"/>
      <c r="J8" s="5"/>
      <c r="K8" s="28"/>
      <c r="L8" s="5"/>
      <c r="M8" s="5"/>
      <c r="N8" s="5"/>
      <c r="O8" s="5"/>
      <c r="P8" s="5"/>
    </row>
    <row r="9" spans="1:18" x14ac:dyDescent="0.2">
      <c r="A9" s="4"/>
      <c r="B9" s="9"/>
      <c r="C9" s="13" t="s">
        <v>103</v>
      </c>
      <c r="D9" s="14" t="s">
        <v>298</v>
      </c>
      <c r="E9" s="5"/>
      <c r="F9" s="5"/>
      <c r="G9" s="4"/>
      <c r="H9" s="5"/>
      <c r="I9" s="5"/>
      <c r="J9" s="5"/>
      <c r="K9" s="28"/>
      <c r="L9" s="5"/>
      <c r="M9" s="5"/>
      <c r="N9" s="5"/>
      <c r="O9" s="5"/>
      <c r="P9" s="5"/>
    </row>
    <row r="10" spans="1:18" x14ac:dyDescent="0.2">
      <c r="A10" s="4"/>
      <c r="B10" s="9"/>
      <c r="C10" s="3"/>
      <c r="D10" s="138"/>
      <c r="E10" s="11"/>
      <c r="F10" s="11"/>
      <c r="G10" s="126" t="s">
        <v>23</v>
      </c>
      <c r="H10" s="126"/>
      <c r="I10" s="126"/>
      <c r="J10" s="11"/>
      <c r="K10" s="75"/>
      <c r="L10" s="5"/>
      <c r="M10" s="5"/>
      <c r="N10" s="5"/>
      <c r="O10" s="5"/>
      <c r="P10" s="5"/>
    </row>
    <row r="11" spans="1:18" x14ac:dyDescent="0.2">
      <c r="A11" s="15"/>
      <c r="B11" s="16"/>
      <c r="C11" s="3"/>
      <c r="D11" s="8"/>
      <c r="E11" s="5"/>
      <c r="F11" s="5"/>
      <c r="G11" s="5"/>
      <c r="H11" s="5"/>
      <c r="I11" s="5"/>
      <c r="J11" s="5"/>
      <c r="K11" s="28"/>
      <c r="L11" s="5"/>
      <c r="M11" s="5"/>
      <c r="N11" s="5"/>
      <c r="O11" s="5"/>
      <c r="P11" s="5"/>
    </row>
    <row r="12" spans="1:18" x14ac:dyDescent="0.2">
      <c r="A12" s="4"/>
      <c r="B12" s="9"/>
      <c r="C12" s="3"/>
      <c r="D12" s="14" t="s">
        <v>297</v>
      </c>
      <c r="E12" s="5"/>
      <c r="F12" s="5"/>
      <c r="G12" s="5"/>
      <c r="H12" s="14"/>
      <c r="I12" s="14"/>
      <c r="J12" s="14"/>
      <c r="K12" s="28"/>
      <c r="L12" s="5"/>
      <c r="M12" s="5"/>
      <c r="N12" s="122"/>
      <c r="O12" s="121"/>
      <c r="P12" s="121"/>
      <c r="Q12" s="5"/>
    </row>
    <row r="13" spans="1:18" x14ac:dyDescent="0.2">
      <c r="A13" s="4"/>
      <c r="B13" s="9"/>
      <c r="C13" s="3"/>
      <c r="D13" s="14" t="s">
        <v>62</v>
      </c>
      <c r="E13" s="5"/>
      <c r="F13" s="5"/>
      <c r="G13" s="5"/>
      <c r="H13" s="14"/>
      <c r="I13" s="14"/>
      <c r="J13" s="155" t="s">
        <v>296</v>
      </c>
      <c r="K13" s="156"/>
      <c r="L13" s="10" t="s">
        <v>59</v>
      </c>
      <c r="M13" s="5"/>
      <c r="N13" s="120"/>
      <c r="O13" s="121"/>
      <c r="P13" s="118"/>
    </row>
    <row r="14" spans="1:18" outlineLevel="1" x14ac:dyDescent="0.2">
      <c r="A14" s="4"/>
      <c r="B14" s="9"/>
      <c r="C14" s="3"/>
      <c r="D14" s="14" t="s">
        <v>64</v>
      </c>
      <c r="E14" s="5"/>
      <c r="F14" s="5"/>
      <c r="G14" s="5"/>
      <c r="H14" s="14"/>
      <c r="I14" s="14"/>
      <c r="J14" s="155" t="s">
        <v>295</v>
      </c>
      <c r="K14" s="156"/>
      <c r="L14" s="10" t="s">
        <v>59</v>
      </c>
      <c r="M14" s="5"/>
      <c r="N14" s="120"/>
      <c r="O14" s="121"/>
      <c r="P14" s="118"/>
    </row>
    <row r="15" spans="1:18" outlineLevel="1" x14ac:dyDescent="0.2">
      <c r="A15" s="4"/>
      <c r="B15" s="9"/>
      <c r="C15" s="3"/>
      <c r="D15" s="14" t="s">
        <v>63</v>
      </c>
      <c r="E15" s="5"/>
      <c r="F15" s="5"/>
      <c r="G15" s="5"/>
      <c r="H15" s="14"/>
      <c r="I15" s="14"/>
      <c r="J15" s="155" t="s">
        <v>294</v>
      </c>
      <c r="K15" s="156"/>
      <c r="L15" s="10" t="s">
        <v>59</v>
      </c>
      <c r="M15" s="5"/>
      <c r="N15" s="120"/>
      <c r="O15" s="121"/>
      <c r="P15" s="118"/>
    </row>
    <row r="16" spans="1:18" outlineLevel="1" x14ac:dyDescent="0.2">
      <c r="A16" s="4"/>
      <c r="B16" s="9"/>
      <c r="C16" s="3"/>
      <c r="D16" s="14" t="s">
        <v>19</v>
      </c>
      <c r="E16" s="5"/>
      <c r="F16" s="5"/>
      <c r="G16" s="5"/>
      <c r="H16" s="14"/>
      <c r="I16" s="14"/>
      <c r="J16" s="155" t="s">
        <v>293</v>
      </c>
      <c r="K16" s="156"/>
      <c r="L16" s="10" t="s">
        <v>59</v>
      </c>
      <c r="M16" s="5"/>
      <c r="N16" s="120"/>
      <c r="O16" s="121"/>
      <c r="P16" s="118"/>
    </row>
    <row r="17" spans="1:17" x14ac:dyDescent="0.2">
      <c r="A17" s="4"/>
      <c r="B17" s="9"/>
      <c r="C17" s="3"/>
      <c r="D17" s="14" t="s">
        <v>102</v>
      </c>
      <c r="E17" s="5"/>
      <c r="F17" s="5"/>
      <c r="G17" s="5"/>
      <c r="H17" s="14"/>
      <c r="I17" s="14"/>
      <c r="J17" s="155" t="s">
        <v>292</v>
      </c>
      <c r="K17" s="156"/>
      <c r="L17" s="10" t="s">
        <v>59</v>
      </c>
      <c r="M17" s="5"/>
      <c r="N17" s="120"/>
      <c r="O17" s="121"/>
      <c r="P17" s="118"/>
    </row>
    <row r="18" spans="1:17" outlineLevel="1" x14ac:dyDescent="0.2">
      <c r="A18" s="4"/>
      <c r="B18" s="9"/>
      <c r="C18" s="3"/>
      <c r="D18" s="14" t="s">
        <v>60</v>
      </c>
      <c r="E18" s="5"/>
      <c r="F18" s="5"/>
      <c r="G18" s="5"/>
      <c r="H18" s="14"/>
      <c r="I18" s="14"/>
      <c r="J18" s="155" t="s">
        <v>291</v>
      </c>
      <c r="K18" s="156"/>
      <c r="L18" s="10" t="s">
        <v>61</v>
      </c>
      <c r="M18" s="5"/>
      <c r="N18" s="120"/>
      <c r="O18" s="121"/>
      <c r="P18" s="118"/>
    </row>
    <row r="19" spans="1:17" s="117" customFormat="1" outlineLevel="1" x14ac:dyDescent="0.2">
      <c r="A19" s="113"/>
      <c r="B19" s="116"/>
      <c r="C19" s="115"/>
      <c r="D19" s="14" t="s">
        <v>113</v>
      </c>
      <c r="E19" s="14"/>
      <c r="F19" s="14"/>
      <c r="G19" s="14"/>
      <c r="H19" s="14"/>
      <c r="I19" s="14"/>
      <c r="J19" s="14"/>
      <c r="K19" s="125">
        <f>K136/1000</f>
        <v>194.49600000000001</v>
      </c>
      <c r="L19" s="14" t="s">
        <v>101</v>
      </c>
      <c r="M19" s="112"/>
      <c r="N19" s="120"/>
      <c r="O19" s="119"/>
      <c r="P19" s="118"/>
    </row>
    <row r="20" spans="1:17" customFormat="1" x14ac:dyDescent="0.2">
      <c r="A20" s="113"/>
      <c r="B20" s="116"/>
      <c r="C20" s="115"/>
      <c r="D20" s="114" t="s">
        <v>100</v>
      </c>
      <c r="E20" s="14"/>
      <c r="F20" s="14"/>
      <c r="G20" s="14"/>
      <c r="H20" s="14"/>
      <c r="I20" s="14"/>
      <c r="J20" s="14"/>
      <c r="K20" s="29"/>
      <c r="L20" s="14"/>
      <c r="M20" s="112"/>
      <c r="N20" s="112"/>
      <c r="O20" s="112"/>
      <c r="P20" s="112"/>
    </row>
    <row r="21" spans="1:17" x14ac:dyDescent="0.2">
      <c r="A21" s="4"/>
      <c r="B21" s="9"/>
      <c r="C21" s="2"/>
      <c r="D21" s="3"/>
      <c r="E21" s="4"/>
      <c r="F21" s="5"/>
      <c r="G21" s="5"/>
      <c r="H21" s="5"/>
      <c r="I21" s="5"/>
      <c r="J21" s="5"/>
      <c r="K21" s="28"/>
      <c r="L21" s="5"/>
      <c r="M21" s="5"/>
      <c r="N21" s="5"/>
      <c r="O21" s="5"/>
      <c r="P21" s="5"/>
    </row>
    <row r="22" spans="1:17" ht="19.5" customHeight="1" x14ac:dyDescent="0.2">
      <c r="A22" s="139" t="s">
        <v>24</v>
      </c>
      <c r="B22" s="151" t="s">
        <v>99</v>
      </c>
      <c r="C22" s="139" t="s">
        <v>25</v>
      </c>
      <c r="D22" s="139" t="s">
        <v>26</v>
      </c>
      <c r="E22" s="139" t="s">
        <v>27</v>
      </c>
      <c r="F22" s="139" t="s">
        <v>37</v>
      </c>
      <c r="G22" s="140"/>
      <c r="H22" s="140"/>
      <c r="I22" s="140"/>
      <c r="J22" s="139" t="s">
        <v>38</v>
      </c>
      <c r="K22" s="147"/>
      <c r="L22" s="147"/>
      <c r="M22" s="147"/>
      <c r="N22" s="147"/>
      <c r="O22" s="139" t="s">
        <v>32</v>
      </c>
      <c r="P22" s="139" t="s">
        <v>33</v>
      </c>
      <c r="Q22" s="145" t="s">
        <v>98</v>
      </c>
    </row>
    <row r="23" spans="1:17" ht="18.75" customHeight="1" x14ac:dyDescent="0.2">
      <c r="A23" s="140"/>
      <c r="B23" s="152"/>
      <c r="C23" s="146"/>
      <c r="D23" s="139"/>
      <c r="E23" s="139"/>
      <c r="F23" s="139" t="s">
        <v>28</v>
      </c>
      <c r="G23" s="139" t="s">
        <v>30</v>
      </c>
      <c r="H23" s="140"/>
      <c r="I23" s="140"/>
      <c r="J23" s="139" t="s">
        <v>97</v>
      </c>
      <c r="K23" s="148" t="s">
        <v>28</v>
      </c>
      <c r="L23" s="139" t="s">
        <v>30</v>
      </c>
      <c r="M23" s="140"/>
      <c r="N23" s="140"/>
      <c r="O23" s="139"/>
      <c r="P23" s="139"/>
      <c r="Q23" s="145"/>
    </row>
    <row r="24" spans="1:17" ht="22.5" customHeight="1" x14ac:dyDescent="0.2">
      <c r="A24" s="140"/>
      <c r="B24" s="152"/>
      <c r="C24" s="146"/>
      <c r="D24" s="139"/>
      <c r="E24" s="139"/>
      <c r="F24" s="140"/>
      <c r="G24" s="132" t="s">
        <v>29</v>
      </c>
      <c r="H24" s="132" t="s">
        <v>34</v>
      </c>
      <c r="I24" s="132" t="s">
        <v>31</v>
      </c>
      <c r="J24" s="146"/>
      <c r="K24" s="149"/>
      <c r="L24" s="132" t="s">
        <v>29</v>
      </c>
      <c r="M24" s="132" t="s">
        <v>34</v>
      </c>
      <c r="N24" s="132" t="s">
        <v>31</v>
      </c>
      <c r="O24" s="139"/>
      <c r="P24" s="139"/>
      <c r="Q24" s="145"/>
    </row>
    <row r="25" spans="1:17" x14ac:dyDescent="0.2">
      <c r="A25" s="17">
        <v>1</v>
      </c>
      <c r="B25" s="136">
        <v>2</v>
      </c>
      <c r="C25" s="132">
        <v>3</v>
      </c>
      <c r="D25" s="132">
        <v>4</v>
      </c>
      <c r="E25" s="22">
        <v>5</v>
      </c>
      <c r="F25" s="133">
        <v>6</v>
      </c>
      <c r="G25" s="133">
        <v>7</v>
      </c>
      <c r="H25" s="133">
        <v>8</v>
      </c>
      <c r="I25" s="133">
        <v>9</v>
      </c>
      <c r="J25" s="133">
        <v>10</v>
      </c>
      <c r="K25" s="134">
        <v>11</v>
      </c>
      <c r="L25" s="133">
        <v>12</v>
      </c>
      <c r="M25" s="133">
        <v>13</v>
      </c>
      <c r="N25" s="133">
        <v>14</v>
      </c>
      <c r="O25" s="133">
        <v>15</v>
      </c>
      <c r="P25" s="133">
        <v>16</v>
      </c>
      <c r="Q25" s="133">
        <v>17</v>
      </c>
    </row>
    <row r="26" spans="1:17" x14ac:dyDescent="0.2">
      <c r="A26" s="141" t="s">
        <v>290</v>
      </c>
      <c r="B26" s="142"/>
      <c r="C26" s="142"/>
      <c r="D26" s="142"/>
      <c r="E26" s="142"/>
      <c r="F26" s="142"/>
      <c r="G26" s="142"/>
      <c r="H26" s="142"/>
      <c r="I26" s="142"/>
      <c r="J26" s="142"/>
      <c r="K26" s="142"/>
      <c r="L26" s="142"/>
      <c r="M26" s="142"/>
      <c r="N26" s="142"/>
      <c r="O26" s="142"/>
      <c r="P26" s="142"/>
      <c r="Q26" s="142"/>
    </row>
    <row r="27" spans="1:17" ht="72.75" x14ac:dyDescent="0.2">
      <c r="A27" s="17">
        <v>1</v>
      </c>
      <c r="B27" s="21" t="s">
        <v>271</v>
      </c>
      <c r="C27" s="135" t="s">
        <v>289</v>
      </c>
      <c r="D27" s="22" t="s">
        <v>40</v>
      </c>
      <c r="E27" s="23">
        <v>1</v>
      </c>
      <c r="F27" s="24">
        <v>26.7</v>
      </c>
      <c r="G27" s="24">
        <v>8.1199999999999992</v>
      </c>
      <c r="H27" s="24">
        <v>18.579999999999998</v>
      </c>
      <c r="I27" s="24">
        <v>2.08</v>
      </c>
      <c r="J27" s="25"/>
      <c r="K27" s="30">
        <v>27</v>
      </c>
      <c r="L27" s="25">
        <v>8</v>
      </c>
      <c r="M27" s="25">
        <v>19</v>
      </c>
      <c r="N27" s="25">
        <v>2</v>
      </c>
      <c r="O27" s="25">
        <v>0.55000000000000004</v>
      </c>
      <c r="P27" s="25">
        <v>0.55000000000000004</v>
      </c>
      <c r="Q27" s="25"/>
    </row>
    <row r="28" spans="1:17" ht="24" x14ac:dyDescent="0.2">
      <c r="A28" s="17">
        <v>2</v>
      </c>
      <c r="B28" s="21" t="s">
        <v>288</v>
      </c>
      <c r="C28" s="135" t="s">
        <v>287</v>
      </c>
      <c r="D28" s="22" t="s">
        <v>286</v>
      </c>
      <c r="E28" s="23">
        <v>18</v>
      </c>
      <c r="F28" s="24">
        <v>194.49</v>
      </c>
      <c r="G28" s="24">
        <v>47.42</v>
      </c>
      <c r="H28" s="24">
        <v>131.69</v>
      </c>
      <c r="I28" s="24">
        <v>15.14</v>
      </c>
      <c r="J28" s="25"/>
      <c r="K28" s="30">
        <v>3501</v>
      </c>
      <c r="L28" s="25">
        <v>854</v>
      </c>
      <c r="M28" s="25">
        <v>2370</v>
      </c>
      <c r="N28" s="25">
        <v>273</v>
      </c>
      <c r="O28" s="25">
        <v>3.8</v>
      </c>
      <c r="P28" s="25">
        <v>68.400000000000006</v>
      </c>
      <c r="Q28" s="25"/>
    </row>
    <row r="29" spans="1:17" ht="24" x14ac:dyDescent="0.2">
      <c r="A29" s="17">
        <v>3</v>
      </c>
      <c r="B29" s="21" t="s">
        <v>285</v>
      </c>
      <c r="C29" s="135" t="s">
        <v>284</v>
      </c>
      <c r="D29" s="22" t="s">
        <v>159</v>
      </c>
      <c r="E29" s="26">
        <v>5.3999999999999999E-2</v>
      </c>
      <c r="F29" s="24">
        <v>60193.42</v>
      </c>
      <c r="G29" s="24">
        <v>7185.1</v>
      </c>
      <c r="H29" s="24">
        <v>2167.0300000000002</v>
      </c>
      <c r="I29" s="24">
        <v>354.86</v>
      </c>
      <c r="J29" s="25"/>
      <c r="K29" s="30">
        <v>3250</v>
      </c>
      <c r="L29" s="25">
        <v>388</v>
      </c>
      <c r="M29" s="25">
        <v>117</v>
      </c>
      <c r="N29" s="25">
        <v>19</v>
      </c>
      <c r="O29" s="25">
        <v>598.26</v>
      </c>
      <c r="P29" s="25">
        <v>32.31</v>
      </c>
      <c r="Q29" s="25"/>
    </row>
    <row r="30" spans="1:17" ht="36" x14ac:dyDescent="0.2">
      <c r="A30" s="17">
        <v>4</v>
      </c>
      <c r="B30" s="21" t="s">
        <v>283</v>
      </c>
      <c r="C30" s="135" t="s">
        <v>282</v>
      </c>
      <c r="D30" s="22" t="s">
        <v>92</v>
      </c>
      <c r="E30" s="23">
        <v>18</v>
      </c>
      <c r="F30" s="24">
        <v>1024.18</v>
      </c>
      <c r="G30" s="25"/>
      <c r="H30" s="25"/>
      <c r="I30" s="25"/>
      <c r="J30" s="25"/>
      <c r="K30" s="30">
        <v>18435</v>
      </c>
      <c r="L30" s="25"/>
      <c r="M30" s="25"/>
      <c r="N30" s="25"/>
      <c r="O30" s="25"/>
      <c r="P30" s="25"/>
      <c r="Q30" s="25"/>
    </row>
    <row r="31" spans="1:17" ht="36" x14ac:dyDescent="0.2">
      <c r="A31" s="17">
        <v>5</v>
      </c>
      <c r="B31" s="21" t="s">
        <v>281</v>
      </c>
      <c r="C31" s="135" t="s">
        <v>280</v>
      </c>
      <c r="D31" s="22" t="s">
        <v>40</v>
      </c>
      <c r="E31" s="23">
        <v>8</v>
      </c>
      <c r="F31" s="24">
        <v>283.70999999999998</v>
      </c>
      <c r="G31" s="24">
        <v>46.92</v>
      </c>
      <c r="H31" s="24">
        <v>213.1</v>
      </c>
      <c r="I31" s="24">
        <v>24.57</v>
      </c>
      <c r="J31" s="25"/>
      <c r="K31" s="30">
        <v>2270</v>
      </c>
      <c r="L31" s="25">
        <v>375</v>
      </c>
      <c r="M31" s="25">
        <v>1705</v>
      </c>
      <c r="N31" s="25">
        <v>197</v>
      </c>
      <c r="O31" s="25">
        <v>3.41</v>
      </c>
      <c r="P31" s="25">
        <v>27.28</v>
      </c>
      <c r="Q31" s="25"/>
    </row>
    <row r="32" spans="1:17" ht="36" x14ac:dyDescent="0.2">
      <c r="A32" s="17">
        <v>6</v>
      </c>
      <c r="B32" s="21" t="s">
        <v>279</v>
      </c>
      <c r="C32" s="135" t="s">
        <v>278</v>
      </c>
      <c r="D32" s="22" t="s">
        <v>40</v>
      </c>
      <c r="E32" s="26">
        <v>10</v>
      </c>
      <c r="F32" s="24">
        <v>344.42</v>
      </c>
      <c r="G32" s="24">
        <v>62.61</v>
      </c>
      <c r="H32" s="24">
        <v>251.86</v>
      </c>
      <c r="I32" s="24">
        <v>28.94</v>
      </c>
      <c r="J32" s="25"/>
      <c r="K32" s="30">
        <v>3444</v>
      </c>
      <c r="L32" s="25">
        <v>626</v>
      </c>
      <c r="M32" s="25">
        <v>2519</v>
      </c>
      <c r="N32" s="25">
        <v>289</v>
      </c>
      <c r="O32" s="25">
        <v>4.55</v>
      </c>
      <c r="P32" s="25">
        <v>45.5</v>
      </c>
      <c r="Q32" s="25"/>
    </row>
    <row r="33" spans="1:17" ht="24" x14ac:dyDescent="0.2">
      <c r="A33" s="17">
        <v>7</v>
      </c>
      <c r="B33" s="21" t="s">
        <v>107</v>
      </c>
      <c r="C33" s="135" t="s">
        <v>277</v>
      </c>
      <c r="D33" s="22" t="s">
        <v>42</v>
      </c>
      <c r="E33" s="23">
        <v>8</v>
      </c>
      <c r="F33" s="24">
        <v>472.5</v>
      </c>
      <c r="G33" s="25"/>
      <c r="H33" s="25"/>
      <c r="I33" s="25"/>
      <c r="J33" s="25"/>
      <c r="K33" s="30">
        <v>3780</v>
      </c>
      <c r="L33" s="25"/>
      <c r="M33" s="25"/>
      <c r="N33" s="25"/>
      <c r="O33" s="25"/>
      <c r="P33" s="25"/>
      <c r="Q33" s="25"/>
    </row>
    <row r="34" spans="1:17" ht="24" x14ac:dyDescent="0.2">
      <c r="A34" s="17">
        <v>8</v>
      </c>
      <c r="B34" s="21" t="s">
        <v>107</v>
      </c>
      <c r="C34" s="135" t="s">
        <v>276</v>
      </c>
      <c r="D34" s="22" t="s">
        <v>42</v>
      </c>
      <c r="E34" s="23">
        <v>4</v>
      </c>
      <c r="F34" s="24">
        <v>746.86</v>
      </c>
      <c r="G34" s="25"/>
      <c r="H34" s="25"/>
      <c r="I34" s="25"/>
      <c r="J34" s="25"/>
      <c r="K34" s="30">
        <v>2987</v>
      </c>
      <c r="L34" s="25"/>
      <c r="M34" s="25"/>
      <c r="N34" s="25"/>
      <c r="O34" s="25"/>
      <c r="P34" s="25"/>
      <c r="Q34" s="25"/>
    </row>
    <row r="35" spans="1:17" ht="24" x14ac:dyDescent="0.2">
      <c r="A35" s="17">
        <v>9</v>
      </c>
      <c r="B35" s="21" t="s">
        <v>107</v>
      </c>
      <c r="C35" s="135" t="s">
        <v>275</v>
      </c>
      <c r="D35" s="22" t="s">
        <v>42</v>
      </c>
      <c r="E35" s="23">
        <v>6</v>
      </c>
      <c r="F35" s="24">
        <v>663.03</v>
      </c>
      <c r="G35" s="25"/>
      <c r="H35" s="25"/>
      <c r="I35" s="25"/>
      <c r="J35" s="25"/>
      <c r="K35" s="30">
        <v>3978</v>
      </c>
      <c r="L35" s="25"/>
      <c r="M35" s="25"/>
      <c r="N35" s="25"/>
      <c r="O35" s="25"/>
      <c r="P35" s="25"/>
      <c r="Q35" s="25"/>
    </row>
    <row r="36" spans="1:17" ht="24" x14ac:dyDescent="0.2">
      <c r="A36" s="17">
        <v>10</v>
      </c>
      <c r="B36" s="21" t="s">
        <v>274</v>
      </c>
      <c r="C36" s="135" t="s">
        <v>273</v>
      </c>
      <c r="D36" s="22" t="s">
        <v>40</v>
      </c>
      <c r="E36" s="23">
        <v>12</v>
      </c>
      <c r="F36" s="24">
        <v>29.48</v>
      </c>
      <c r="G36" s="24">
        <v>14.67</v>
      </c>
      <c r="H36" s="24">
        <v>11.69</v>
      </c>
      <c r="I36" s="24">
        <v>0.73</v>
      </c>
      <c r="J36" s="25"/>
      <c r="K36" s="30">
        <v>354</v>
      </c>
      <c r="L36" s="25">
        <v>176</v>
      </c>
      <c r="M36" s="25">
        <v>140</v>
      </c>
      <c r="N36" s="25">
        <v>9</v>
      </c>
      <c r="O36" s="25">
        <v>1.05</v>
      </c>
      <c r="P36" s="25">
        <v>12.6</v>
      </c>
      <c r="Q36" s="25"/>
    </row>
    <row r="37" spans="1:17" ht="24" x14ac:dyDescent="0.2">
      <c r="A37" s="17">
        <v>11</v>
      </c>
      <c r="B37" s="21" t="s">
        <v>107</v>
      </c>
      <c r="C37" s="135" t="s">
        <v>272</v>
      </c>
      <c r="D37" s="22" t="s">
        <v>42</v>
      </c>
      <c r="E37" s="23">
        <v>12</v>
      </c>
      <c r="F37" s="24">
        <v>21.95</v>
      </c>
      <c r="G37" s="25"/>
      <c r="H37" s="25"/>
      <c r="I37" s="25"/>
      <c r="J37" s="25"/>
      <c r="K37" s="30">
        <v>263</v>
      </c>
      <c r="L37" s="25"/>
      <c r="M37" s="25"/>
      <c r="N37" s="25"/>
      <c r="O37" s="25"/>
      <c r="P37" s="25"/>
      <c r="Q37" s="25"/>
    </row>
    <row r="38" spans="1:17" ht="24" x14ac:dyDescent="0.2">
      <c r="A38" s="17">
        <v>12</v>
      </c>
      <c r="B38" s="21" t="s">
        <v>271</v>
      </c>
      <c r="C38" s="135" t="s">
        <v>270</v>
      </c>
      <c r="D38" s="22" t="s">
        <v>40</v>
      </c>
      <c r="E38" s="23">
        <v>40</v>
      </c>
      <c r="F38" s="24">
        <v>140.13</v>
      </c>
      <c r="G38" s="24">
        <v>27.07</v>
      </c>
      <c r="H38" s="24">
        <v>61.94</v>
      </c>
      <c r="I38" s="24">
        <v>6.92</v>
      </c>
      <c r="J38" s="25"/>
      <c r="K38" s="30">
        <v>5605</v>
      </c>
      <c r="L38" s="25">
        <v>1083</v>
      </c>
      <c r="M38" s="25">
        <v>2478</v>
      </c>
      <c r="N38" s="25">
        <v>277</v>
      </c>
      <c r="O38" s="25">
        <v>1.83</v>
      </c>
      <c r="P38" s="25">
        <v>73.2</v>
      </c>
      <c r="Q38" s="25"/>
    </row>
    <row r="39" spans="1:17" ht="24" x14ac:dyDescent="0.2">
      <c r="A39" s="17">
        <v>13</v>
      </c>
      <c r="B39" s="21" t="s">
        <v>269</v>
      </c>
      <c r="C39" s="135" t="s">
        <v>268</v>
      </c>
      <c r="D39" s="22" t="s">
        <v>42</v>
      </c>
      <c r="E39" s="23">
        <v>40</v>
      </c>
      <c r="F39" s="24">
        <v>856.94</v>
      </c>
      <c r="G39" s="25"/>
      <c r="H39" s="25"/>
      <c r="I39" s="25"/>
      <c r="J39" s="25"/>
      <c r="K39" s="30">
        <v>34278</v>
      </c>
      <c r="L39" s="25"/>
      <c r="M39" s="25"/>
      <c r="N39" s="25"/>
      <c r="O39" s="25"/>
      <c r="P39" s="25"/>
      <c r="Q39" s="25"/>
    </row>
    <row r="40" spans="1:17" ht="24" x14ac:dyDescent="0.2">
      <c r="A40" s="17">
        <v>14</v>
      </c>
      <c r="B40" s="21" t="s">
        <v>267</v>
      </c>
      <c r="C40" s="135" t="s">
        <v>266</v>
      </c>
      <c r="D40" s="22" t="s">
        <v>108</v>
      </c>
      <c r="E40" s="26">
        <v>4</v>
      </c>
      <c r="F40" s="24">
        <v>952</v>
      </c>
      <c r="G40" s="25"/>
      <c r="H40" s="25"/>
      <c r="I40" s="25"/>
      <c r="J40" s="25"/>
      <c r="K40" s="30">
        <v>3808</v>
      </c>
      <c r="L40" s="25"/>
      <c r="M40" s="25"/>
      <c r="N40" s="25"/>
      <c r="O40" s="25"/>
      <c r="P40" s="25"/>
      <c r="Q40" s="25"/>
    </row>
    <row r="41" spans="1:17" ht="60" x14ac:dyDescent="0.2">
      <c r="A41" s="17">
        <v>15</v>
      </c>
      <c r="B41" s="21" t="s">
        <v>265</v>
      </c>
      <c r="C41" s="135" t="s">
        <v>264</v>
      </c>
      <c r="D41" s="22" t="s">
        <v>40</v>
      </c>
      <c r="E41" s="26">
        <v>19</v>
      </c>
      <c r="F41" s="24">
        <v>160.78</v>
      </c>
      <c r="G41" s="24">
        <v>43.86</v>
      </c>
      <c r="H41" s="24">
        <v>2.36</v>
      </c>
      <c r="I41" s="25"/>
      <c r="J41" s="25"/>
      <c r="K41" s="30">
        <v>3055</v>
      </c>
      <c r="L41" s="25">
        <v>833</v>
      </c>
      <c r="M41" s="25">
        <v>45</v>
      </c>
      <c r="N41" s="25"/>
      <c r="O41" s="25">
        <v>3.31</v>
      </c>
      <c r="P41" s="25">
        <v>62.89</v>
      </c>
      <c r="Q41" s="25"/>
    </row>
    <row r="42" spans="1:17" ht="24" x14ac:dyDescent="0.2">
      <c r="A42" s="17">
        <v>16</v>
      </c>
      <c r="B42" s="21" t="s">
        <v>107</v>
      </c>
      <c r="C42" s="135" t="s">
        <v>263</v>
      </c>
      <c r="D42" s="22" t="s">
        <v>42</v>
      </c>
      <c r="E42" s="23">
        <v>19</v>
      </c>
      <c r="F42" s="24">
        <v>228.63</v>
      </c>
      <c r="G42" s="25"/>
      <c r="H42" s="25"/>
      <c r="I42" s="25"/>
      <c r="J42" s="25"/>
      <c r="K42" s="30">
        <v>4344</v>
      </c>
      <c r="L42" s="25"/>
      <c r="M42" s="25"/>
      <c r="N42" s="25"/>
      <c r="O42" s="25"/>
      <c r="P42" s="25"/>
      <c r="Q42" s="25"/>
    </row>
    <row r="43" spans="1:17" ht="60" x14ac:dyDescent="0.2">
      <c r="A43" s="17">
        <v>17</v>
      </c>
      <c r="B43" s="21" t="s">
        <v>262</v>
      </c>
      <c r="C43" s="135" t="s">
        <v>261</v>
      </c>
      <c r="D43" s="22" t="s">
        <v>40</v>
      </c>
      <c r="E43" s="23">
        <v>1</v>
      </c>
      <c r="F43" s="24">
        <v>685.88</v>
      </c>
      <c r="G43" s="24">
        <v>65.099999999999994</v>
      </c>
      <c r="H43" s="24">
        <v>129.15</v>
      </c>
      <c r="I43" s="24">
        <v>7.46</v>
      </c>
      <c r="J43" s="25"/>
      <c r="K43" s="30">
        <v>686</v>
      </c>
      <c r="L43" s="25">
        <v>65</v>
      </c>
      <c r="M43" s="25">
        <v>129</v>
      </c>
      <c r="N43" s="25">
        <v>7</v>
      </c>
      <c r="O43" s="25">
        <v>4.66</v>
      </c>
      <c r="P43" s="25">
        <v>4.66</v>
      </c>
      <c r="Q43" s="25"/>
    </row>
    <row r="44" spans="1:17" ht="87" x14ac:dyDescent="0.2">
      <c r="A44" s="17">
        <v>18</v>
      </c>
      <c r="B44" s="21" t="s">
        <v>260</v>
      </c>
      <c r="C44" s="135" t="s">
        <v>259</v>
      </c>
      <c r="D44" s="22" t="s">
        <v>92</v>
      </c>
      <c r="E44" s="23">
        <v>1</v>
      </c>
      <c r="F44" s="25"/>
      <c r="G44" s="25"/>
      <c r="H44" s="25"/>
      <c r="I44" s="25"/>
      <c r="J44" s="25">
        <v>5919</v>
      </c>
      <c r="K44" s="30">
        <v>5919</v>
      </c>
      <c r="L44" s="25"/>
      <c r="M44" s="25"/>
      <c r="N44" s="25"/>
      <c r="O44" s="25"/>
      <c r="P44" s="25"/>
      <c r="Q44" s="25"/>
    </row>
    <row r="45" spans="1:17" ht="24" x14ac:dyDescent="0.2">
      <c r="A45" s="17">
        <v>19</v>
      </c>
      <c r="B45" s="21" t="s">
        <v>258</v>
      </c>
      <c r="C45" s="135" t="s">
        <v>257</v>
      </c>
      <c r="D45" s="22" t="s">
        <v>40</v>
      </c>
      <c r="E45" s="23">
        <v>3</v>
      </c>
      <c r="F45" s="24">
        <v>115.27</v>
      </c>
      <c r="G45" s="24">
        <v>17.57</v>
      </c>
      <c r="H45" s="24">
        <v>93.3</v>
      </c>
      <c r="I45" s="24">
        <v>10.74</v>
      </c>
      <c r="J45" s="25"/>
      <c r="K45" s="30">
        <v>346</v>
      </c>
      <c r="L45" s="25">
        <v>53</v>
      </c>
      <c r="M45" s="25">
        <v>280</v>
      </c>
      <c r="N45" s="25">
        <v>32</v>
      </c>
      <c r="O45" s="25">
        <v>1.24</v>
      </c>
      <c r="P45" s="25">
        <v>3.72</v>
      </c>
      <c r="Q45" s="25"/>
    </row>
    <row r="46" spans="1:17" x14ac:dyDescent="0.2">
      <c r="A46" s="17">
        <v>20</v>
      </c>
      <c r="B46" s="21" t="s">
        <v>256</v>
      </c>
      <c r="C46" s="135" t="s">
        <v>255</v>
      </c>
      <c r="D46" s="22" t="s">
        <v>92</v>
      </c>
      <c r="E46" s="23">
        <v>3</v>
      </c>
      <c r="F46" s="24">
        <v>43.29</v>
      </c>
      <c r="G46" s="25"/>
      <c r="H46" s="25"/>
      <c r="I46" s="25"/>
      <c r="J46" s="25"/>
      <c r="K46" s="30">
        <v>130</v>
      </c>
      <c r="L46" s="25"/>
      <c r="M46" s="25"/>
      <c r="N46" s="25"/>
      <c r="O46" s="25"/>
      <c r="P46" s="25"/>
      <c r="Q46" s="25"/>
    </row>
    <row r="47" spans="1:17" ht="36" x14ac:dyDescent="0.2">
      <c r="A47" s="17">
        <v>21</v>
      </c>
      <c r="B47" s="21" t="s">
        <v>254</v>
      </c>
      <c r="C47" s="135" t="s">
        <v>253</v>
      </c>
      <c r="D47" s="22" t="s">
        <v>43</v>
      </c>
      <c r="E47" s="23">
        <v>0.1</v>
      </c>
      <c r="F47" s="24">
        <v>1351.39</v>
      </c>
      <c r="G47" s="24">
        <v>251.75</v>
      </c>
      <c r="H47" s="24">
        <v>85.67</v>
      </c>
      <c r="I47" s="24">
        <v>3.46</v>
      </c>
      <c r="J47" s="25"/>
      <c r="K47" s="30">
        <v>135</v>
      </c>
      <c r="L47" s="25">
        <v>25</v>
      </c>
      <c r="M47" s="25">
        <v>9</v>
      </c>
      <c r="N47" s="25"/>
      <c r="O47" s="25">
        <v>19</v>
      </c>
      <c r="P47" s="25">
        <v>1.9</v>
      </c>
      <c r="Q47" s="25"/>
    </row>
    <row r="48" spans="1:17" ht="36" x14ac:dyDescent="0.2">
      <c r="A48" s="17">
        <v>22</v>
      </c>
      <c r="B48" s="21" t="s">
        <v>252</v>
      </c>
      <c r="C48" s="135" t="s">
        <v>251</v>
      </c>
      <c r="D48" s="22" t="s">
        <v>40</v>
      </c>
      <c r="E48" s="23">
        <v>4</v>
      </c>
      <c r="F48" s="24">
        <v>174.77</v>
      </c>
      <c r="G48" s="24">
        <v>20.9</v>
      </c>
      <c r="H48" s="24">
        <v>1.28</v>
      </c>
      <c r="I48" s="25"/>
      <c r="J48" s="25"/>
      <c r="K48" s="30">
        <v>699</v>
      </c>
      <c r="L48" s="25">
        <v>84</v>
      </c>
      <c r="M48" s="25">
        <v>5</v>
      </c>
      <c r="N48" s="25"/>
      <c r="O48" s="25">
        <v>1.56</v>
      </c>
      <c r="P48" s="25">
        <v>6.24</v>
      </c>
      <c r="Q48" s="25"/>
    </row>
    <row r="49" spans="1:17" ht="24" x14ac:dyDescent="0.2">
      <c r="A49" s="17">
        <v>23</v>
      </c>
      <c r="B49" s="21" t="s">
        <v>250</v>
      </c>
      <c r="C49" s="135" t="s">
        <v>249</v>
      </c>
      <c r="D49" s="22" t="s">
        <v>92</v>
      </c>
      <c r="E49" s="23">
        <v>4</v>
      </c>
      <c r="F49" s="24">
        <v>41.72</v>
      </c>
      <c r="G49" s="25"/>
      <c r="H49" s="25"/>
      <c r="I49" s="25"/>
      <c r="J49" s="25"/>
      <c r="K49" s="30">
        <v>167</v>
      </c>
      <c r="L49" s="25"/>
      <c r="M49" s="25"/>
      <c r="N49" s="25"/>
      <c r="O49" s="25"/>
      <c r="P49" s="25"/>
      <c r="Q49" s="25"/>
    </row>
    <row r="50" spans="1:17" ht="24" x14ac:dyDescent="0.2">
      <c r="A50" s="17">
        <v>24</v>
      </c>
      <c r="B50" s="21" t="s">
        <v>248</v>
      </c>
      <c r="C50" s="135" t="s">
        <v>247</v>
      </c>
      <c r="D50" s="22" t="s">
        <v>40</v>
      </c>
      <c r="E50" s="23">
        <v>6</v>
      </c>
      <c r="F50" s="24">
        <v>24.5</v>
      </c>
      <c r="G50" s="24">
        <v>24.02</v>
      </c>
      <c r="H50" s="25"/>
      <c r="I50" s="25"/>
      <c r="J50" s="25"/>
      <c r="K50" s="30">
        <v>147</v>
      </c>
      <c r="L50" s="25">
        <v>144</v>
      </c>
      <c r="M50" s="25"/>
      <c r="N50" s="25"/>
      <c r="O50" s="25">
        <v>2</v>
      </c>
      <c r="P50" s="25">
        <v>12</v>
      </c>
      <c r="Q50" s="25"/>
    </row>
    <row r="51" spans="1:17" x14ac:dyDescent="0.2">
      <c r="A51" s="17">
        <v>25</v>
      </c>
      <c r="B51" s="21" t="s">
        <v>246</v>
      </c>
      <c r="C51" s="135" t="s">
        <v>245</v>
      </c>
      <c r="D51" s="22" t="s">
        <v>92</v>
      </c>
      <c r="E51" s="23">
        <v>6</v>
      </c>
      <c r="F51" s="24">
        <v>93.1</v>
      </c>
      <c r="G51" s="25"/>
      <c r="H51" s="25"/>
      <c r="I51" s="25"/>
      <c r="J51" s="25"/>
      <c r="K51" s="30">
        <v>559</v>
      </c>
      <c r="L51" s="25"/>
      <c r="M51" s="25"/>
      <c r="N51" s="25"/>
      <c r="O51" s="25"/>
      <c r="P51" s="25"/>
      <c r="Q51" s="25"/>
    </row>
    <row r="52" spans="1:17" ht="51" x14ac:dyDescent="0.2">
      <c r="A52" s="17">
        <v>26</v>
      </c>
      <c r="B52" s="21" t="s">
        <v>244</v>
      </c>
      <c r="C52" s="135" t="s">
        <v>243</v>
      </c>
      <c r="D52" s="22" t="s">
        <v>92</v>
      </c>
      <c r="E52" s="23">
        <v>3</v>
      </c>
      <c r="F52" s="24">
        <v>52.54</v>
      </c>
      <c r="G52" s="25"/>
      <c r="H52" s="25"/>
      <c r="I52" s="25"/>
      <c r="J52" s="25"/>
      <c r="K52" s="30">
        <v>158</v>
      </c>
      <c r="L52" s="25"/>
      <c r="M52" s="25"/>
      <c r="N52" s="25"/>
      <c r="O52" s="25"/>
      <c r="P52" s="25"/>
      <c r="Q52" s="25"/>
    </row>
    <row r="53" spans="1:17" ht="51" x14ac:dyDescent="0.2">
      <c r="A53" s="17">
        <v>27</v>
      </c>
      <c r="B53" s="21" t="s">
        <v>242</v>
      </c>
      <c r="C53" s="135" t="s">
        <v>241</v>
      </c>
      <c r="D53" s="22" t="s">
        <v>92</v>
      </c>
      <c r="E53" s="23">
        <v>8</v>
      </c>
      <c r="F53" s="24">
        <v>36.299999999999997</v>
      </c>
      <c r="G53" s="25"/>
      <c r="H53" s="25"/>
      <c r="I53" s="25"/>
      <c r="J53" s="25"/>
      <c r="K53" s="30">
        <v>290</v>
      </c>
      <c r="L53" s="25"/>
      <c r="M53" s="25"/>
      <c r="N53" s="25"/>
      <c r="O53" s="25"/>
      <c r="P53" s="25"/>
      <c r="Q53" s="25"/>
    </row>
    <row r="54" spans="1:17" ht="72" x14ac:dyDescent="0.2">
      <c r="A54" s="17">
        <v>28</v>
      </c>
      <c r="B54" s="21" t="s">
        <v>240</v>
      </c>
      <c r="C54" s="135" t="s">
        <v>239</v>
      </c>
      <c r="D54" s="22" t="s">
        <v>40</v>
      </c>
      <c r="E54" s="23">
        <v>1</v>
      </c>
      <c r="F54" s="24">
        <v>140.25</v>
      </c>
      <c r="G54" s="24">
        <v>28.32</v>
      </c>
      <c r="H54" s="24">
        <v>1.28</v>
      </c>
      <c r="I54" s="25"/>
      <c r="J54" s="25"/>
      <c r="K54" s="30">
        <v>140</v>
      </c>
      <c r="L54" s="25">
        <v>28</v>
      </c>
      <c r="M54" s="25">
        <v>1</v>
      </c>
      <c r="N54" s="25"/>
      <c r="O54" s="25">
        <v>2.09</v>
      </c>
      <c r="P54" s="25">
        <v>2.09</v>
      </c>
      <c r="Q54" s="25"/>
    </row>
    <row r="55" spans="1:17" ht="36" x14ac:dyDescent="0.2">
      <c r="A55" s="17">
        <v>29</v>
      </c>
      <c r="B55" s="21" t="s">
        <v>238</v>
      </c>
      <c r="C55" s="135" t="s">
        <v>237</v>
      </c>
      <c r="D55" s="22" t="s">
        <v>92</v>
      </c>
      <c r="E55" s="23">
        <v>1</v>
      </c>
      <c r="F55" s="24">
        <v>96.59</v>
      </c>
      <c r="G55" s="25"/>
      <c r="H55" s="25"/>
      <c r="I55" s="25"/>
      <c r="J55" s="25"/>
      <c r="K55" s="30">
        <v>97</v>
      </c>
      <c r="L55" s="25"/>
      <c r="M55" s="25"/>
      <c r="N55" s="25"/>
      <c r="O55" s="25"/>
      <c r="P55" s="25"/>
      <c r="Q55" s="25"/>
    </row>
    <row r="56" spans="1:17" ht="24" x14ac:dyDescent="0.2">
      <c r="A56" s="17">
        <v>30</v>
      </c>
      <c r="B56" s="21" t="s">
        <v>236</v>
      </c>
      <c r="C56" s="135" t="s">
        <v>235</v>
      </c>
      <c r="D56" s="22" t="s">
        <v>220</v>
      </c>
      <c r="E56" s="26">
        <v>6.58</v>
      </c>
      <c r="F56" s="24">
        <v>926.33</v>
      </c>
      <c r="G56" s="24">
        <v>185.64</v>
      </c>
      <c r="H56" s="24">
        <v>626.08000000000004</v>
      </c>
      <c r="I56" s="24">
        <v>64.680000000000007</v>
      </c>
      <c r="J56" s="25"/>
      <c r="K56" s="30">
        <v>6095</v>
      </c>
      <c r="L56" s="25">
        <v>1222</v>
      </c>
      <c r="M56" s="25">
        <v>4120</v>
      </c>
      <c r="N56" s="25">
        <v>426</v>
      </c>
      <c r="O56" s="25">
        <v>13.7</v>
      </c>
      <c r="P56" s="25">
        <v>90.15</v>
      </c>
      <c r="Q56" s="25"/>
    </row>
    <row r="57" spans="1:17" ht="24" x14ac:dyDescent="0.2">
      <c r="A57" s="17">
        <v>31</v>
      </c>
      <c r="B57" s="21" t="s">
        <v>234</v>
      </c>
      <c r="C57" s="135" t="s">
        <v>233</v>
      </c>
      <c r="D57" s="22" t="s">
        <v>220</v>
      </c>
      <c r="E57" s="23">
        <v>6.58</v>
      </c>
      <c r="F57" s="24">
        <v>1549.97</v>
      </c>
      <c r="G57" s="24">
        <v>89.84</v>
      </c>
      <c r="H57" s="24">
        <v>1458.33</v>
      </c>
      <c r="I57" s="24">
        <v>90.82</v>
      </c>
      <c r="J57" s="25"/>
      <c r="K57" s="30">
        <v>10199</v>
      </c>
      <c r="L57" s="25">
        <v>591</v>
      </c>
      <c r="M57" s="25">
        <v>9596</v>
      </c>
      <c r="N57" s="25">
        <v>598</v>
      </c>
      <c r="O57" s="25">
        <v>6.63</v>
      </c>
      <c r="P57" s="25">
        <v>43.63</v>
      </c>
      <c r="Q57" s="25"/>
    </row>
    <row r="58" spans="1:17" ht="24" x14ac:dyDescent="0.2">
      <c r="A58" s="17">
        <v>32</v>
      </c>
      <c r="B58" s="21" t="s">
        <v>232</v>
      </c>
      <c r="C58" s="135" t="s">
        <v>231</v>
      </c>
      <c r="D58" s="22" t="s">
        <v>230</v>
      </c>
      <c r="E58" s="23">
        <v>99</v>
      </c>
      <c r="F58" s="24">
        <v>135.61000000000001</v>
      </c>
      <c r="G58" s="25"/>
      <c r="H58" s="25"/>
      <c r="I58" s="25"/>
      <c r="J58" s="25"/>
      <c r="K58" s="30">
        <v>13425</v>
      </c>
      <c r="L58" s="25"/>
      <c r="M58" s="25"/>
      <c r="N58" s="25"/>
      <c r="O58" s="25"/>
      <c r="P58" s="25"/>
      <c r="Q58" s="25"/>
    </row>
    <row r="59" spans="1:17" ht="24" x14ac:dyDescent="0.2">
      <c r="A59" s="17">
        <v>33</v>
      </c>
      <c r="B59" s="21" t="s">
        <v>229</v>
      </c>
      <c r="C59" s="135" t="s">
        <v>228</v>
      </c>
      <c r="D59" s="22" t="s">
        <v>220</v>
      </c>
      <c r="E59" s="26">
        <v>4.43</v>
      </c>
      <c r="F59" s="24">
        <v>1329.11</v>
      </c>
      <c r="G59" s="24">
        <v>88.21</v>
      </c>
      <c r="H59" s="24">
        <v>1239.1400000000001</v>
      </c>
      <c r="I59" s="24">
        <v>77.17</v>
      </c>
      <c r="J59" s="25"/>
      <c r="K59" s="30">
        <v>5888</v>
      </c>
      <c r="L59" s="25">
        <v>391</v>
      </c>
      <c r="M59" s="25">
        <v>5489</v>
      </c>
      <c r="N59" s="25">
        <v>342</v>
      </c>
      <c r="O59" s="25">
        <v>6.51</v>
      </c>
      <c r="P59" s="25">
        <v>28.84</v>
      </c>
      <c r="Q59" s="25"/>
    </row>
    <row r="60" spans="1:17" ht="24" x14ac:dyDescent="0.2">
      <c r="A60" s="17">
        <v>34</v>
      </c>
      <c r="B60" s="21" t="s">
        <v>227</v>
      </c>
      <c r="C60" s="135" t="s">
        <v>226</v>
      </c>
      <c r="D60" s="22" t="s">
        <v>225</v>
      </c>
      <c r="E60" s="26">
        <v>3.6389999999999998</v>
      </c>
      <c r="F60" s="24">
        <v>607.88</v>
      </c>
      <c r="G60" s="25"/>
      <c r="H60" s="25"/>
      <c r="I60" s="25"/>
      <c r="J60" s="25"/>
      <c r="K60" s="30">
        <v>2212</v>
      </c>
      <c r="L60" s="25"/>
      <c r="M60" s="25"/>
      <c r="N60" s="25"/>
      <c r="O60" s="25"/>
      <c r="P60" s="25"/>
      <c r="Q60" s="25"/>
    </row>
    <row r="61" spans="1:17" ht="36" x14ac:dyDescent="0.2">
      <c r="A61" s="17">
        <v>35</v>
      </c>
      <c r="B61" s="21" t="s">
        <v>224</v>
      </c>
      <c r="C61" s="135" t="s">
        <v>223</v>
      </c>
      <c r="D61" s="22" t="s">
        <v>220</v>
      </c>
      <c r="E61" s="26">
        <v>2.4900000000000002</v>
      </c>
      <c r="F61" s="24">
        <v>1111.02</v>
      </c>
      <c r="G61" s="24">
        <v>247.97</v>
      </c>
      <c r="H61" s="24">
        <v>775.44</v>
      </c>
      <c r="I61" s="24">
        <v>82.28</v>
      </c>
      <c r="J61" s="25"/>
      <c r="K61" s="30">
        <v>2766</v>
      </c>
      <c r="L61" s="25">
        <v>617</v>
      </c>
      <c r="M61" s="25">
        <v>1931</v>
      </c>
      <c r="N61" s="25">
        <v>205</v>
      </c>
      <c r="O61" s="25">
        <v>18.3</v>
      </c>
      <c r="P61" s="25">
        <v>45.57</v>
      </c>
      <c r="Q61" s="25"/>
    </row>
    <row r="62" spans="1:17" ht="36" x14ac:dyDescent="0.2">
      <c r="A62" s="17">
        <v>36</v>
      </c>
      <c r="B62" s="21" t="s">
        <v>222</v>
      </c>
      <c r="C62" s="135" t="s">
        <v>221</v>
      </c>
      <c r="D62" s="22" t="s">
        <v>220</v>
      </c>
      <c r="E62" s="23">
        <v>0.15</v>
      </c>
      <c r="F62" s="24">
        <v>556.19000000000005</v>
      </c>
      <c r="G62" s="24">
        <v>99.19</v>
      </c>
      <c r="H62" s="24">
        <v>359.55</v>
      </c>
      <c r="I62" s="24">
        <v>36.04</v>
      </c>
      <c r="J62" s="25"/>
      <c r="K62" s="30">
        <v>83</v>
      </c>
      <c r="L62" s="25">
        <v>15</v>
      </c>
      <c r="M62" s="25">
        <v>54</v>
      </c>
      <c r="N62" s="25">
        <v>5</v>
      </c>
      <c r="O62" s="25">
        <v>7.32</v>
      </c>
      <c r="P62" s="25">
        <v>1.1000000000000001</v>
      </c>
      <c r="Q62" s="25"/>
    </row>
    <row r="63" spans="1:17" ht="24" x14ac:dyDescent="0.2">
      <c r="A63" s="17">
        <v>37</v>
      </c>
      <c r="B63" s="21" t="s">
        <v>219</v>
      </c>
      <c r="C63" s="135" t="s">
        <v>218</v>
      </c>
      <c r="D63" s="22" t="s">
        <v>217</v>
      </c>
      <c r="E63" s="26">
        <v>44</v>
      </c>
      <c r="F63" s="24">
        <v>22.58</v>
      </c>
      <c r="G63" s="24">
        <v>6.37</v>
      </c>
      <c r="H63" s="25"/>
      <c r="I63" s="25"/>
      <c r="J63" s="25"/>
      <c r="K63" s="30">
        <v>994</v>
      </c>
      <c r="L63" s="25">
        <v>280</v>
      </c>
      <c r="M63" s="25"/>
      <c r="N63" s="25"/>
      <c r="O63" s="25">
        <v>0.47</v>
      </c>
      <c r="P63" s="25">
        <v>20.68</v>
      </c>
      <c r="Q63" s="25"/>
    </row>
    <row r="64" spans="1:17" ht="108.75" x14ac:dyDescent="0.2">
      <c r="A64" s="17">
        <v>38</v>
      </c>
      <c r="B64" s="21" t="s">
        <v>115</v>
      </c>
      <c r="C64" s="135" t="s">
        <v>216</v>
      </c>
      <c r="D64" s="22" t="s">
        <v>43</v>
      </c>
      <c r="E64" s="26">
        <v>3.4</v>
      </c>
      <c r="F64" s="24">
        <v>4067.05</v>
      </c>
      <c r="G64" s="24">
        <v>717.89</v>
      </c>
      <c r="H64" s="24">
        <v>957.86</v>
      </c>
      <c r="I64" s="24">
        <v>390.47</v>
      </c>
      <c r="J64" s="25"/>
      <c r="K64" s="30">
        <v>13828</v>
      </c>
      <c r="L64" s="25">
        <v>2441</v>
      </c>
      <c r="M64" s="25">
        <v>3257</v>
      </c>
      <c r="N64" s="25">
        <v>1328</v>
      </c>
      <c r="O64" s="25">
        <v>54.18</v>
      </c>
      <c r="P64" s="25">
        <v>184.21</v>
      </c>
      <c r="Q64" s="25"/>
    </row>
    <row r="65" spans="1:17" ht="108.75" x14ac:dyDescent="0.2">
      <c r="A65" s="17">
        <v>39</v>
      </c>
      <c r="B65" s="21" t="s">
        <v>119</v>
      </c>
      <c r="C65" s="135" t="s">
        <v>215</v>
      </c>
      <c r="D65" s="22" t="s">
        <v>43</v>
      </c>
      <c r="E65" s="26">
        <v>1.57</v>
      </c>
      <c r="F65" s="24">
        <v>1141.75</v>
      </c>
      <c r="G65" s="24">
        <v>212.87</v>
      </c>
      <c r="H65" s="24">
        <v>704.04</v>
      </c>
      <c r="I65" s="24">
        <v>87.33</v>
      </c>
      <c r="J65" s="25"/>
      <c r="K65" s="30">
        <v>1793</v>
      </c>
      <c r="L65" s="25">
        <v>334</v>
      </c>
      <c r="M65" s="25">
        <v>1105</v>
      </c>
      <c r="N65" s="25">
        <v>137</v>
      </c>
      <c r="O65" s="25">
        <v>16.07</v>
      </c>
      <c r="P65" s="25">
        <v>25.23</v>
      </c>
      <c r="Q65" s="25"/>
    </row>
    <row r="66" spans="1:17" ht="60" x14ac:dyDescent="0.2">
      <c r="A66" s="17">
        <v>40</v>
      </c>
      <c r="B66" s="21" t="s">
        <v>214</v>
      </c>
      <c r="C66" s="135" t="s">
        <v>213</v>
      </c>
      <c r="D66" s="22" t="s">
        <v>43</v>
      </c>
      <c r="E66" s="26">
        <v>4.8</v>
      </c>
      <c r="F66" s="24">
        <v>676.59</v>
      </c>
      <c r="G66" s="24">
        <v>89.31</v>
      </c>
      <c r="H66" s="24">
        <v>5.85</v>
      </c>
      <c r="I66" s="24">
        <v>0.36</v>
      </c>
      <c r="J66" s="25"/>
      <c r="K66" s="30">
        <v>3248</v>
      </c>
      <c r="L66" s="25">
        <v>429</v>
      </c>
      <c r="M66" s="25">
        <v>28</v>
      </c>
      <c r="N66" s="25">
        <v>2</v>
      </c>
      <c r="O66" s="25">
        <v>6.74</v>
      </c>
      <c r="P66" s="25">
        <v>32.35</v>
      </c>
      <c r="Q66" s="25"/>
    </row>
    <row r="67" spans="1:17" ht="24" x14ac:dyDescent="0.2">
      <c r="A67" s="17">
        <v>41</v>
      </c>
      <c r="B67" s="21" t="s">
        <v>107</v>
      </c>
      <c r="C67" s="135" t="s">
        <v>212</v>
      </c>
      <c r="D67" s="22" t="s">
        <v>41</v>
      </c>
      <c r="E67" s="26">
        <v>0.31109999999999999</v>
      </c>
      <c r="F67" s="24">
        <v>19194.919999999998</v>
      </c>
      <c r="G67" s="25"/>
      <c r="H67" s="25"/>
      <c r="I67" s="25"/>
      <c r="J67" s="25"/>
      <c r="K67" s="30">
        <v>5972</v>
      </c>
      <c r="L67" s="25"/>
      <c r="M67" s="25"/>
      <c r="N67" s="25"/>
      <c r="O67" s="25"/>
      <c r="P67" s="25"/>
      <c r="Q67" s="25"/>
    </row>
    <row r="68" spans="1:17" ht="24" x14ac:dyDescent="0.2">
      <c r="A68" s="17">
        <v>42</v>
      </c>
      <c r="B68" s="21" t="s">
        <v>107</v>
      </c>
      <c r="C68" s="135" t="s">
        <v>211</v>
      </c>
      <c r="D68" s="22" t="s">
        <v>41</v>
      </c>
      <c r="E68" s="26">
        <v>0.10199999999999999</v>
      </c>
      <c r="F68" s="24">
        <v>7457.28</v>
      </c>
      <c r="G68" s="25"/>
      <c r="H68" s="25"/>
      <c r="I68" s="25"/>
      <c r="J68" s="25"/>
      <c r="K68" s="30">
        <v>761</v>
      </c>
      <c r="L68" s="25"/>
      <c r="M68" s="25"/>
      <c r="N68" s="25"/>
      <c r="O68" s="25"/>
      <c r="P68" s="25"/>
      <c r="Q68" s="25"/>
    </row>
    <row r="69" spans="1:17" ht="72" x14ac:dyDescent="0.2">
      <c r="A69" s="17">
        <v>43</v>
      </c>
      <c r="B69" s="21" t="s">
        <v>210</v>
      </c>
      <c r="C69" s="135" t="s">
        <v>209</v>
      </c>
      <c r="D69" s="22" t="s">
        <v>41</v>
      </c>
      <c r="E69" s="26">
        <v>1.4999999999999999E-2</v>
      </c>
      <c r="F69" s="24">
        <v>102463.99</v>
      </c>
      <c r="G69" s="25"/>
      <c r="H69" s="25"/>
      <c r="I69" s="25"/>
      <c r="J69" s="25"/>
      <c r="K69" s="30">
        <v>1537</v>
      </c>
      <c r="L69" s="25"/>
      <c r="M69" s="25"/>
      <c r="N69" s="25"/>
      <c r="O69" s="25"/>
      <c r="P69" s="25"/>
      <c r="Q69" s="25"/>
    </row>
    <row r="70" spans="1:17" ht="24" x14ac:dyDescent="0.2">
      <c r="A70" s="17">
        <v>44</v>
      </c>
      <c r="B70" s="21" t="s">
        <v>107</v>
      </c>
      <c r="C70" s="135" t="s">
        <v>208</v>
      </c>
      <c r="D70" s="22" t="s">
        <v>41</v>
      </c>
      <c r="E70" s="26">
        <v>0.4284</v>
      </c>
      <c r="F70" s="24">
        <v>16061.15</v>
      </c>
      <c r="G70" s="25"/>
      <c r="H70" s="25"/>
      <c r="I70" s="25"/>
      <c r="J70" s="25"/>
      <c r="K70" s="30">
        <v>6881</v>
      </c>
      <c r="L70" s="25"/>
      <c r="M70" s="25"/>
      <c r="N70" s="25"/>
      <c r="O70" s="25"/>
      <c r="P70" s="25"/>
      <c r="Q70" s="25"/>
    </row>
    <row r="71" spans="1:17" ht="72" x14ac:dyDescent="0.2">
      <c r="A71" s="17">
        <v>45</v>
      </c>
      <c r="B71" s="21" t="s">
        <v>112</v>
      </c>
      <c r="C71" s="135" t="s">
        <v>111</v>
      </c>
      <c r="D71" s="22" t="s">
        <v>41</v>
      </c>
      <c r="E71" s="26">
        <v>0.3468</v>
      </c>
      <c r="F71" s="24">
        <v>10382</v>
      </c>
      <c r="G71" s="25"/>
      <c r="H71" s="25"/>
      <c r="I71" s="25"/>
      <c r="J71" s="25"/>
      <c r="K71" s="30">
        <v>3600</v>
      </c>
      <c r="L71" s="25"/>
      <c r="M71" s="25"/>
      <c r="N71" s="25"/>
      <c r="O71" s="25"/>
      <c r="P71" s="25"/>
      <c r="Q71" s="25"/>
    </row>
    <row r="72" spans="1:17" ht="24" x14ac:dyDescent="0.2">
      <c r="A72" s="17">
        <v>46</v>
      </c>
      <c r="B72" s="21" t="s">
        <v>107</v>
      </c>
      <c r="C72" s="135" t="s">
        <v>207</v>
      </c>
      <c r="D72" s="22" t="s">
        <v>41</v>
      </c>
      <c r="E72" s="26">
        <v>6.6299999999999998E-2</v>
      </c>
      <c r="F72" s="24">
        <v>16720.099999999999</v>
      </c>
      <c r="G72" s="25"/>
      <c r="H72" s="25"/>
      <c r="I72" s="25"/>
      <c r="J72" s="25"/>
      <c r="K72" s="30">
        <v>1109</v>
      </c>
      <c r="L72" s="25"/>
      <c r="M72" s="25"/>
      <c r="N72" s="25"/>
      <c r="O72" s="25"/>
      <c r="P72" s="25"/>
      <c r="Q72" s="25"/>
    </row>
    <row r="73" spans="1:17" ht="72" x14ac:dyDescent="0.2">
      <c r="A73" s="17">
        <v>47</v>
      </c>
      <c r="B73" s="21" t="s">
        <v>206</v>
      </c>
      <c r="C73" s="135" t="s">
        <v>205</v>
      </c>
      <c r="D73" s="22" t="s">
        <v>41</v>
      </c>
      <c r="E73" s="26">
        <v>0.16830000000000001</v>
      </c>
      <c r="F73" s="24">
        <v>18107</v>
      </c>
      <c r="G73" s="25"/>
      <c r="H73" s="25"/>
      <c r="I73" s="25"/>
      <c r="J73" s="25"/>
      <c r="K73" s="30">
        <v>3047</v>
      </c>
      <c r="L73" s="25"/>
      <c r="M73" s="25"/>
      <c r="N73" s="25"/>
      <c r="O73" s="25"/>
      <c r="P73" s="25"/>
      <c r="Q73" s="25"/>
    </row>
    <row r="74" spans="1:17" ht="72" x14ac:dyDescent="0.2">
      <c r="A74" s="17">
        <v>48</v>
      </c>
      <c r="B74" s="21" t="s">
        <v>110</v>
      </c>
      <c r="C74" s="135" t="s">
        <v>109</v>
      </c>
      <c r="D74" s="22" t="s">
        <v>41</v>
      </c>
      <c r="E74" s="26">
        <v>0.48959999999999998</v>
      </c>
      <c r="F74" s="24">
        <v>6962.8</v>
      </c>
      <c r="G74" s="25"/>
      <c r="H74" s="25"/>
      <c r="I74" s="25"/>
      <c r="J74" s="25"/>
      <c r="K74" s="30">
        <v>3409</v>
      </c>
      <c r="L74" s="25"/>
      <c r="M74" s="25"/>
      <c r="N74" s="25"/>
      <c r="O74" s="25"/>
      <c r="P74" s="25"/>
      <c r="Q74" s="25"/>
    </row>
    <row r="75" spans="1:17" ht="84.75" x14ac:dyDescent="0.2">
      <c r="A75" s="17">
        <v>49</v>
      </c>
      <c r="B75" s="21" t="s">
        <v>204</v>
      </c>
      <c r="C75" s="135" t="s">
        <v>203</v>
      </c>
      <c r="D75" s="22" t="s">
        <v>43</v>
      </c>
      <c r="E75" s="23">
        <v>0.04</v>
      </c>
      <c r="F75" s="24">
        <v>2547.61</v>
      </c>
      <c r="G75" s="24">
        <v>428.51</v>
      </c>
      <c r="H75" s="24">
        <v>897.93</v>
      </c>
      <c r="I75" s="24">
        <v>320.97000000000003</v>
      </c>
      <c r="J75" s="25"/>
      <c r="K75" s="30">
        <v>102</v>
      </c>
      <c r="L75" s="25">
        <v>17</v>
      </c>
      <c r="M75" s="25">
        <v>36</v>
      </c>
      <c r="N75" s="25">
        <v>13</v>
      </c>
      <c r="O75" s="25">
        <v>32.340000000000003</v>
      </c>
      <c r="P75" s="25">
        <v>1.29</v>
      </c>
      <c r="Q75" s="25"/>
    </row>
    <row r="76" spans="1:17" ht="60" x14ac:dyDescent="0.2">
      <c r="A76" s="17">
        <v>50</v>
      </c>
      <c r="B76" s="21" t="s">
        <v>202</v>
      </c>
      <c r="C76" s="135" t="s">
        <v>201</v>
      </c>
      <c r="D76" s="22" t="s">
        <v>44</v>
      </c>
      <c r="E76" s="23">
        <v>4</v>
      </c>
      <c r="F76" s="24">
        <v>20.68</v>
      </c>
      <c r="G76" s="25"/>
      <c r="H76" s="25"/>
      <c r="I76" s="25"/>
      <c r="J76" s="25"/>
      <c r="K76" s="30">
        <v>83</v>
      </c>
      <c r="L76" s="25"/>
      <c r="M76" s="25"/>
      <c r="N76" s="25"/>
      <c r="O76" s="25"/>
      <c r="P76" s="25"/>
      <c r="Q76" s="25"/>
    </row>
    <row r="77" spans="1:17" ht="36" x14ac:dyDescent="0.2">
      <c r="A77" s="17">
        <v>51</v>
      </c>
      <c r="B77" s="21" t="s">
        <v>200</v>
      </c>
      <c r="C77" s="135" t="s">
        <v>199</v>
      </c>
      <c r="D77" s="22" t="s">
        <v>43</v>
      </c>
      <c r="E77" s="26">
        <v>1.59</v>
      </c>
      <c r="F77" s="24">
        <v>1882.24</v>
      </c>
      <c r="G77" s="24">
        <v>420.03</v>
      </c>
      <c r="H77" s="24">
        <v>824.1</v>
      </c>
      <c r="I77" s="24">
        <v>180.73</v>
      </c>
      <c r="J77" s="25"/>
      <c r="K77" s="30">
        <v>2993</v>
      </c>
      <c r="L77" s="25">
        <v>668</v>
      </c>
      <c r="M77" s="25">
        <v>1310</v>
      </c>
      <c r="N77" s="25">
        <v>287</v>
      </c>
      <c r="O77" s="25">
        <v>31.7</v>
      </c>
      <c r="P77" s="25">
        <v>50.4</v>
      </c>
      <c r="Q77" s="25"/>
    </row>
    <row r="78" spans="1:17" ht="75" x14ac:dyDescent="0.2">
      <c r="A78" s="17">
        <v>52</v>
      </c>
      <c r="B78" s="21" t="s">
        <v>198</v>
      </c>
      <c r="C78" s="135" t="s">
        <v>197</v>
      </c>
      <c r="D78" s="22" t="s">
        <v>44</v>
      </c>
      <c r="E78" s="23">
        <v>159</v>
      </c>
      <c r="F78" s="24">
        <v>27.47</v>
      </c>
      <c r="G78" s="25"/>
      <c r="H78" s="25"/>
      <c r="I78" s="25"/>
      <c r="J78" s="25"/>
      <c r="K78" s="30">
        <v>4368</v>
      </c>
      <c r="L78" s="25"/>
      <c r="M78" s="25"/>
      <c r="N78" s="25"/>
      <c r="O78" s="25"/>
      <c r="P78" s="25"/>
      <c r="Q78" s="25"/>
    </row>
    <row r="79" spans="1:17" x14ac:dyDescent="0.2">
      <c r="A79" s="141" t="s">
        <v>196</v>
      </c>
      <c r="B79" s="142"/>
      <c r="C79" s="142"/>
      <c r="D79" s="142"/>
      <c r="E79" s="142"/>
      <c r="F79" s="142"/>
      <c r="G79" s="142"/>
      <c r="H79" s="142"/>
      <c r="I79" s="142"/>
      <c r="J79" s="142"/>
      <c r="K79" s="142"/>
      <c r="L79" s="142"/>
      <c r="M79" s="142"/>
      <c r="N79" s="142"/>
      <c r="O79" s="142"/>
      <c r="P79" s="142"/>
      <c r="Q79" s="142"/>
    </row>
    <row r="80" spans="1:17" x14ac:dyDescent="0.2">
      <c r="A80" s="143" t="s">
        <v>195</v>
      </c>
      <c r="B80" s="144"/>
      <c r="C80" s="144"/>
      <c r="D80" s="144"/>
      <c r="E80" s="144"/>
      <c r="F80" s="144"/>
      <c r="G80" s="144"/>
      <c r="H80" s="144"/>
      <c r="I80" s="144"/>
      <c r="J80" s="144"/>
      <c r="K80" s="144"/>
      <c r="L80" s="144"/>
      <c r="M80" s="144"/>
      <c r="N80" s="144"/>
      <c r="O80" s="144"/>
      <c r="P80" s="144"/>
      <c r="Q80" s="144"/>
    </row>
    <row r="81" spans="1:17" ht="36" x14ac:dyDescent="0.2">
      <c r="A81" s="17">
        <v>53</v>
      </c>
      <c r="B81" s="21" t="s">
        <v>194</v>
      </c>
      <c r="C81" s="135" t="s">
        <v>193</v>
      </c>
      <c r="D81" s="22" t="s">
        <v>96</v>
      </c>
      <c r="E81" s="26">
        <v>4.46</v>
      </c>
      <c r="F81" s="24">
        <v>108.81</v>
      </c>
      <c r="G81" s="24">
        <v>108.81</v>
      </c>
      <c r="H81" s="25"/>
      <c r="I81" s="25"/>
      <c r="J81" s="25"/>
      <c r="K81" s="30">
        <v>485</v>
      </c>
      <c r="L81" s="25">
        <v>485</v>
      </c>
      <c r="M81" s="25"/>
      <c r="N81" s="25"/>
      <c r="O81" s="25">
        <v>9.06</v>
      </c>
      <c r="P81" s="25">
        <v>40.409999999999997</v>
      </c>
      <c r="Q81" s="25"/>
    </row>
    <row r="82" spans="1:17" ht="24" x14ac:dyDescent="0.2">
      <c r="A82" s="17">
        <v>54</v>
      </c>
      <c r="B82" s="21" t="s">
        <v>192</v>
      </c>
      <c r="C82" s="135" t="s">
        <v>191</v>
      </c>
      <c r="D82" s="22" t="s">
        <v>188</v>
      </c>
      <c r="E82" s="23">
        <v>0.08</v>
      </c>
      <c r="F82" s="24">
        <v>207.62</v>
      </c>
      <c r="G82" s="24">
        <v>177.55</v>
      </c>
      <c r="H82" s="24">
        <v>30.07</v>
      </c>
      <c r="I82" s="25"/>
      <c r="J82" s="25"/>
      <c r="K82" s="30">
        <v>17</v>
      </c>
      <c r="L82" s="25">
        <v>15</v>
      </c>
      <c r="M82" s="25">
        <v>2</v>
      </c>
      <c r="N82" s="25"/>
      <c r="O82" s="25">
        <v>13.4</v>
      </c>
      <c r="P82" s="25">
        <v>1.07</v>
      </c>
      <c r="Q82" s="25"/>
    </row>
    <row r="83" spans="1:17" ht="36" x14ac:dyDescent="0.2">
      <c r="A83" s="17">
        <v>55</v>
      </c>
      <c r="B83" s="21" t="s">
        <v>190</v>
      </c>
      <c r="C83" s="135" t="s">
        <v>189</v>
      </c>
      <c r="D83" s="22" t="s">
        <v>188</v>
      </c>
      <c r="E83" s="23">
        <v>0.08</v>
      </c>
      <c r="F83" s="24">
        <v>676.92</v>
      </c>
      <c r="G83" s="24">
        <v>572.79</v>
      </c>
      <c r="H83" s="24">
        <v>104.13</v>
      </c>
      <c r="I83" s="25"/>
      <c r="J83" s="25"/>
      <c r="K83" s="30">
        <v>54</v>
      </c>
      <c r="L83" s="25">
        <v>46</v>
      </c>
      <c r="M83" s="25">
        <v>8</v>
      </c>
      <c r="N83" s="25"/>
      <c r="O83" s="25">
        <v>48.5</v>
      </c>
      <c r="P83" s="25">
        <v>3.88</v>
      </c>
      <c r="Q83" s="25"/>
    </row>
    <row r="84" spans="1:17" ht="60" x14ac:dyDescent="0.2">
      <c r="A84" s="17">
        <v>56</v>
      </c>
      <c r="B84" s="21" t="s">
        <v>187</v>
      </c>
      <c r="C84" s="135" t="s">
        <v>186</v>
      </c>
      <c r="D84" s="22" t="s">
        <v>183</v>
      </c>
      <c r="E84" s="23">
        <v>0.08</v>
      </c>
      <c r="F84" s="24">
        <v>451.18</v>
      </c>
      <c r="G84" s="25"/>
      <c r="H84" s="24">
        <v>451.18</v>
      </c>
      <c r="I84" s="24">
        <v>60.53</v>
      </c>
      <c r="J84" s="25"/>
      <c r="K84" s="30">
        <v>36</v>
      </c>
      <c r="L84" s="25"/>
      <c r="M84" s="25">
        <v>36</v>
      </c>
      <c r="N84" s="25">
        <v>5</v>
      </c>
      <c r="O84" s="25"/>
      <c r="P84" s="25"/>
      <c r="Q84" s="25"/>
    </row>
    <row r="85" spans="1:17" ht="48" x14ac:dyDescent="0.2">
      <c r="A85" s="17">
        <v>57</v>
      </c>
      <c r="B85" s="21" t="s">
        <v>185</v>
      </c>
      <c r="C85" s="135" t="s">
        <v>184</v>
      </c>
      <c r="D85" s="22" t="s">
        <v>183</v>
      </c>
      <c r="E85" s="23">
        <v>0.08</v>
      </c>
      <c r="F85" s="24">
        <v>167.83</v>
      </c>
      <c r="G85" s="25"/>
      <c r="H85" s="24">
        <v>167.83</v>
      </c>
      <c r="I85" s="24">
        <v>22.51</v>
      </c>
      <c r="J85" s="25"/>
      <c r="K85" s="30">
        <v>13</v>
      </c>
      <c r="L85" s="25"/>
      <c r="M85" s="25">
        <v>13</v>
      </c>
      <c r="N85" s="25">
        <v>2</v>
      </c>
      <c r="O85" s="25"/>
      <c r="P85" s="25"/>
      <c r="Q85" s="25"/>
    </row>
    <row r="86" spans="1:17" ht="36" x14ac:dyDescent="0.2">
      <c r="A86" s="17">
        <v>58</v>
      </c>
      <c r="B86" s="21" t="s">
        <v>182</v>
      </c>
      <c r="C86" s="135" t="s">
        <v>181</v>
      </c>
      <c r="D86" s="22" t="s">
        <v>180</v>
      </c>
      <c r="E86" s="23">
        <v>0.08</v>
      </c>
      <c r="F86" s="24">
        <v>248.47</v>
      </c>
      <c r="G86" s="25"/>
      <c r="H86" s="24">
        <v>248.47</v>
      </c>
      <c r="I86" s="24">
        <v>39.42</v>
      </c>
      <c r="J86" s="25"/>
      <c r="K86" s="30">
        <v>20</v>
      </c>
      <c r="L86" s="25"/>
      <c r="M86" s="25">
        <v>20</v>
      </c>
      <c r="N86" s="25">
        <v>3</v>
      </c>
      <c r="O86" s="25"/>
      <c r="P86" s="25"/>
      <c r="Q86" s="25"/>
    </row>
    <row r="87" spans="1:17" ht="36" x14ac:dyDescent="0.2">
      <c r="A87" s="17">
        <v>59</v>
      </c>
      <c r="B87" s="21" t="s">
        <v>106</v>
      </c>
      <c r="C87" s="135" t="s">
        <v>179</v>
      </c>
      <c r="D87" s="22" t="s">
        <v>93</v>
      </c>
      <c r="E87" s="26">
        <v>0.7</v>
      </c>
      <c r="F87" s="24">
        <v>2.7</v>
      </c>
      <c r="G87" s="24">
        <v>2.7</v>
      </c>
      <c r="H87" s="25"/>
      <c r="I87" s="25"/>
      <c r="J87" s="25"/>
      <c r="K87" s="30">
        <v>2</v>
      </c>
      <c r="L87" s="25">
        <v>2</v>
      </c>
      <c r="M87" s="25"/>
      <c r="N87" s="25"/>
      <c r="O87" s="25"/>
      <c r="P87" s="25"/>
      <c r="Q87" s="25"/>
    </row>
    <row r="88" spans="1:17" ht="87" x14ac:dyDescent="0.2">
      <c r="A88" s="17">
        <v>60</v>
      </c>
      <c r="B88" s="21" t="s">
        <v>178</v>
      </c>
      <c r="C88" s="135" t="s">
        <v>177</v>
      </c>
      <c r="D88" s="22" t="s">
        <v>93</v>
      </c>
      <c r="E88" s="23">
        <v>0.7</v>
      </c>
      <c r="F88" s="24">
        <v>10.58</v>
      </c>
      <c r="G88" s="25"/>
      <c r="H88" s="24">
        <v>10.58</v>
      </c>
      <c r="I88" s="25"/>
      <c r="J88" s="25"/>
      <c r="K88" s="30">
        <v>7</v>
      </c>
      <c r="L88" s="25"/>
      <c r="M88" s="25">
        <v>7</v>
      </c>
      <c r="N88" s="25"/>
      <c r="O88" s="25"/>
      <c r="P88" s="25"/>
      <c r="Q88" s="25"/>
    </row>
    <row r="89" spans="1:17" x14ac:dyDescent="0.2">
      <c r="A89" s="143" t="s">
        <v>176</v>
      </c>
      <c r="B89" s="144"/>
      <c r="C89" s="144"/>
      <c r="D89" s="144"/>
      <c r="E89" s="144"/>
      <c r="F89" s="144"/>
      <c r="G89" s="144"/>
      <c r="H89" s="144"/>
      <c r="I89" s="144"/>
      <c r="J89" s="144"/>
      <c r="K89" s="144"/>
      <c r="L89" s="144"/>
      <c r="M89" s="144"/>
      <c r="N89" s="144"/>
      <c r="O89" s="144"/>
      <c r="P89" s="144"/>
      <c r="Q89" s="144"/>
    </row>
    <row r="90" spans="1:17" ht="60" x14ac:dyDescent="0.2">
      <c r="A90" s="17">
        <v>61</v>
      </c>
      <c r="B90" s="21" t="s">
        <v>175</v>
      </c>
      <c r="C90" s="135" t="s">
        <v>174</v>
      </c>
      <c r="D90" s="22" t="s">
        <v>169</v>
      </c>
      <c r="E90" s="26">
        <v>0.29699999999999999</v>
      </c>
      <c r="F90" s="24">
        <v>4796.33</v>
      </c>
      <c r="G90" s="24">
        <v>145.29</v>
      </c>
      <c r="H90" s="24">
        <v>4651.04</v>
      </c>
      <c r="I90" s="24">
        <v>489.16</v>
      </c>
      <c r="J90" s="25"/>
      <c r="K90" s="30">
        <v>1425</v>
      </c>
      <c r="L90" s="25">
        <v>43</v>
      </c>
      <c r="M90" s="25">
        <v>1382</v>
      </c>
      <c r="N90" s="25">
        <v>145</v>
      </c>
      <c r="O90" s="25">
        <v>13.22</v>
      </c>
      <c r="P90" s="25">
        <v>3.93</v>
      </c>
      <c r="Q90" s="25"/>
    </row>
    <row r="91" spans="1:17" ht="48" x14ac:dyDescent="0.2">
      <c r="A91" s="17">
        <v>62</v>
      </c>
      <c r="B91" s="21" t="s">
        <v>173</v>
      </c>
      <c r="C91" s="135" t="s">
        <v>172</v>
      </c>
      <c r="D91" s="22" t="s">
        <v>162</v>
      </c>
      <c r="E91" s="26">
        <v>0.09</v>
      </c>
      <c r="F91" s="24">
        <v>1692.46</v>
      </c>
      <c r="G91" s="24">
        <v>1692.46</v>
      </c>
      <c r="H91" s="25"/>
      <c r="I91" s="25"/>
      <c r="J91" s="25"/>
      <c r="K91" s="30">
        <v>152</v>
      </c>
      <c r="L91" s="25">
        <v>152</v>
      </c>
      <c r="M91" s="25"/>
      <c r="N91" s="25"/>
      <c r="O91" s="25">
        <v>154</v>
      </c>
      <c r="P91" s="25">
        <v>13.86</v>
      </c>
      <c r="Q91" s="25"/>
    </row>
    <row r="92" spans="1:17" ht="48" x14ac:dyDescent="0.2">
      <c r="A92" s="17">
        <v>63</v>
      </c>
      <c r="B92" s="21" t="s">
        <v>171</v>
      </c>
      <c r="C92" s="135" t="s">
        <v>170</v>
      </c>
      <c r="D92" s="22" t="s">
        <v>169</v>
      </c>
      <c r="E92" s="26">
        <v>0.19800000000000001</v>
      </c>
      <c r="F92" s="24">
        <v>445.76</v>
      </c>
      <c r="G92" s="25"/>
      <c r="H92" s="24">
        <v>445.76</v>
      </c>
      <c r="I92" s="24">
        <v>70.73</v>
      </c>
      <c r="J92" s="25"/>
      <c r="K92" s="30">
        <v>88</v>
      </c>
      <c r="L92" s="25"/>
      <c r="M92" s="25">
        <v>88</v>
      </c>
      <c r="N92" s="25">
        <v>14</v>
      </c>
      <c r="O92" s="25"/>
      <c r="P92" s="25"/>
      <c r="Q92" s="25"/>
    </row>
    <row r="93" spans="1:17" ht="24" x14ac:dyDescent="0.2">
      <c r="A93" s="17">
        <v>64</v>
      </c>
      <c r="B93" s="21" t="s">
        <v>168</v>
      </c>
      <c r="C93" s="135" t="s">
        <v>167</v>
      </c>
      <c r="D93" s="22" t="s">
        <v>162</v>
      </c>
      <c r="E93" s="23">
        <v>0.09</v>
      </c>
      <c r="F93" s="24">
        <v>1027.4000000000001</v>
      </c>
      <c r="G93" s="24">
        <v>1027.4000000000001</v>
      </c>
      <c r="H93" s="25"/>
      <c r="I93" s="25"/>
      <c r="J93" s="25"/>
      <c r="K93" s="30">
        <v>92</v>
      </c>
      <c r="L93" s="25">
        <v>92</v>
      </c>
      <c r="M93" s="25"/>
      <c r="N93" s="25"/>
      <c r="O93" s="25">
        <v>97.2</v>
      </c>
      <c r="P93" s="25">
        <v>8.75</v>
      </c>
      <c r="Q93" s="25"/>
    </row>
    <row r="94" spans="1:17" ht="48" x14ac:dyDescent="0.2">
      <c r="A94" s="17">
        <v>65</v>
      </c>
      <c r="B94" s="21" t="s">
        <v>166</v>
      </c>
      <c r="C94" s="135" t="s">
        <v>165</v>
      </c>
      <c r="D94" s="22" t="s">
        <v>162</v>
      </c>
      <c r="E94" s="26">
        <v>1.04</v>
      </c>
      <c r="F94" s="24">
        <v>2725.52</v>
      </c>
      <c r="G94" s="24">
        <v>2725.52</v>
      </c>
      <c r="H94" s="25"/>
      <c r="I94" s="25"/>
      <c r="J94" s="25"/>
      <c r="K94" s="30">
        <v>2835</v>
      </c>
      <c r="L94" s="25">
        <v>2835</v>
      </c>
      <c r="M94" s="25"/>
      <c r="N94" s="25"/>
      <c r="O94" s="25">
        <v>248</v>
      </c>
      <c r="P94" s="25">
        <v>257.92</v>
      </c>
      <c r="Q94" s="25"/>
    </row>
    <row r="95" spans="1:17" ht="36" x14ac:dyDescent="0.2">
      <c r="A95" s="17">
        <v>66</v>
      </c>
      <c r="B95" s="21" t="s">
        <v>164</v>
      </c>
      <c r="C95" s="135" t="s">
        <v>163</v>
      </c>
      <c r="D95" s="22" t="s">
        <v>162</v>
      </c>
      <c r="E95" s="23">
        <v>1.04</v>
      </c>
      <c r="F95" s="24">
        <v>1278.97</v>
      </c>
      <c r="G95" s="24">
        <v>1278.97</v>
      </c>
      <c r="H95" s="25"/>
      <c r="I95" s="25"/>
      <c r="J95" s="25"/>
      <c r="K95" s="30">
        <v>1330</v>
      </c>
      <c r="L95" s="25">
        <v>1330</v>
      </c>
      <c r="M95" s="25"/>
      <c r="N95" s="25"/>
      <c r="O95" s="25">
        <v>121</v>
      </c>
      <c r="P95" s="25">
        <v>125.84</v>
      </c>
      <c r="Q95" s="25"/>
    </row>
    <row r="96" spans="1:17" ht="24" x14ac:dyDescent="0.2">
      <c r="A96" s="17">
        <v>67</v>
      </c>
      <c r="B96" s="21" t="s">
        <v>161</v>
      </c>
      <c r="C96" s="135" t="s">
        <v>160</v>
      </c>
      <c r="D96" s="22" t="s">
        <v>159</v>
      </c>
      <c r="E96" s="23">
        <v>1.98</v>
      </c>
      <c r="F96" s="24">
        <v>721.54</v>
      </c>
      <c r="G96" s="24">
        <v>179.67</v>
      </c>
      <c r="H96" s="24">
        <v>541.87</v>
      </c>
      <c r="I96" s="24">
        <v>56.7</v>
      </c>
      <c r="J96" s="25"/>
      <c r="K96" s="30">
        <v>1429</v>
      </c>
      <c r="L96" s="25">
        <v>356</v>
      </c>
      <c r="M96" s="25">
        <v>1073</v>
      </c>
      <c r="N96" s="25">
        <v>112</v>
      </c>
      <c r="O96" s="25">
        <v>14.96</v>
      </c>
      <c r="P96" s="25">
        <v>29.62</v>
      </c>
      <c r="Q96" s="25"/>
    </row>
    <row r="97" spans="1:17" ht="24" x14ac:dyDescent="0.2">
      <c r="A97" s="17">
        <v>68</v>
      </c>
      <c r="B97" s="21" t="s">
        <v>158</v>
      </c>
      <c r="C97" s="135" t="s">
        <v>157</v>
      </c>
      <c r="D97" s="22" t="s">
        <v>156</v>
      </c>
      <c r="E97" s="26">
        <v>0.245</v>
      </c>
      <c r="F97" s="24">
        <v>102266.83</v>
      </c>
      <c r="G97" s="24">
        <v>5150.2700000000004</v>
      </c>
      <c r="H97" s="24">
        <v>4754.2</v>
      </c>
      <c r="I97" s="24">
        <v>605.70000000000005</v>
      </c>
      <c r="J97" s="25"/>
      <c r="K97" s="30">
        <v>25055</v>
      </c>
      <c r="L97" s="25">
        <v>1262</v>
      </c>
      <c r="M97" s="25">
        <v>1165</v>
      </c>
      <c r="N97" s="25">
        <v>148</v>
      </c>
      <c r="O97" s="25">
        <v>353</v>
      </c>
      <c r="P97" s="25">
        <v>86.49</v>
      </c>
      <c r="Q97" s="25"/>
    </row>
    <row r="98" spans="1:17" ht="60" x14ac:dyDescent="0.2">
      <c r="A98" s="17">
        <v>69</v>
      </c>
      <c r="B98" s="21" t="s">
        <v>155</v>
      </c>
      <c r="C98" s="135" t="s">
        <v>154</v>
      </c>
      <c r="D98" s="22" t="s">
        <v>44</v>
      </c>
      <c r="E98" s="23">
        <v>245</v>
      </c>
      <c r="F98" s="24">
        <v>100.13</v>
      </c>
      <c r="G98" s="25"/>
      <c r="H98" s="25"/>
      <c r="I98" s="25"/>
      <c r="J98" s="25"/>
      <c r="K98" s="30">
        <v>24532</v>
      </c>
      <c r="L98" s="25"/>
      <c r="M98" s="25"/>
      <c r="N98" s="25"/>
      <c r="O98" s="25"/>
      <c r="P98" s="25"/>
      <c r="Q98" s="25"/>
    </row>
    <row r="99" spans="1:17" x14ac:dyDescent="0.2">
      <c r="A99" s="143" t="s">
        <v>153</v>
      </c>
      <c r="B99" s="144"/>
      <c r="C99" s="144"/>
      <c r="D99" s="144"/>
      <c r="E99" s="144"/>
      <c r="F99" s="144"/>
      <c r="G99" s="144"/>
      <c r="H99" s="144"/>
      <c r="I99" s="144"/>
      <c r="J99" s="144"/>
      <c r="K99" s="144"/>
      <c r="L99" s="144"/>
      <c r="M99" s="144"/>
      <c r="N99" s="144"/>
      <c r="O99" s="144"/>
      <c r="P99" s="144"/>
      <c r="Q99" s="144"/>
    </row>
    <row r="100" spans="1:17" ht="22.9" customHeight="1" x14ac:dyDescent="0.2">
      <c r="A100" s="17">
        <v>70</v>
      </c>
      <c r="B100" s="21" t="s">
        <v>152</v>
      </c>
      <c r="C100" s="135" t="s">
        <v>151</v>
      </c>
      <c r="D100" s="22" t="s">
        <v>148</v>
      </c>
      <c r="E100" s="26">
        <v>0.03</v>
      </c>
      <c r="F100" s="24">
        <v>9798.75</v>
      </c>
      <c r="G100" s="24">
        <v>2105.46</v>
      </c>
      <c r="H100" s="24">
        <v>7693.29</v>
      </c>
      <c r="I100" s="24">
        <v>716.85</v>
      </c>
      <c r="J100" s="25"/>
      <c r="K100" s="30">
        <v>294</v>
      </c>
      <c r="L100" s="25">
        <v>63</v>
      </c>
      <c r="M100" s="25">
        <v>231</v>
      </c>
      <c r="N100" s="25">
        <v>22</v>
      </c>
      <c r="O100" s="25">
        <v>179.8</v>
      </c>
      <c r="P100" s="25">
        <v>5.39</v>
      </c>
      <c r="Q100" s="25"/>
    </row>
    <row r="101" spans="1:17" ht="22.15" customHeight="1" x14ac:dyDescent="0.2">
      <c r="A101" s="17">
        <v>71</v>
      </c>
      <c r="B101" s="21" t="s">
        <v>150</v>
      </c>
      <c r="C101" s="135" t="s">
        <v>149</v>
      </c>
      <c r="D101" s="22" t="s">
        <v>148</v>
      </c>
      <c r="E101" s="26">
        <v>0.08</v>
      </c>
      <c r="F101" s="24">
        <v>674.6</v>
      </c>
      <c r="G101" s="24">
        <v>145.29</v>
      </c>
      <c r="H101" s="24">
        <v>529.30999999999995</v>
      </c>
      <c r="I101" s="24">
        <v>65.38</v>
      </c>
      <c r="J101" s="25"/>
      <c r="K101" s="30">
        <v>54</v>
      </c>
      <c r="L101" s="25">
        <v>12</v>
      </c>
      <c r="M101" s="25">
        <v>42</v>
      </c>
      <c r="N101" s="25">
        <v>5</v>
      </c>
      <c r="O101" s="25">
        <v>13.22</v>
      </c>
      <c r="P101" s="25">
        <v>1.06</v>
      </c>
      <c r="Q101" s="25"/>
    </row>
    <row r="102" spans="1:17" ht="60" x14ac:dyDescent="0.2">
      <c r="A102" s="17">
        <v>72</v>
      </c>
      <c r="B102" s="21" t="s">
        <v>147</v>
      </c>
      <c r="C102" s="135" t="s">
        <v>146</v>
      </c>
      <c r="D102" s="22" t="s">
        <v>145</v>
      </c>
      <c r="E102" s="26">
        <v>4.2000000000000003E-2</v>
      </c>
      <c r="F102" s="24">
        <v>32528.99</v>
      </c>
      <c r="G102" s="24">
        <v>429.21</v>
      </c>
      <c r="H102" s="24">
        <v>5950.28</v>
      </c>
      <c r="I102" s="24">
        <v>827.17</v>
      </c>
      <c r="J102" s="25"/>
      <c r="K102" s="30">
        <v>1366</v>
      </c>
      <c r="L102" s="25">
        <v>18</v>
      </c>
      <c r="M102" s="25">
        <v>250</v>
      </c>
      <c r="N102" s="25">
        <v>35</v>
      </c>
      <c r="O102" s="25">
        <v>37.29</v>
      </c>
      <c r="P102" s="25">
        <v>1.57</v>
      </c>
      <c r="Q102" s="25"/>
    </row>
    <row r="103" spans="1:17" x14ac:dyDescent="0.2">
      <c r="A103" s="17">
        <v>73</v>
      </c>
      <c r="B103" s="21" t="s">
        <v>144</v>
      </c>
      <c r="C103" s="135" t="s">
        <v>143</v>
      </c>
      <c r="D103" s="22" t="s">
        <v>142</v>
      </c>
      <c r="E103" s="26">
        <v>3.3599999999999998E-2</v>
      </c>
      <c r="F103" s="24">
        <v>2017.46</v>
      </c>
      <c r="G103" s="25"/>
      <c r="H103" s="24">
        <v>46.53</v>
      </c>
      <c r="I103" s="24">
        <v>11.16</v>
      </c>
      <c r="J103" s="25"/>
      <c r="K103" s="30">
        <v>68</v>
      </c>
      <c r="L103" s="25"/>
      <c r="M103" s="25">
        <v>2</v>
      </c>
      <c r="N103" s="25"/>
      <c r="O103" s="25"/>
      <c r="P103" s="25"/>
      <c r="Q103" s="25"/>
    </row>
    <row r="104" spans="1:17" ht="46.9" customHeight="1" x14ac:dyDescent="0.2">
      <c r="A104" s="17">
        <v>74</v>
      </c>
      <c r="B104" s="21" t="s">
        <v>141</v>
      </c>
      <c r="C104" s="135" t="s">
        <v>140</v>
      </c>
      <c r="D104" s="22" t="s">
        <v>137</v>
      </c>
      <c r="E104" s="26">
        <v>4.2000000000000003E-2</v>
      </c>
      <c r="F104" s="24">
        <v>55602.96</v>
      </c>
      <c r="G104" s="24">
        <v>518.97</v>
      </c>
      <c r="H104" s="24">
        <v>2984</v>
      </c>
      <c r="I104" s="24">
        <v>322.26</v>
      </c>
      <c r="J104" s="25"/>
      <c r="K104" s="30">
        <v>2335</v>
      </c>
      <c r="L104" s="25">
        <v>22</v>
      </c>
      <c r="M104" s="25">
        <v>125</v>
      </c>
      <c r="N104" s="25">
        <v>14</v>
      </c>
      <c r="O104" s="25">
        <v>38.299999999999997</v>
      </c>
      <c r="P104" s="25">
        <v>1.61</v>
      </c>
      <c r="Q104" s="25"/>
    </row>
    <row r="105" spans="1:17" ht="65.25" x14ac:dyDescent="0.2">
      <c r="A105" s="17">
        <v>75</v>
      </c>
      <c r="B105" s="21" t="s">
        <v>139</v>
      </c>
      <c r="C105" s="135" t="s">
        <v>138</v>
      </c>
      <c r="D105" s="22" t="s">
        <v>137</v>
      </c>
      <c r="E105" s="23">
        <v>4.2000000000000003E-2</v>
      </c>
      <c r="F105" s="24">
        <v>13003.12</v>
      </c>
      <c r="G105" s="24">
        <v>2.44</v>
      </c>
      <c r="H105" s="24">
        <v>6.64</v>
      </c>
      <c r="I105" s="25"/>
      <c r="J105" s="25"/>
      <c r="K105" s="30">
        <v>546</v>
      </c>
      <c r="L105" s="25"/>
      <c r="M105" s="25"/>
      <c r="N105" s="25"/>
      <c r="O105" s="25">
        <v>0.18</v>
      </c>
      <c r="P105" s="25">
        <v>0.01</v>
      </c>
      <c r="Q105" s="25"/>
    </row>
    <row r="106" spans="1:17" x14ac:dyDescent="0.2">
      <c r="A106" s="150" t="s">
        <v>45</v>
      </c>
      <c r="B106" s="142"/>
      <c r="C106" s="142"/>
      <c r="D106" s="142"/>
      <c r="E106" s="142"/>
      <c r="F106" s="142"/>
      <c r="G106" s="142"/>
      <c r="H106" s="142"/>
      <c r="I106" s="142"/>
      <c r="J106" s="142"/>
      <c r="K106" s="31">
        <v>259480</v>
      </c>
      <c r="L106" s="24">
        <v>18480</v>
      </c>
      <c r="M106" s="24">
        <v>41187</v>
      </c>
      <c r="N106" s="24">
        <v>4953</v>
      </c>
      <c r="O106" s="25"/>
      <c r="P106" s="24">
        <v>1458.2</v>
      </c>
      <c r="Q106" s="25"/>
    </row>
    <row r="107" spans="1:17" x14ac:dyDescent="0.2">
      <c r="A107" s="150" t="s">
        <v>95</v>
      </c>
      <c r="B107" s="142"/>
      <c r="C107" s="142"/>
      <c r="D107" s="142"/>
      <c r="E107" s="142"/>
      <c r="F107" s="142"/>
      <c r="G107" s="142"/>
      <c r="H107" s="142"/>
      <c r="I107" s="142"/>
      <c r="J107" s="142"/>
      <c r="K107" s="31">
        <v>270441</v>
      </c>
      <c r="L107" s="24">
        <v>22166</v>
      </c>
      <c r="M107" s="24">
        <v>47609</v>
      </c>
      <c r="N107" s="24">
        <v>5941</v>
      </c>
      <c r="O107" s="25"/>
      <c r="P107" s="24">
        <v>1676.93</v>
      </c>
      <c r="Q107" s="25"/>
    </row>
    <row r="108" spans="1:17" x14ac:dyDescent="0.2">
      <c r="A108" s="150" t="s">
        <v>94</v>
      </c>
      <c r="B108" s="142"/>
      <c r="C108" s="142"/>
      <c r="D108" s="142"/>
      <c r="E108" s="142"/>
      <c r="F108" s="142"/>
      <c r="G108" s="142"/>
      <c r="H108" s="142"/>
      <c r="I108" s="142"/>
      <c r="J108" s="142"/>
      <c r="K108" s="30"/>
      <c r="L108" s="25"/>
      <c r="M108" s="25"/>
      <c r="N108" s="25"/>
      <c r="O108" s="25"/>
      <c r="P108" s="25"/>
      <c r="Q108" s="25"/>
    </row>
    <row r="109" spans="1:17" ht="15" customHeight="1" x14ac:dyDescent="0.2">
      <c r="A109" s="150" t="s">
        <v>136</v>
      </c>
      <c r="B109" s="142"/>
      <c r="C109" s="142"/>
      <c r="D109" s="142"/>
      <c r="E109" s="142"/>
      <c r="F109" s="142"/>
      <c r="G109" s="142"/>
      <c r="H109" s="142"/>
      <c r="I109" s="142"/>
      <c r="J109" s="142"/>
      <c r="K109" s="31">
        <v>1008</v>
      </c>
      <c r="L109" s="24">
        <v>795</v>
      </c>
      <c r="M109" s="24">
        <v>213</v>
      </c>
      <c r="N109" s="24">
        <v>213</v>
      </c>
      <c r="O109" s="25"/>
      <c r="P109" s="25"/>
      <c r="Q109" s="25"/>
    </row>
    <row r="110" spans="1:17" ht="15" customHeight="1" x14ac:dyDescent="0.2">
      <c r="A110" s="150" t="s">
        <v>135</v>
      </c>
      <c r="B110" s="142"/>
      <c r="C110" s="142"/>
      <c r="D110" s="142"/>
      <c r="E110" s="142"/>
      <c r="F110" s="142"/>
      <c r="G110" s="142"/>
      <c r="H110" s="142"/>
      <c r="I110" s="142"/>
      <c r="J110" s="142"/>
      <c r="K110" s="31">
        <v>602</v>
      </c>
      <c r="L110" s="25"/>
      <c r="M110" s="25"/>
      <c r="N110" s="25"/>
      <c r="O110" s="25"/>
      <c r="P110" s="25"/>
      <c r="Q110" s="25"/>
    </row>
    <row r="111" spans="1:17" ht="15" customHeight="1" x14ac:dyDescent="0.2">
      <c r="A111" s="150" t="s">
        <v>134</v>
      </c>
      <c r="B111" s="142"/>
      <c r="C111" s="142"/>
      <c r="D111" s="142"/>
      <c r="E111" s="142"/>
      <c r="F111" s="142"/>
      <c r="G111" s="142"/>
      <c r="H111" s="142"/>
      <c r="I111" s="142"/>
      <c r="J111" s="142"/>
      <c r="K111" s="31">
        <v>178</v>
      </c>
      <c r="L111" s="25"/>
      <c r="M111" s="25"/>
      <c r="N111" s="25"/>
      <c r="O111" s="25"/>
      <c r="P111" s="25"/>
      <c r="Q111" s="25"/>
    </row>
    <row r="112" spans="1:17" ht="24" customHeight="1" x14ac:dyDescent="0.2">
      <c r="A112" s="150" t="s">
        <v>133</v>
      </c>
      <c r="B112" s="142"/>
      <c r="C112" s="142"/>
      <c r="D112" s="142"/>
      <c r="E112" s="142"/>
      <c r="F112" s="142"/>
      <c r="G112" s="142"/>
      <c r="H112" s="142"/>
      <c r="I112" s="142"/>
      <c r="J112" s="142"/>
      <c r="K112" s="31">
        <v>73</v>
      </c>
      <c r="L112" s="25"/>
      <c r="M112" s="25"/>
      <c r="N112" s="25"/>
      <c r="O112" s="25"/>
      <c r="P112" s="25"/>
      <c r="Q112" s="25"/>
    </row>
    <row r="113" spans="1:17" ht="37.15" customHeight="1" x14ac:dyDescent="0.2">
      <c r="A113" s="150" t="s">
        <v>132</v>
      </c>
      <c r="B113" s="142"/>
      <c r="C113" s="142"/>
      <c r="D113" s="142"/>
      <c r="E113" s="142"/>
      <c r="F113" s="142"/>
      <c r="G113" s="142"/>
      <c r="H113" s="142"/>
      <c r="I113" s="142"/>
      <c r="J113" s="142"/>
      <c r="K113" s="31">
        <v>9100</v>
      </c>
      <c r="L113" s="24">
        <v>2891</v>
      </c>
      <c r="M113" s="24">
        <v>6209</v>
      </c>
      <c r="N113" s="24">
        <v>775</v>
      </c>
      <c r="O113" s="25"/>
      <c r="P113" s="24">
        <v>218.73</v>
      </c>
      <c r="Q113" s="25"/>
    </row>
    <row r="114" spans="1:17" x14ac:dyDescent="0.2">
      <c r="A114" s="150" t="s">
        <v>46</v>
      </c>
      <c r="B114" s="142"/>
      <c r="C114" s="142"/>
      <c r="D114" s="142"/>
      <c r="E114" s="142"/>
      <c r="F114" s="142"/>
      <c r="G114" s="142"/>
      <c r="H114" s="142"/>
      <c r="I114" s="142"/>
      <c r="J114" s="142"/>
      <c r="K114" s="31">
        <v>26665</v>
      </c>
      <c r="L114" s="25"/>
      <c r="M114" s="25"/>
      <c r="N114" s="25"/>
      <c r="O114" s="25"/>
      <c r="P114" s="25"/>
      <c r="Q114" s="25"/>
    </row>
    <row r="115" spans="1:17" x14ac:dyDescent="0.2">
      <c r="A115" s="150" t="s">
        <v>94</v>
      </c>
      <c r="B115" s="142"/>
      <c r="C115" s="142"/>
      <c r="D115" s="142"/>
      <c r="E115" s="142"/>
      <c r="F115" s="142"/>
      <c r="G115" s="142"/>
      <c r="H115" s="142"/>
      <c r="I115" s="142"/>
      <c r="J115" s="142"/>
      <c r="K115" s="30"/>
      <c r="L115" s="25"/>
      <c r="M115" s="25"/>
      <c r="N115" s="25"/>
      <c r="O115" s="25"/>
      <c r="P115" s="25"/>
      <c r="Q115" s="25"/>
    </row>
    <row r="116" spans="1:17" x14ac:dyDescent="0.2">
      <c r="A116" s="150" t="s">
        <v>131</v>
      </c>
      <c r="B116" s="142"/>
      <c r="C116" s="142"/>
      <c r="D116" s="142"/>
      <c r="E116" s="142"/>
      <c r="F116" s="142"/>
      <c r="G116" s="142"/>
      <c r="H116" s="142"/>
      <c r="I116" s="142"/>
      <c r="J116" s="142"/>
      <c r="K116" s="31">
        <v>4902</v>
      </c>
      <c r="L116" s="25"/>
      <c r="M116" s="25"/>
      <c r="N116" s="25"/>
      <c r="O116" s="25"/>
      <c r="P116" s="25"/>
      <c r="Q116" s="25"/>
    </row>
    <row r="117" spans="1:17" ht="15" customHeight="1" x14ac:dyDescent="0.2">
      <c r="A117" s="150" t="s">
        <v>130</v>
      </c>
      <c r="B117" s="142"/>
      <c r="C117" s="142"/>
      <c r="D117" s="142"/>
      <c r="E117" s="142"/>
      <c r="F117" s="142"/>
      <c r="G117" s="142"/>
      <c r="H117" s="142"/>
      <c r="I117" s="142"/>
      <c r="J117" s="142"/>
      <c r="K117" s="31">
        <v>17305</v>
      </c>
      <c r="L117" s="25"/>
      <c r="M117" s="25"/>
      <c r="N117" s="25"/>
      <c r="O117" s="25"/>
      <c r="P117" s="25"/>
      <c r="Q117" s="25"/>
    </row>
    <row r="118" spans="1:17" x14ac:dyDescent="0.2">
      <c r="A118" s="150" t="s">
        <v>129</v>
      </c>
      <c r="B118" s="142"/>
      <c r="C118" s="142"/>
      <c r="D118" s="142"/>
      <c r="E118" s="142"/>
      <c r="F118" s="142"/>
      <c r="G118" s="142"/>
      <c r="H118" s="142"/>
      <c r="I118" s="142"/>
      <c r="J118" s="142"/>
      <c r="K118" s="31">
        <v>2</v>
      </c>
      <c r="L118" s="25"/>
      <c r="M118" s="25"/>
      <c r="N118" s="25"/>
      <c r="O118" s="25"/>
      <c r="P118" s="25"/>
      <c r="Q118" s="25"/>
    </row>
    <row r="119" spans="1:17" x14ac:dyDescent="0.2">
      <c r="A119" s="150" t="s">
        <v>128</v>
      </c>
      <c r="B119" s="142"/>
      <c r="C119" s="142"/>
      <c r="D119" s="142"/>
      <c r="E119" s="142"/>
      <c r="F119" s="142"/>
      <c r="G119" s="142"/>
      <c r="H119" s="142"/>
      <c r="I119" s="142"/>
      <c r="J119" s="142"/>
      <c r="K119" s="31">
        <v>1934</v>
      </c>
      <c r="L119" s="25"/>
      <c r="M119" s="25"/>
      <c r="N119" s="25"/>
      <c r="O119" s="25"/>
      <c r="P119" s="25"/>
      <c r="Q119" s="25"/>
    </row>
    <row r="120" spans="1:17" x14ac:dyDescent="0.2">
      <c r="A120" s="150" t="s">
        <v>127</v>
      </c>
      <c r="B120" s="142"/>
      <c r="C120" s="142"/>
      <c r="D120" s="142"/>
      <c r="E120" s="142"/>
      <c r="F120" s="142"/>
      <c r="G120" s="142"/>
      <c r="H120" s="142"/>
      <c r="I120" s="142"/>
      <c r="J120" s="142"/>
      <c r="K120" s="31">
        <v>2197</v>
      </c>
      <c r="L120" s="25"/>
      <c r="M120" s="25"/>
      <c r="N120" s="25"/>
      <c r="O120" s="25"/>
      <c r="P120" s="25"/>
      <c r="Q120" s="25"/>
    </row>
    <row r="121" spans="1:17" x14ac:dyDescent="0.2">
      <c r="A121" s="150" t="s">
        <v>126</v>
      </c>
      <c r="B121" s="142"/>
      <c r="C121" s="142"/>
      <c r="D121" s="142"/>
      <c r="E121" s="142"/>
      <c r="F121" s="142"/>
      <c r="G121" s="142"/>
      <c r="H121" s="142"/>
      <c r="I121" s="142"/>
      <c r="J121" s="142"/>
      <c r="K121" s="31">
        <v>325</v>
      </c>
      <c r="L121" s="25"/>
      <c r="M121" s="25"/>
      <c r="N121" s="25"/>
      <c r="O121" s="25"/>
      <c r="P121" s="25"/>
      <c r="Q121" s="25"/>
    </row>
    <row r="122" spans="1:17" x14ac:dyDescent="0.2">
      <c r="A122" s="150" t="s">
        <v>47</v>
      </c>
      <c r="B122" s="142"/>
      <c r="C122" s="142"/>
      <c r="D122" s="142"/>
      <c r="E122" s="142"/>
      <c r="F122" s="142"/>
      <c r="G122" s="142"/>
      <c r="H122" s="142"/>
      <c r="I122" s="142"/>
      <c r="J122" s="142"/>
      <c r="K122" s="31">
        <v>17357</v>
      </c>
      <c r="L122" s="25"/>
      <c r="M122" s="25"/>
      <c r="N122" s="25"/>
      <c r="O122" s="25"/>
      <c r="P122" s="25"/>
      <c r="Q122" s="25"/>
    </row>
    <row r="123" spans="1:17" x14ac:dyDescent="0.2">
      <c r="A123" s="150" t="s">
        <v>94</v>
      </c>
      <c r="B123" s="142"/>
      <c r="C123" s="142"/>
      <c r="D123" s="142"/>
      <c r="E123" s="142"/>
      <c r="F123" s="142"/>
      <c r="G123" s="142"/>
      <c r="H123" s="142"/>
      <c r="I123" s="142"/>
      <c r="J123" s="142"/>
      <c r="K123" s="30"/>
      <c r="L123" s="25"/>
      <c r="M123" s="25"/>
      <c r="N123" s="25"/>
      <c r="O123" s="25"/>
      <c r="P123" s="25"/>
      <c r="Q123" s="25"/>
    </row>
    <row r="124" spans="1:17" x14ac:dyDescent="0.2">
      <c r="A124" s="150" t="s">
        <v>125</v>
      </c>
      <c r="B124" s="142"/>
      <c r="C124" s="142"/>
      <c r="D124" s="142"/>
      <c r="E124" s="142"/>
      <c r="F124" s="142"/>
      <c r="G124" s="142"/>
      <c r="H124" s="142"/>
      <c r="I124" s="142"/>
      <c r="J124" s="142"/>
      <c r="K124" s="31">
        <v>2680</v>
      </c>
      <c r="L124" s="25"/>
      <c r="M124" s="25"/>
      <c r="N124" s="25"/>
      <c r="O124" s="25"/>
      <c r="P124" s="25"/>
      <c r="Q124" s="25"/>
    </row>
    <row r="125" spans="1:17" x14ac:dyDescent="0.2">
      <c r="A125" s="150" t="s">
        <v>124</v>
      </c>
      <c r="B125" s="142"/>
      <c r="C125" s="142"/>
      <c r="D125" s="142"/>
      <c r="E125" s="142"/>
      <c r="F125" s="142"/>
      <c r="G125" s="142"/>
      <c r="H125" s="142"/>
      <c r="I125" s="142"/>
      <c r="J125" s="142"/>
      <c r="K125" s="31">
        <v>402</v>
      </c>
      <c r="L125" s="25"/>
      <c r="M125" s="25"/>
      <c r="N125" s="25"/>
      <c r="O125" s="25"/>
      <c r="P125" s="25"/>
      <c r="Q125" s="25"/>
    </row>
    <row r="126" spans="1:17" x14ac:dyDescent="0.2">
      <c r="A126" s="150" t="s">
        <v>123</v>
      </c>
      <c r="B126" s="142"/>
      <c r="C126" s="142"/>
      <c r="D126" s="142"/>
      <c r="E126" s="142"/>
      <c r="F126" s="142"/>
      <c r="G126" s="142"/>
      <c r="H126" s="142"/>
      <c r="I126" s="142"/>
      <c r="J126" s="142"/>
      <c r="K126" s="31">
        <v>917</v>
      </c>
      <c r="L126" s="25"/>
      <c r="M126" s="25"/>
      <c r="N126" s="25"/>
      <c r="O126" s="25"/>
      <c r="P126" s="25"/>
      <c r="Q126" s="25"/>
    </row>
    <row r="127" spans="1:17" ht="15" customHeight="1" x14ac:dyDescent="0.2">
      <c r="A127" s="150" t="s">
        <v>122</v>
      </c>
      <c r="B127" s="142"/>
      <c r="C127" s="142"/>
      <c r="D127" s="142"/>
      <c r="E127" s="142"/>
      <c r="F127" s="142"/>
      <c r="G127" s="142"/>
      <c r="H127" s="142"/>
      <c r="I127" s="142"/>
      <c r="J127" s="142"/>
      <c r="K127" s="31">
        <v>11636</v>
      </c>
      <c r="L127" s="25"/>
      <c r="M127" s="25"/>
      <c r="N127" s="25"/>
      <c r="O127" s="25"/>
      <c r="P127" s="25"/>
      <c r="Q127" s="25"/>
    </row>
    <row r="128" spans="1:17" x14ac:dyDescent="0.2">
      <c r="A128" s="150" t="s">
        <v>121</v>
      </c>
      <c r="B128" s="142"/>
      <c r="C128" s="142"/>
      <c r="D128" s="142"/>
      <c r="E128" s="142"/>
      <c r="F128" s="142"/>
      <c r="G128" s="142"/>
      <c r="H128" s="142"/>
      <c r="I128" s="142"/>
      <c r="J128" s="142"/>
      <c r="K128" s="31">
        <v>1504</v>
      </c>
      <c r="L128" s="25"/>
      <c r="M128" s="25"/>
      <c r="N128" s="25"/>
      <c r="O128" s="25"/>
      <c r="P128" s="25"/>
      <c r="Q128" s="25"/>
    </row>
    <row r="129" spans="1:19" x14ac:dyDescent="0.2">
      <c r="A129" s="150" t="s">
        <v>120</v>
      </c>
      <c r="B129" s="142"/>
      <c r="C129" s="142"/>
      <c r="D129" s="142"/>
      <c r="E129" s="142"/>
      <c r="F129" s="142"/>
      <c r="G129" s="142"/>
      <c r="H129" s="142"/>
      <c r="I129" s="142"/>
      <c r="J129" s="142"/>
      <c r="K129" s="31">
        <v>218</v>
      </c>
      <c r="L129" s="25"/>
      <c r="M129" s="25"/>
      <c r="N129" s="25"/>
      <c r="O129" s="25"/>
      <c r="P129" s="25"/>
      <c r="Q129" s="25"/>
    </row>
    <row r="130" spans="1:19" x14ac:dyDescent="0.2">
      <c r="A130" s="153" t="s">
        <v>48</v>
      </c>
      <c r="B130" s="142"/>
      <c r="C130" s="142"/>
      <c r="D130" s="142"/>
      <c r="E130" s="142"/>
      <c r="F130" s="142"/>
      <c r="G130" s="142"/>
      <c r="H130" s="142"/>
      <c r="I130" s="142"/>
      <c r="J130" s="142"/>
      <c r="K130" s="30"/>
      <c r="L130" s="25"/>
      <c r="M130" s="25"/>
      <c r="N130" s="25"/>
      <c r="O130" s="25"/>
      <c r="P130" s="25"/>
      <c r="Q130" s="25"/>
    </row>
    <row r="131" spans="1:19" x14ac:dyDescent="0.2">
      <c r="A131" s="150" t="s">
        <v>49</v>
      </c>
      <c r="B131" s="142"/>
      <c r="C131" s="142"/>
      <c r="D131" s="142"/>
      <c r="E131" s="142"/>
      <c r="F131" s="142"/>
      <c r="G131" s="142"/>
      <c r="H131" s="142"/>
      <c r="I131" s="142"/>
      <c r="J131" s="142"/>
      <c r="K131" s="31">
        <v>78679</v>
      </c>
      <c r="L131" s="25"/>
      <c r="M131" s="25"/>
      <c r="N131" s="25"/>
      <c r="O131" s="25"/>
      <c r="P131" s="24">
        <v>784.44</v>
      </c>
      <c r="Q131" s="25"/>
    </row>
    <row r="132" spans="1:19" x14ac:dyDescent="0.2">
      <c r="A132" s="150" t="s">
        <v>50</v>
      </c>
      <c r="B132" s="142"/>
      <c r="C132" s="142"/>
      <c r="D132" s="142"/>
      <c r="E132" s="142"/>
      <c r="F132" s="142"/>
      <c r="G132" s="142"/>
      <c r="H132" s="142"/>
      <c r="I132" s="142"/>
      <c r="J132" s="142"/>
      <c r="K132" s="31">
        <v>229614</v>
      </c>
      <c r="L132" s="25"/>
      <c r="M132" s="25"/>
      <c r="N132" s="25"/>
      <c r="O132" s="25"/>
      <c r="P132" s="24">
        <v>892.49</v>
      </c>
      <c r="Q132" s="25"/>
    </row>
    <row r="133" spans="1:19" x14ac:dyDescent="0.2">
      <c r="A133" s="150" t="s">
        <v>20</v>
      </c>
      <c r="B133" s="142"/>
      <c r="C133" s="142"/>
      <c r="D133" s="142"/>
      <c r="E133" s="142"/>
      <c r="F133" s="142"/>
      <c r="G133" s="142"/>
      <c r="H133" s="142"/>
      <c r="I133" s="142"/>
      <c r="J133" s="142"/>
      <c r="K133" s="31">
        <v>6170</v>
      </c>
      <c r="L133" s="25"/>
      <c r="M133" s="25"/>
      <c r="N133" s="25"/>
      <c r="O133" s="25"/>
      <c r="P133" s="25"/>
      <c r="Q133" s="25"/>
    </row>
    <row r="134" spans="1:19" x14ac:dyDescent="0.2">
      <c r="A134" s="150" t="s">
        <v>51</v>
      </c>
      <c r="B134" s="142"/>
      <c r="C134" s="142"/>
      <c r="D134" s="142"/>
      <c r="E134" s="142"/>
      <c r="F134" s="142"/>
      <c r="G134" s="142"/>
      <c r="H134" s="142"/>
      <c r="I134" s="142"/>
      <c r="J134" s="142"/>
      <c r="K134" s="31">
        <v>314463</v>
      </c>
      <c r="L134" s="25"/>
      <c r="M134" s="25"/>
      <c r="N134" s="25"/>
      <c r="O134" s="25"/>
      <c r="P134" s="24">
        <v>1676.93</v>
      </c>
      <c r="Q134" s="25"/>
    </row>
    <row r="135" spans="1:19" x14ac:dyDescent="0.2">
      <c r="A135" s="150" t="s">
        <v>52</v>
      </c>
      <c r="B135" s="142"/>
      <c r="C135" s="142"/>
      <c r="D135" s="142"/>
      <c r="E135" s="142"/>
      <c r="F135" s="142"/>
      <c r="G135" s="142"/>
      <c r="H135" s="142"/>
      <c r="I135" s="142"/>
      <c r="J135" s="142"/>
      <c r="K135" s="30"/>
      <c r="L135" s="25"/>
      <c r="M135" s="25"/>
      <c r="N135" s="25"/>
      <c r="O135" s="25"/>
      <c r="P135" s="25"/>
      <c r="Q135" s="25"/>
    </row>
    <row r="136" spans="1:19" x14ac:dyDescent="0.2">
      <c r="A136" s="150" t="s">
        <v>53</v>
      </c>
      <c r="B136" s="142"/>
      <c r="C136" s="142"/>
      <c r="D136" s="142"/>
      <c r="E136" s="142"/>
      <c r="F136" s="142"/>
      <c r="G136" s="142"/>
      <c r="H136" s="142"/>
      <c r="I136" s="142"/>
      <c r="J136" s="142"/>
      <c r="K136" s="31">
        <v>194496</v>
      </c>
      <c r="L136" s="25"/>
      <c r="M136" s="25"/>
      <c r="N136" s="25"/>
      <c r="O136" s="25"/>
      <c r="P136" s="25"/>
      <c r="Q136" s="25"/>
    </row>
    <row r="137" spans="1:19" x14ac:dyDescent="0.2">
      <c r="A137" s="150" t="s">
        <v>54</v>
      </c>
      <c r="B137" s="142"/>
      <c r="C137" s="142"/>
      <c r="D137" s="142"/>
      <c r="E137" s="142"/>
      <c r="F137" s="142"/>
      <c r="G137" s="142"/>
      <c r="H137" s="142"/>
      <c r="I137" s="142"/>
      <c r="J137" s="142"/>
      <c r="K137" s="31">
        <f>47609-N107</f>
        <v>41668</v>
      </c>
      <c r="L137" s="25"/>
      <c r="M137" s="25"/>
      <c r="N137" s="25"/>
      <c r="O137" s="25"/>
      <c r="P137" s="25"/>
      <c r="Q137" s="25"/>
    </row>
    <row r="138" spans="1:19" x14ac:dyDescent="0.2">
      <c r="A138" s="150" t="s">
        <v>55</v>
      </c>
      <c r="B138" s="142"/>
      <c r="C138" s="142"/>
      <c r="D138" s="142"/>
      <c r="E138" s="142"/>
      <c r="F138" s="142"/>
      <c r="G138" s="142"/>
      <c r="H138" s="142"/>
      <c r="I138" s="142"/>
      <c r="J138" s="142"/>
      <c r="K138" s="31">
        <v>28107</v>
      </c>
      <c r="L138" s="25"/>
      <c r="M138" s="25"/>
      <c r="N138" s="25"/>
      <c r="O138" s="25"/>
      <c r="P138" s="25"/>
      <c r="Q138" s="25"/>
    </row>
    <row r="139" spans="1:19" x14ac:dyDescent="0.2">
      <c r="A139" s="150" t="s">
        <v>18</v>
      </c>
      <c r="B139" s="142"/>
      <c r="C139" s="142"/>
      <c r="D139" s="142"/>
      <c r="E139" s="142"/>
      <c r="F139" s="142"/>
      <c r="G139" s="142"/>
      <c r="H139" s="142"/>
      <c r="I139" s="142"/>
      <c r="J139" s="142"/>
      <c r="K139" s="31">
        <v>6170</v>
      </c>
      <c r="L139" s="25"/>
      <c r="M139" s="25"/>
      <c r="N139" s="25"/>
      <c r="O139" s="25"/>
      <c r="P139" s="25"/>
      <c r="Q139" s="25"/>
    </row>
    <row r="140" spans="1:19" x14ac:dyDescent="0.2">
      <c r="A140" s="150" t="s">
        <v>56</v>
      </c>
      <c r="B140" s="142"/>
      <c r="C140" s="142"/>
      <c r="D140" s="142"/>
      <c r="E140" s="142"/>
      <c r="F140" s="142"/>
      <c r="G140" s="142"/>
      <c r="H140" s="142"/>
      <c r="I140" s="142"/>
      <c r="J140" s="142"/>
      <c r="K140" s="31">
        <v>26665</v>
      </c>
      <c r="L140" s="25"/>
      <c r="M140" s="25"/>
      <c r="N140" s="25"/>
      <c r="O140" s="25"/>
      <c r="P140" s="25"/>
      <c r="Q140" s="25"/>
    </row>
    <row r="141" spans="1:19" x14ac:dyDescent="0.2">
      <c r="A141" s="150" t="s">
        <v>57</v>
      </c>
      <c r="B141" s="142"/>
      <c r="C141" s="142"/>
      <c r="D141" s="142"/>
      <c r="E141" s="142"/>
      <c r="F141" s="142"/>
      <c r="G141" s="142"/>
      <c r="H141" s="142"/>
      <c r="I141" s="142"/>
      <c r="J141" s="142"/>
      <c r="K141" s="31">
        <v>17357</v>
      </c>
      <c r="L141" s="25"/>
      <c r="M141" s="25"/>
      <c r="N141" s="25"/>
      <c r="O141" s="25"/>
      <c r="P141" s="25"/>
      <c r="Q141" s="25"/>
    </row>
    <row r="142" spans="1:19" x14ac:dyDescent="0.2">
      <c r="A142" s="153" t="s">
        <v>58</v>
      </c>
      <c r="B142" s="142"/>
      <c r="C142" s="142"/>
      <c r="D142" s="142"/>
      <c r="E142" s="142"/>
      <c r="F142" s="142"/>
      <c r="G142" s="142"/>
      <c r="H142" s="142"/>
      <c r="I142" s="142"/>
      <c r="J142" s="142"/>
      <c r="K142" s="32">
        <f>SUM(K136:K141)</f>
        <v>314463</v>
      </c>
      <c r="L142" s="25"/>
      <c r="M142" s="25"/>
      <c r="N142" s="25"/>
      <c r="O142" s="25"/>
      <c r="P142" s="27">
        <v>1676.93</v>
      </c>
      <c r="Q142" s="25"/>
    </row>
    <row r="143" spans="1:19" x14ac:dyDescent="0.2">
      <c r="F143" s="19"/>
      <c r="G143" s="19"/>
      <c r="H143" s="19"/>
      <c r="I143" s="19"/>
      <c r="J143" s="19"/>
      <c r="K143" s="33"/>
      <c r="L143" s="19"/>
      <c r="M143" s="19"/>
      <c r="N143" s="19"/>
      <c r="O143" s="19"/>
      <c r="P143" s="19"/>
      <c r="Q143" s="19"/>
    </row>
    <row r="144" spans="1:19" s="137" customFormat="1" ht="17.25" customHeight="1" x14ac:dyDescent="0.2">
      <c r="A144" s="130"/>
      <c r="B144" s="114" t="s">
        <v>118</v>
      </c>
      <c r="C144" s="114"/>
      <c r="D144" s="114"/>
      <c r="E144" s="114"/>
      <c r="F144" s="114"/>
      <c r="G144" s="114"/>
      <c r="H144" s="114"/>
      <c r="I144" s="114"/>
      <c r="J144" s="114"/>
      <c r="K144" s="131"/>
      <c r="L144" s="114"/>
      <c r="M144" s="114"/>
      <c r="N144" s="129"/>
      <c r="O144" s="129"/>
      <c r="P144" s="128"/>
      <c r="Q144" s="127"/>
      <c r="R144"/>
      <c r="S144"/>
    </row>
  </sheetData>
  <mergeCells count="64">
    <mergeCell ref="E1:I1"/>
    <mergeCell ref="J13:K13"/>
    <mergeCell ref="J17:K17"/>
    <mergeCell ref="J18:K18"/>
    <mergeCell ref="J16:K16"/>
    <mergeCell ref="J15:K15"/>
    <mergeCell ref="J14:K14"/>
    <mergeCell ref="A142:J142"/>
    <mergeCell ref="A131:J131"/>
    <mergeCell ref="A132:J132"/>
    <mergeCell ref="A133:J133"/>
    <mergeCell ref="A134:J134"/>
    <mergeCell ref="A135:J135"/>
    <mergeCell ref="A136:J136"/>
    <mergeCell ref="A137:J137"/>
    <mergeCell ref="A138:J138"/>
    <mergeCell ref="A139:J139"/>
    <mergeCell ref="A140:J140"/>
    <mergeCell ref="A141:J141"/>
    <mergeCell ref="A130:J130"/>
    <mergeCell ref="A119:J119"/>
    <mergeCell ref="A120:J120"/>
    <mergeCell ref="A121:J121"/>
    <mergeCell ref="A122:J122"/>
    <mergeCell ref="A123:J123"/>
    <mergeCell ref="A124:J124"/>
    <mergeCell ref="A125:J125"/>
    <mergeCell ref="A107:J107"/>
    <mergeCell ref="A108:J108"/>
    <mergeCell ref="A109:J109"/>
    <mergeCell ref="A110:J110"/>
    <mergeCell ref="A111:J111"/>
    <mergeCell ref="A117:J117"/>
    <mergeCell ref="A126:J126"/>
    <mergeCell ref="A127:J127"/>
    <mergeCell ref="A128:J128"/>
    <mergeCell ref="A129:J129"/>
    <mergeCell ref="A118:J118"/>
    <mergeCell ref="A112:J112"/>
    <mergeCell ref="A113:J113"/>
    <mergeCell ref="A114:J114"/>
    <mergeCell ref="A115:J115"/>
    <mergeCell ref="A116:J116"/>
    <mergeCell ref="A106:J106"/>
    <mergeCell ref="A22:A24"/>
    <mergeCell ref="C22:C24"/>
    <mergeCell ref="D22:D24"/>
    <mergeCell ref="E22:E24"/>
    <mergeCell ref="B22:B24"/>
    <mergeCell ref="F23:F24"/>
    <mergeCell ref="F22:I22"/>
    <mergeCell ref="G23:I23"/>
    <mergeCell ref="A26:Q26"/>
    <mergeCell ref="L23:N23"/>
    <mergeCell ref="A79:Q79"/>
    <mergeCell ref="A80:Q80"/>
    <mergeCell ref="A89:Q89"/>
    <mergeCell ref="A99:Q99"/>
    <mergeCell ref="Q22:Q24"/>
    <mergeCell ref="P22:P24"/>
    <mergeCell ref="O22:O24"/>
    <mergeCell ref="J23:J24"/>
    <mergeCell ref="J22:N22"/>
    <mergeCell ref="K23:K24"/>
  </mergeCells>
  <pageMargins left="0.23622047244094491" right="0" top="0.51181102362204722" bottom="0.43307086614173229" header="0.31496062992125984" footer="0.23622047244094491"/>
  <pageSetup paperSize="9" scale="94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</sheetPr>
  <dimension ref="A1:D28"/>
  <sheetViews>
    <sheetView tabSelected="1" zoomScaleNormal="100" zoomScaleSheetLayoutView="75" workbookViewId="0">
      <selection activeCell="F12" sqref="F12"/>
    </sheetView>
  </sheetViews>
  <sheetFormatPr defaultColWidth="9" defaultRowHeight="12.75" x14ac:dyDescent="0.2"/>
  <cols>
    <col min="1" max="1" width="41.85546875" style="65" customWidth="1"/>
    <col min="2" max="2" width="21.5703125" style="65" customWidth="1"/>
    <col min="3" max="3" width="22.28515625" style="65" customWidth="1"/>
    <col min="4" max="4" width="22.28515625" style="66" customWidth="1"/>
    <col min="5" max="249" width="20.140625" style="65" customWidth="1"/>
    <col min="250" max="250" width="10.7109375" style="65" customWidth="1"/>
    <col min="251" max="251" width="11.140625" style="65" customWidth="1"/>
    <col min="252" max="252" width="21.42578125" style="65" customWidth="1"/>
    <col min="253" max="253" width="21.5703125" style="65" customWidth="1"/>
    <col min="254" max="254" width="22.28515625" style="65" customWidth="1"/>
    <col min="255" max="16384" width="9" style="65"/>
  </cols>
  <sheetData>
    <row r="1" spans="1:4" s="35" customFormat="1" ht="18.75" customHeight="1" x14ac:dyDescent="0.2">
      <c r="A1" s="165" t="s">
        <v>66</v>
      </c>
      <c r="B1" s="165"/>
      <c r="C1" s="165"/>
      <c r="D1" s="165"/>
    </row>
    <row r="2" spans="1:4" s="35" customFormat="1" ht="15.75" customHeight="1" x14ac:dyDescent="0.2">
      <c r="A2" s="36"/>
      <c r="B2" s="36"/>
      <c r="C2" s="36"/>
      <c r="D2" s="36"/>
    </row>
    <row r="3" spans="1:4" s="35" customFormat="1" ht="20.25" customHeight="1" x14ac:dyDescent="0.2">
      <c r="A3" s="166" t="s">
        <v>67</v>
      </c>
      <c r="B3" s="166"/>
      <c r="C3" s="166"/>
      <c r="D3" s="166"/>
    </row>
    <row r="4" spans="1:4" s="35" customFormat="1" ht="15.75" customHeight="1" x14ac:dyDescent="0.2">
      <c r="A4" s="37"/>
      <c r="B4" s="38"/>
      <c r="C4" s="37"/>
      <c r="D4" s="39"/>
    </row>
    <row r="5" spans="1:4" s="40" customFormat="1" ht="42" customHeight="1" x14ac:dyDescent="0.3">
      <c r="A5" s="167" t="s">
        <v>302</v>
      </c>
      <c r="B5" s="167"/>
      <c r="C5" s="167"/>
      <c r="D5" s="167"/>
    </row>
    <row r="6" spans="1:4" s="40" customFormat="1" ht="13.5" customHeight="1" x14ac:dyDescent="0.3">
      <c r="A6" s="167"/>
      <c r="B6" s="167"/>
      <c r="C6" s="167"/>
      <c r="D6" s="167"/>
    </row>
    <row r="7" spans="1:4" s="40" customFormat="1" ht="15.75" customHeight="1" x14ac:dyDescent="0.3">
      <c r="A7" s="41"/>
      <c r="B7" s="41"/>
      <c r="C7" s="41"/>
      <c r="D7" s="41"/>
    </row>
    <row r="8" spans="1:4" s="46" customFormat="1" ht="15.75" customHeight="1" x14ac:dyDescent="0.25">
      <c r="A8" s="42" t="s">
        <v>68</v>
      </c>
      <c r="B8" s="43"/>
      <c r="C8" s="44"/>
      <c r="D8" s="45" t="s">
        <v>69</v>
      </c>
    </row>
    <row r="9" spans="1:4" s="35" customFormat="1" ht="15.75" customHeight="1" x14ac:dyDescent="0.2">
      <c r="A9" s="157" t="s">
        <v>70</v>
      </c>
      <c r="B9" s="160" t="s">
        <v>71</v>
      </c>
      <c r="C9" s="160" t="s">
        <v>72</v>
      </c>
      <c r="D9" s="160" t="s">
        <v>73</v>
      </c>
    </row>
    <row r="10" spans="1:4" s="47" customFormat="1" ht="12.75" customHeight="1" x14ac:dyDescent="0.2">
      <c r="A10" s="158"/>
      <c r="B10" s="161"/>
      <c r="C10" s="161"/>
      <c r="D10" s="163"/>
    </row>
    <row r="11" spans="1:4" s="47" customFormat="1" ht="12.75" customHeight="1" x14ac:dyDescent="0.2">
      <c r="A11" s="158"/>
      <c r="B11" s="161"/>
      <c r="C11" s="161"/>
      <c r="D11" s="163"/>
    </row>
    <row r="12" spans="1:4" s="47" customFormat="1" ht="42.75" customHeight="1" x14ac:dyDescent="0.2">
      <c r="A12" s="159"/>
      <c r="B12" s="162"/>
      <c r="C12" s="161"/>
      <c r="D12" s="164"/>
    </row>
    <row r="13" spans="1:4" s="35" customFormat="1" ht="15.75" x14ac:dyDescent="0.25">
      <c r="A13" s="72" t="s">
        <v>74</v>
      </c>
      <c r="B13" s="48" t="s">
        <v>75</v>
      </c>
      <c r="C13" s="49" t="s">
        <v>76</v>
      </c>
      <c r="D13" s="68" t="s">
        <v>77</v>
      </c>
    </row>
    <row r="14" spans="1:4" s="52" customFormat="1" ht="50.1" customHeight="1" x14ac:dyDescent="0.2">
      <c r="A14" s="67" t="s">
        <v>300</v>
      </c>
      <c r="B14" s="50">
        <f>'Сводка затрат'!H14</f>
        <v>314463</v>
      </c>
      <c r="C14" s="51">
        <f>ROUND('Сводка затрат'!D14*5.56,0)+ROUND('Сводка затрат'!E14*5.56,0)+ROUND('Сводка затрат'!F14*4.19,0)+ROUND('Сводка затрат'!G14*9.32,0)</f>
        <v>1739961</v>
      </c>
      <c r="D14" s="74" t="s">
        <v>301</v>
      </c>
    </row>
    <row r="15" spans="1:4" s="52" customFormat="1" ht="20.25" customHeight="1" x14ac:dyDescent="0.2">
      <c r="A15" s="73" t="s">
        <v>78</v>
      </c>
      <c r="B15" s="53">
        <f>SUM(B14:B14)</f>
        <v>314463</v>
      </c>
      <c r="C15" s="54">
        <f>SUM(C14:C14)</f>
        <v>1739961</v>
      </c>
      <c r="D15" s="69"/>
    </row>
    <row r="16" spans="1:4" s="52" customFormat="1" ht="15" customHeight="1" x14ac:dyDescent="0.2">
      <c r="A16" s="55"/>
      <c r="B16" s="53"/>
      <c r="C16" s="54"/>
      <c r="D16" s="70"/>
    </row>
    <row r="17" spans="1:4" s="52" customFormat="1" ht="15.75" customHeight="1" x14ac:dyDescent="0.2">
      <c r="A17" s="76" t="s">
        <v>79</v>
      </c>
      <c r="B17" s="77"/>
      <c r="C17" s="51">
        <f>ROUND(C15*18%,2)</f>
        <v>313192.98</v>
      </c>
      <c r="D17" s="70"/>
    </row>
    <row r="18" spans="1:4" s="52" customFormat="1" ht="15" customHeight="1" x14ac:dyDescent="0.2">
      <c r="A18" s="55"/>
      <c r="B18" s="57"/>
      <c r="C18" s="54"/>
      <c r="D18" s="70"/>
    </row>
    <row r="19" spans="1:4" s="52" customFormat="1" ht="20.100000000000001" customHeight="1" x14ac:dyDescent="0.2">
      <c r="A19" s="58" t="s">
        <v>28</v>
      </c>
      <c r="B19" s="59"/>
      <c r="C19" s="60">
        <f>SUM(C15:C18)</f>
        <v>2053153.98</v>
      </c>
      <c r="D19" s="71"/>
    </row>
    <row r="20" spans="1:4" s="52" customFormat="1" ht="18.75" customHeight="1" x14ac:dyDescent="0.2">
      <c r="A20" s="61"/>
      <c r="B20" s="62"/>
      <c r="C20" s="62"/>
      <c r="D20" s="56"/>
    </row>
    <row r="22" spans="1:4" s="42" customFormat="1" ht="15.75" x14ac:dyDescent="0.25">
      <c r="A22" s="42" t="s">
        <v>80</v>
      </c>
      <c r="D22" s="63"/>
    </row>
    <row r="23" spans="1:4" s="42" customFormat="1" ht="15.75" x14ac:dyDescent="0.25">
      <c r="A23" s="42" t="s">
        <v>81</v>
      </c>
      <c r="B23" s="43"/>
      <c r="C23" s="64" t="s">
        <v>91</v>
      </c>
      <c r="D23" s="63"/>
    </row>
    <row r="24" spans="1:4" s="42" customFormat="1" ht="26.25" customHeight="1" x14ac:dyDescent="0.25">
      <c r="C24" s="64"/>
      <c r="D24" s="63"/>
    </row>
    <row r="25" spans="1:4" s="42" customFormat="1" ht="15.75" x14ac:dyDescent="0.25">
      <c r="A25" s="42" t="s">
        <v>82</v>
      </c>
      <c r="B25" s="43"/>
      <c r="C25" s="64" t="s">
        <v>83</v>
      </c>
      <c r="D25" s="63"/>
    </row>
    <row r="28" spans="1:4" s="42" customFormat="1" ht="15.75" x14ac:dyDescent="0.25">
      <c r="A28" s="42" t="s">
        <v>88</v>
      </c>
      <c r="B28" s="43"/>
      <c r="C28" s="64" t="s">
        <v>89</v>
      </c>
      <c r="D28" s="109"/>
    </row>
  </sheetData>
  <mergeCells count="8">
    <mergeCell ref="A9:A12"/>
    <mergeCell ref="B9:B12"/>
    <mergeCell ref="C9:C12"/>
    <mergeCell ref="D9:D12"/>
    <mergeCell ref="A1:D1"/>
    <mergeCell ref="A3:D3"/>
    <mergeCell ref="A5:D5"/>
    <mergeCell ref="A6:D6"/>
  </mergeCells>
  <phoneticPr fontId="38" type="noConversion"/>
  <printOptions horizontalCentered="1"/>
  <pageMargins left="0.70866141732283472" right="0.39370078740157483" top="0.9055118110236221" bottom="0.62992125984251968" header="0" footer="0"/>
  <pageSetup paperSize="9" scale="85" firstPageNumber="5" orientation="portrait" horizontalDpi="300" verticalDpi="300" r:id="rId1"/>
  <headerFooter alignWithMargins="0">
    <oddHeader>&amp;R&amp;"Times New Roman,обычный"&amp;14&amp;P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  <pageSetUpPr fitToPage="1"/>
  </sheetPr>
  <dimension ref="A1:H26"/>
  <sheetViews>
    <sheetView topLeftCell="A7" zoomScaleNormal="100" zoomScaleSheetLayoutView="75" workbookViewId="0">
      <selection activeCell="J12" sqref="J12"/>
    </sheetView>
  </sheetViews>
  <sheetFormatPr defaultColWidth="20.140625" defaultRowHeight="12.75" x14ac:dyDescent="0.2"/>
  <cols>
    <col min="1" max="1" width="4" style="103" customWidth="1"/>
    <col min="2" max="2" width="14" style="103" customWidth="1"/>
    <col min="3" max="3" width="33.28515625" style="78" customWidth="1"/>
    <col min="4" max="6" width="17.7109375" style="78" customWidth="1"/>
    <col min="7" max="7" width="12.5703125" style="78" customWidth="1"/>
    <col min="8" max="8" width="17.7109375" style="78" customWidth="1"/>
    <col min="9" max="16384" width="20.140625" style="78"/>
  </cols>
  <sheetData>
    <row r="1" spans="1:8" ht="15.75" customHeight="1" x14ac:dyDescent="0.2">
      <c r="A1" s="168" t="s">
        <v>86</v>
      </c>
      <c r="B1" s="168"/>
      <c r="C1" s="168"/>
      <c r="D1" s="168"/>
      <c r="E1" s="168"/>
      <c r="F1" s="168"/>
      <c r="G1" s="168"/>
      <c r="H1" s="168"/>
    </row>
    <row r="2" spans="1:8" ht="15.75" customHeight="1" x14ac:dyDescent="0.2">
      <c r="A2" s="172"/>
      <c r="B2" s="172"/>
      <c r="C2" s="172"/>
      <c r="D2" s="172"/>
      <c r="E2" s="172"/>
      <c r="F2" s="172"/>
      <c r="G2" s="172"/>
      <c r="H2" s="172"/>
    </row>
    <row r="3" spans="1:8" s="79" customFormat="1" ht="15.75" customHeight="1" x14ac:dyDescent="0.2">
      <c r="A3" s="173" t="s">
        <v>13</v>
      </c>
      <c r="B3" s="173"/>
      <c r="C3" s="173"/>
      <c r="D3" s="173"/>
      <c r="E3" s="173"/>
      <c r="F3" s="173"/>
      <c r="G3" s="173"/>
      <c r="H3" s="173"/>
    </row>
    <row r="4" spans="1:8" s="79" customFormat="1" ht="15.75" customHeight="1" x14ac:dyDescent="0.3">
      <c r="A4" s="174"/>
      <c r="B4" s="174"/>
      <c r="C4" s="174"/>
      <c r="D4" s="174"/>
      <c r="E4" s="174"/>
      <c r="F4" s="174"/>
      <c r="G4" s="174"/>
      <c r="H4" s="174"/>
    </row>
    <row r="5" spans="1:8" s="79" customFormat="1" ht="20.25" customHeight="1" x14ac:dyDescent="0.2">
      <c r="A5" s="175" t="s">
        <v>12</v>
      </c>
      <c r="B5" s="175"/>
      <c r="C5" s="175"/>
      <c r="D5" s="175"/>
      <c r="E5" s="175"/>
      <c r="F5" s="175"/>
      <c r="G5" s="175"/>
      <c r="H5" s="175"/>
    </row>
    <row r="6" spans="1:8" s="79" customFormat="1" ht="12" customHeight="1" x14ac:dyDescent="0.2">
      <c r="A6" s="175"/>
      <c r="B6" s="175"/>
      <c r="C6" s="175"/>
      <c r="D6" s="175"/>
      <c r="E6" s="175"/>
      <c r="F6" s="175"/>
      <c r="G6" s="175"/>
      <c r="H6" s="175"/>
    </row>
    <row r="7" spans="1:8" s="79" customFormat="1" ht="16.5" customHeight="1" x14ac:dyDescent="0.2">
      <c r="A7" s="170" t="s">
        <v>302</v>
      </c>
      <c r="B7" s="170"/>
      <c r="C7" s="170"/>
      <c r="D7" s="170"/>
      <c r="E7" s="170"/>
      <c r="F7" s="170"/>
      <c r="G7" s="170"/>
      <c r="H7" s="170"/>
    </row>
    <row r="8" spans="1:8" s="79" customFormat="1" ht="16.5" customHeight="1" x14ac:dyDescent="0.2">
      <c r="A8" s="170"/>
      <c r="B8" s="170"/>
      <c r="C8" s="170"/>
      <c r="D8" s="170"/>
      <c r="E8" s="170"/>
      <c r="F8" s="170"/>
      <c r="G8" s="170"/>
      <c r="H8" s="170"/>
    </row>
    <row r="9" spans="1:8" s="80" customFormat="1" ht="17.25" customHeight="1" x14ac:dyDescent="0.3">
      <c r="A9" s="171"/>
      <c r="B9" s="171"/>
      <c r="C9" s="171"/>
      <c r="D9" s="171"/>
      <c r="E9" s="171"/>
      <c r="F9" s="171"/>
      <c r="G9" s="171"/>
      <c r="H9" s="171"/>
    </row>
    <row r="10" spans="1:8" s="84" customFormat="1" ht="20.45" customHeight="1" x14ac:dyDescent="0.25">
      <c r="A10" s="81" t="s">
        <v>11</v>
      </c>
      <c r="B10" s="81"/>
      <c r="C10" s="82"/>
      <c r="D10" s="82"/>
      <c r="E10" s="82"/>
      <c r="F10" s="82"/>
      <c r="G10" s="82"/>
      <c r="H10" s="83"/>
    </row>
    <row r="11" spans="1:8" s="79" customFormat="1" ht="31.5" customHeight="1" x14ac:dyDescent="0.2">
      <c r="A11" s="169" t="s">
        <v>84</v>
      </c>
      <c r="B11" s="169" t="s">
        <v>10</v>
      </c>
      <c r="C11" s="176" t="s">
        <v>9</v>
      </c>
      <c r="D11" s="176" t="s">
        <v>85</v>
      </c>
      <c r="E11" s="176"/>
      <c r="F11" s="176"/>
      <c r="G11" s="176"/>
      <c r="H11" s="169" t="s">
        <v>8</v>
      </c>
    </row>
    <row r="12" spans="1:8" s="86" customFormat="1" ht="96" customHeight="1" x14ac:dyDescent="0.2">
      <c r="A12" s="169"/>
      <c r="B12" s="169"/>
      <c r="C12" s="176"/>
      <c r="D12" s="85" t="s">
        <v>7</v>
      </c>
      <c r="E12" s="85" t="s">
        <v>6</v>
      </c>
      <c r="F12" s="85" t="s">
        <v>5</v>
      </c>
      <c r="G12" s="85" t="s">
        <v>87</v>
      </c>
      <c r="H12" s="169"/>
    </row>
    <row r="13" spans="1:8" s="79" customFormat="1" ht="15.75" x14ac:dyDescent="0.25">
      <c r="A13" s="87" t="s">
        <v>74</v>
      </c>
      <c r="B13" s="87" t="s">
        <v>75</v>
      </c>
      <c r="C13" s="88" t="s">
        <v>76</v>
      </c>
      <c r="D13" s="88" t="s">
        <v>77</v>
      </c>
      <c r="E13" s="88" t="s">
        <v>4</v>
      </c>
      <c r="F13" s="88" t="s">
        <v>3</v>
      </c>
      <c r="G13" s="88" t="s">
        <v>2</v>
      </c>
      <c r="H13" s="88" t="s">
        <v>1</v>
      </c>
    </row>
    <row r="14" spans="1:8" s="79" customFormat="1" ht="64.5" customHeight="1" x14ac:dyDescent="0.2">
      <c r="A14" s="89">
        <v>1</v>
      </c>
      <c r="B14" s="90" t="s">
        <v>301</v>
      </c>
      <c r="C14" s="85" t="s">
        <v>300</v>
      </c>
      <c r="D14" s="91">
        <f>'24821'!K131</f>
        <v>78679</v>
      </c>
      <c r="E14" s="91">
        <f>'24821'!K132</f>
        <v>229614</v>
      </c>
      <c r="F14" s="91">
        <f>'24821'!K133</f>
        <v>6170</v>
      </c>
      <c r="G14" s="91">
        <v>0</v>
      </c>
      <c r="H14" s="91">
        <f>SUM(D14:G14)</f>
        <v>314463</v>
      </c>
    </row>
    <row r="15" spans="1:8" s="94" customFormat="1" ht="37.5" customHeight="1" x14ac:dyDescent="0.2">
      <c r="A15" s="89"/>
      <c r="B15" s="85"/>
      <c r="C15" s="92" t="s">
        <v>0</v>
      </c>
      <c r="D15" s="93">
        <f>SUM(D14:D14)</f>
        <v>78679</v>
      </c>
      <c r="E15" s="93">
        <f>SUM(E14:E14)</f>
        <v>229614</v>
      </c>
      <c r="F15" s="93">
        <f>SUM(F14:F14)</f>
        <v>6170</v>
      </c>
      <c r="G15" s="93">
        <f>SUM(G14:G14)</f>
        <v>0</v>
      </c>
      <c r="H15" s="93">
        <f t="shared" ref="H15:H18" si="0">SUM(D15:G15)</f>
        <v>314463</v>
      </c>
    </row>
    <row r="16" spans="1:8" s="97" customFormat="1" ht="59.25" customHeight="1" x14ac:dyDescent="0.2">
      <c r="A16" s="95"/>
      <c r="B16" s="95"/>
      <c r="C16" s="96" t="s">
        <v>116</v>
      </c>
      <c r="D16" s="93">
        <f>ROUND(D15*5.56,0)</f>
        <v>437455</v>
      </c>
      <c r="E16" s="93">
        <f>ROUND(E15*5.56,0)</f>
        <v>1276654</v>
      </c>
      <c r="F16" s="93">
        <f>ROUND(F15*4.19,0)</f>
        <v>25852</v>
      </c>
      <c r="G16" s="93">
        <f>ROUND(G15*9.32,0)</f>
        <v>0</v>
      </c>
      <c r="H16" s="93">
        <f>SUM(D16:G16)</f>
        <v>1739961</v>
      </c>
    </row>
    <row r="17" spans="1:8" s="99" customFormat="1" ht="27.75" customHeight="1" x14ac:dyDescent="0.25">
      <c r="A17" s="98"/>
      <c r="B17" s="98"/>
      <c r="C17" s="108" t="s">
        <v>79</v>
      </c>
      <c r="D17" s="91">
        <f>ROUND(D16*18%,2)</f>
        <v>78741.899999999994</v>
      </c>
      <c r="E17" s="91">
        <f t="shared" ref="E17:G17" si="1">ROUND(E16*18%,2)</f>
        <v>229797.72</v>
      </c>
      <c r="F17" s="91">
        <f t="shared" si="1"/>
        <v>4653.3599999999997</v>
      </c>
      <c r="G17" s="91">
        <f t="shared" si="1"/>
        <v>0</v>
      </c>
      <c r="H17" s="91">
        <f t="shared" si="0"/>
        <v>313192.98</v>
      </c>
    </row>
    <row r="18" spans="1:8" s="99" customFormat="1" ht="28.5" customHeight="1" x14ac:dyDescent="0.25">
      <c r="A18" s="100"/>
      <c r="B18" s="100"/>
      <c r="C18" s="101" t="s">
        <v>117</v>
      </c>
      <c r="D18" s="102">
        <f>SUM(D16:D17)</f>
        <v>516196.9</v>
      </c>
      <c r="E18" s="102">
        <f>SUM(E16:E17)</f>
        <v>1506451.72</v>
      </c>
      <c r="F18" s="102">
        <f t="shared" ref="F18:G18" si="2">SUM(F16:F17)</f>
        <v>30505.360000000001</v>
      </c>
      <c r="G18" s="102">
        <f t="shared" si="2"/>
        <v>0</v>
      </c>
      <c r="H18" s="93">
        <f t="shared" si="0"/>
        <v>2053153.9800000002</v>
      </c>
    </row>
    <row r="19" spans="1:8" x14ac:dyDescent="0.2">
      <c r="B19" s="104"/>
    </row>
    <row r="22" spans="1:8" s="106" customFormat="1" ht="15.75" x14ac:dyDescent="0.25">
      <c r="A22" s="105"/>
      <c r="B22" s="105"/>
      <c r="C22" s="106" t="s">
        <v>14</v>
      </c>
      <c r="H22" s="106" t="s">
        <v>15</v>
      </c>
    </row>
    <row r="23" spans="1:8" s="99" customFormat="1" ht="15.75" x14ac:dyDescent="0.25">
      <c r="A23" s="107"/>
      <c r="B23" s="107"/>
      <c r="C23" s="99" t="s">
        <v>16</v>
      </c>
    </row>
    <row r="24" spans="1:8" s="99" customFormat="1" ht="15.75" x14ac:dyDescent="0.25">
      <c r="A24" s="107"/>
      <c r="B24" s="107"/>
      <c r="C24" s="99" t="s">
        <v>65</v>
      </c>
    </row>
    <row r="26" spans="1:8" s="99" customFormat="1" ht="15.75" x14ac:dyDescent="0.25">
      <c r="A26" s="107"/>
      <c r="B26" s="107"/>
      <c r="C26" s="99" t="s">
        <v>17</v>
      </c>
    </row>
  </sheetData>
  <mergeCells count="14">
    <mergeCell ref="A1:H1"/>
    <mergeCell ref="A11:A12"/>
    <mergeCell ref="A7:H7"/>
    <mergeCell ref="A8:H8"/>
    <mergeCell ref="A9:H9"/>
    <mergeCell ref="A2:H2"/>
    <mergeCell ref="A3:H3"/>
    <mergeCell ref="A4:H4"/>
    <mergeCell ref="A5:H5"/>
    <mergeCell ref="A6:H6"/>
    <mergeCell ref="H11:H12"/>
    <mergeCell ref="D11:G11"/>
    <mergeCell ref="C11:C12"/>
    <mergeCell ref="B11:B12"/>
  </mergeCells>
  <phoneticPr fontId="38" type="noConversion"/>
  <printOptions horizontalCentered="1"/>
  <pageMargins left="0.59055118110236227" right="0.39370078740157483" top="0.39370078740157483" bottom="0.19685039370078741" header="0" footer="0"/>
  <pageSetup paperSize="9" scale="64" firstPageNumber="5" fitToHeight="3" orientation="landscape" horizontalDpi="300" verticalDpi="300" r:id="rId1"/>
  <headerFooter alignWithMargins="0">
    <oddHeader>&amp;R&amp;"Times New Roman,обычный"&amp;14&amp;P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8</vt:i4>
      </vt:variant>
    </vt:vector>
  </HeadingPairs>
  <TitlesOfParts>
    <vt:vector size="11" baseType="lpstr">
      <vt:lpstr>24821</vt:lpstr>
      <vt:lpstr>НМЦ</vt:lpstr>
      <vt:lpstr>Сводка затрат</vt:lpstr>
      <vt:lpstr>'24821'!Constr</vt:lpstr>
      <vt:lpstr>'24821'!FOT</vt:lpstr>
      <vt:lpstr>'24821'!Obj</vt:lpstr>
      <vt:lpstr>'24821'!Obosn</vt:lpstr>
      <vt:lpstr>'24821'!SmPr</vt:lpstr>
      <vt:lpstr>'24821'!Заголовки_для_печати</vt:lpstr>
      <vt:lpstr>НМЦ!Заголовки_для_печати</vt:lpstr>
      <vt:lpstr>'Сводка затрат'!Заголовки_для_печати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072-KovyazinaT</cp:lastModifiedBy>
  <cp:lastPrinted>2013-05-23T06:39:14Z</cp:lastPrinted>
  <dcterms:created xsi:type="dcterms:W3CDTF">2002-02-11T05:58:42Z</dcterms:created>
  <dcterms:modified xsi:type="dcterms:W3CDTF">2013-06-17T06:32:32Z</dcterms:modified>
</cp:coreProperties>
</file>