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7" i="2"/>
  <c r="AP80"/>
  <c r="AO80"/>
  <c r="AN80"/>
  <c r="AP78"/>
  <c r="AO78"/>
  <c r="AN78"/>
  <c r="AP70"/>
  <c r="AO70"/>
  <c r="AN70"/>
  <c r="AP66"/>
  <c r="AO66"/>
  <c r="AN66"/>
  <c r="AP64"/>
  <c r="AO64"/>
  <c r="AO61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P61"/>
  <c r="AF21"/>
  <c r="AF15"/>
  <c r="AE15"/>
  <c r="AN62"/>
  <c r="AN64" s="1"/>
</calcChain>
</file>

<file path=xl/sharedStrings.xml><?xml version="1.0" encoding="utf-8"?>
<sst xmlns="http://schemas.openxmlformats.org/spreadsheetml/2006/main" count="175" uniqueCount="134">
  <si>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</si>
  <si>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</si>
  <si>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</si>
  <si>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</si>
  <si>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</si>
  <si>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</si>
  <si>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</si>
  <si>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</si>
  <si>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</si>
  <si>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</si>
  <si>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</si>
  <si>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</si>
  <si>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</si>
  <si>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</si>
  <si>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</si>
  <si>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</si>
  <si>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</si>
  <si>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</si>
  <si>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</si>
  <si>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</si>
  <si>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</si>
  <si>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</si>
  <si>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</si>
  <si>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</si>
  <si>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</si>
  <si>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</si>
  <si>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</si>
  <si>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</si>
  <si>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</si>
  <si>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</si>
  <si>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</si>
  <si>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</si>
  <si>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</si>
  <si>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</si>
  <si>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</si>
  <si>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</si>
  <si>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</si>
  <si>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</si>
  <si>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</si>
  <si>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</si>
  <si>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</si>
  <si>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</si>
  <si>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</si>
  <si>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</si>
  <si>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</si>
  <si>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</si>
  <si>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</si>
  <si>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</si>
  <si>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</si>
  <si>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</si>
  <si>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</si>
  <si>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</si>
  <si>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</si>
  <si>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</si>
  <si>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</si>
  <si>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</si>
  <si>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</si>
  <si>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</si>
  <si>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</si>
  <si>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</si>
  <si>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</si>
  <si>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</si>
  <si>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</si>
  <si>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</si>
  <si>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</si>
  <si>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</si>
  <si>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</si>
  <si>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</si>
  <si>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</si>
  <si>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</si>
  <si>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</si>
  <si>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</si>
  <si>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</si>
  <si>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</si>
  <si>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</si>
  <si>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</si>
  <si>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</si>
  <si>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</si>
  <si>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</si>
  <si>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</si>
  <si>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</si>
  <si>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</si>
  <si>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</si>
  <si>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</si>
  <si>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</si>
  <si>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</si>
  <si>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</si>
  <si>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</si>
  <si>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</si>
  <si>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</si>
  <si>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</si>
  <si>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</si>
  <si>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</si>
  <si>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</si>
  <si>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</si>
  <si>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</si>
  <si>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</si>
  <si>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</si>
  <si>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</si>
  <si>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</si>
  <si>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</si>
  <si>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</si>
  <si>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</si>
  <si>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</si>
  <si>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</si>
  <si>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</si>
  <si>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</si>
  <si>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</si>
  <si>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</si>
  <si>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</si>
  <si>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</si>
  <si>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</si>
  <si>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</si>
  <si>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</si>
  <si>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</si>
  <si>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</si>
  <si>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</si>
  <si>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</si>
  <si>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</si>
  <si>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</si>
  <si>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</si>
  <si>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</si>
  <si>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</si>
  <si>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</si>
  <si>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</si>
  <si>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</si>
  <si>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</si>
  <si>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</si>
  <si>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</si>
  <si>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</si>
  <si>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Закладные детали марки "ОВ"</t>
  </si>
  <si>
    <t>т</t>
  </si>
  <si>
    <t>Наименование товара</t>
  </si>
  <si>
    <t xml:space="preserve">  цена 1 т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</si>
</sst>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2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10" fillId="4" borderId="1" xfId="0" applyFont="1" applyFill="1" applyBorder="1" applyAlignment="1">
      <alignment horizontal="left" vertical="center"/>
    </xf>
    <xf numFmtId="2" fontId="11" fillId="4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textRotation="90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2"/>
  <sheetViews>
    <sheetView tabSelected="1" zoomScale="70" zoomScaleNormal="70" workbookViewId="0">
      <selection activeCell="AT9" sqref="AT9:AT84"/>
    </sheetView>
  </sheetViews>
  <sheetFormatPr defaultColWidth="34.140625" defaultRowHeight="14.25"/>
  <cols>
    <col min="1" max="1" width="6.5703125" style="1" customWidth="1"/>
    <col min="2" max="2" width="45.57031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121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122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123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9" t="s">
        <v>120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</row>
    <row r="8" spans="1:47" s="7" customFormat="1" ht="28.5" customHeight="1">
      <c r="A8" s="2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9"/>
    </row>
    <row r="9" spans="1:47" s="3" customFormat="1" ht="25.5" customHeight="1">
      <c r="A9" s="44" t="s">
        <v>45</v>
      </c>
      <c r="B9" s="44" t="s">
        <v>132</v>
      </c>
      <c r="C9" s="52" t="s">
        <v>42</v>
      </c>
      <c r="D9" s="52"/>
      <c r="E9" s="52"/>
      <c r="F9" s="52"/>
      <c r="G9" s="48" t="s">
        <v>41</v>
      </c>
      <c r="H9" s="48" t="s">
        <v>40</v>
      </c>
      <c r="I9" s="48" t="s">
        <v>39</v>
      </c>
      <c r="J9" s="48" t="s">
        <v>38</v>
      </c>
      <c r="K9" s="48" t="s">
        <v>37</v>
      </c>
      <c r="L9" s="48" t="s">
        <v>36</v>
      </c>
      <c r="M9" s="48" t="s">
        <v>35</v>
      </c>
      <c r="N9" s="48" t="s">
        <v>34</v>
      </c>
      <c r="O9" s="48" t="s">
        <v>33</v>
      </c>
      <c r="P9" s="48" t="s">
        <v>32</v>
      </c>
      <c r="Q9" s="48" t="s">
        <v>31</v>
      </c>
      <c r="R9" s="48" t="s">
        <v>30</v>
      </c>
      <c r="S9" s="48" t="s">
        <v>29</v>
      </c>
      <c r="T9" s="48" t="s">
        <v>28</v>
      </c>
      <c r="U9" s="48"/>
      <c r="V9" s="48" t="s">
        <v>27</v>
      </c>
      <c r="W9" s="48" t="s">
        <v>26</v>
      </c>
      <c r="X9" s="48" t="s">
        <v>25</v>
      </c>
      <c r="Y9" s="48" t="s">
        <v>24</v>
      </c>
      <c r="Z9" s="48" t="s">
        <v>23</v>
      </c>
      <c r="AA9" s="48" t="s">
        <v>22</v>
      </c>
      <c r="AB9" s="48" t="s">
        <v>21</v>
      </c>
      <c r="AC9" s="48" t="s">
        <v>20</v>
      </c>
      <c r="AD9" s="48" t="s">
        <v>19</v>
      </c>
      <c r="AE9" s="48" t="s">
        <v>18</v>
      </c>
      <c r="AF9" s="48" t="s">
        <v>17</v>
      </c>
      <c r="AG9" s="48" t="s">
        <v>16</v>
      </c>
      <c r="AH9" s="48" t="s">
        <v>15</v>
      </c>
      <c r="AI9" s="48" t="s">
        <v>14</v>
      </c>
      <c r="AJ9" s="48" t="s">
        <v>13</v>
      </c>
      <c r="AK9" s="48" t="s">
        <v>12</v>
      </c>
      <c r="AL9" s="48" t="s">
        <v>11</v>
      </c>
      <c r="AM9" s="48" t="s">
        <v>10</v>
      </c>
      <c r="AN9" s="44" t="s">
        <v>43</v>
      </c>
      <c r="AO9" s="29"/>
      <c r="AP9" s="44" t="s">
        <v>44</v>
      </c>
      <c r="AQ9" s="27"/>
      <c r="AR9" s="44" t="s">
        <v>127</v>
      </c>
      <c r="AS9" s="45"/>
      <c r="AT9" s="44" t="s">
        <v>128</v>
      </c>
      <c r="AU9" s="10"/>
    </row>
    <row r="10" spans="1:47" ht="75.75" customHeight="1">
      <c r="A10" s="44"/>
      <c r="B10" s="44"/>
      <c r="C10" s="28" t="s">
        <v>7</v>
      </c>
      <c r="D10" s="28" t="s">
        <v>6</v>
      </c>
      <c r="E10" s="28" t="s">
        <v>5</v>
      </c>
      <c r="F10" s="28" t="s">
        <v>4</v>
      </c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4"/>
      <c r="AO10" s="29" t="s">
        <v>2</v>
      </c>
      <c r="AP10" s="44"/>
      <c r="AQ10" s="27"/>
      <c r="AR10" s="45"/>
      <c r="AS10" s="45"/>
      <c r="AT10" s="44"/>
    </row>
    <row r="11" spans="1:47" ht="19.5" hidden="1" customHeight="1">
      <c r="A11" s="44"/>
      <c r="B11" s="51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7"/>
      <c r="AO11" s="27"/>
      <c r="AP11" s="27"/>
      <c r="AQ11" s="27"/>
      <c r="AR11" s="29" t="s">
        <v>46</v>
      </c>
      <c r="AS11" s="29"/>
      <c r="AT11" s="45"/>
    </row>
    <row r="12" spans="1:47" ht="15.75" hidden="1" customHeight="1">
      <c r="A12" s="44"/>
      <c r="B12" s="51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47</v>
      </c>
      <c r="AS12" s="29"/>
      <c r="AT12" s="45"/>
    </row>
    <row r="13" spans="1:47" s="6" customFormat="1" ht="20.25" hidden="1" customHeight="1">
      <c r="A13" s="44"/>
      <c r="B13" s="51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9" t="s">
        <v>48</v>
      </c>
      <c r="AS13" s="29"/>
      <c r="AT13" s="45"/>
      <c r="AU13" s="12"/>
    </row>
    <row r="14" spans="1:47" s="6" customFormat="1" ht="28.5" hidden="1" customHeight="1">
      <c r="A14" s="44"/>
      <c r="B14" s="51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49</v>
      </c>
      <c r="AS14" s="29"/>
      <c r="AT14" s="45"/>
      <c r="AU14" s="12"/>
    </row>
    <row r="15" spans="1:47" s="6" customFormat="1" ht="27" hidden="1" customHeight="1">
      <c r="A15" s="44"/>
      <c r="B15" s="51"/>
      <c r="C15" s="21"/>
      <c r="D15" s="21"/>
      <c r="E15" s="21"/>
      <c r="F15" s="21"/>
      <c r="G15" s="21"/>
      <c r="H15" s="22">
        <v>66.36</v>
      </c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>
        <v>2975</v>
      </c>
      <c r="V15" s="22"/>
      <c r="W15" s="22"/>
      <c r="X15" s="22"/>
      <c r="Y15" s="22"/>
      <c r="Z15" s="22">
        <v>655.11800000000005</v>
      </c>
      <c r="AA15" s="22"/>
      <c r="AB15" s="22"/>
      <c r="AC15" s="22"/>
      <c r="AD15" s="22"/>
      <c r="AE15" s="22">
        <f>0.95+0.151+31.053+75.117+0.247+1.91+1.18+0.024+0.008+0.271</f>
        <v>110.911</v>
      </c>
      <c r="AF15" s="22">
        <f>0.017+7.626</f>
        <v>7.6429999999999998</v>
      </c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50</v>
      </c>
      <c r="AS15" s="29"/>
      <c r="AT15" s="45"/>
      <c r="AU15" s="12"/>
    </row>
    <row r="16" spans="1:47" ht="20.25" hidden="1" customHeight="1">
      <c r="A16" s="44"/>
      <c r="B16" s="51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9" t="s">
        <v>51</v>
      </c>
      <c r="AS16" s="29"/>
      <c r="AT16" s="45"/>
    </row>
    <row r="17" spans="1:47" ht="20.25" hidden="1" customHeight="1">
      <c r="A17" s="44"/>
      <c r="B17" s="51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>
        <v>770</v>
      </c>
      <c r="AQ17" s="27"/>
      <c r="AR17" s="29" t="s">
        <v>52</v>
      </c>
      <c r="AS17" s="29"/>
      <c r="AT17" s="45"/>
    </row>
    <row r="18" spans="1:47" ht="20.25" hidden="1" customHeight="1">
      <c r="A18" s="44"/>
      <c r="B18" s="51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9" t="s">
        <v>53</v>
      </c>
      <c r="AS18" s="29"/>
      <c r="AT18" s="45"/>
    </row>
    <row r="19" spans="1:47" ht="20.25" hidden="1" customHeight="1">
      <c r="A19" s="44"/>
      <c r="B19" s="51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54</v>
      </c>
      <c r="AS19" s="29"/>
      <c r="AT19" s="45"/>
    </row>
    <row r="20" spans="1:47" ht="20.25" hidden="1" customHeight="1">
      <c r="A20" s="44"/>
      <c r="B20" s="51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55</v>
      </c>
      <c r="AS20" s="29"/>
      <c r="AT20" s="45"/>
    </row>
    <row r="21" spans="1:47" ht="20.25" hidden="1" customHeight="1">
      <c r="A21" s="44"/>
      <c r="B21" s="51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/>
      <c r="AP21" s="27">
        <v>111</v>
      </c>
      <c r="AQ21" s="27"/>
      <c r="AR21" s="29" t="s">
        <v>56</v>
      </c>
      <c r="AS21" s="29"/>
      <c r="AT21" s="45"/>
    </row>
    <row r="22" spans="1:47" ht="20.25" hidden="1" customHeight="1">
      <c r="A22" s="44"/>
      <c r="B22" s="51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180</v>
      </c>
      <c r="AQ22" s="27"/>
      <c r="AR22" s="29" t="s">
        <v>57</v>
      </c>
      <c r="AS22" s="29"/>
      <c r="AT22" s="45"/>
    </row>
    <row r="23" spans="1:47" s="6" customFormat="1" ht="20.25" hidden="1" customHeight="1">
      <c r="A23" s="44"/>
      <c r="B23" s="51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9" t="s">
        <v>58</v>
      </c>
      <c r="AS23" s="29"/>
      <c r="AT23" s="45"/>
      <c r="AU23" s="12"/>
    </row>
    <row r="24" spans="1:47" s="6" customFormat="1" ht="20.25" hidden="1" customHeight="1">
      <c r="A24" s="44"/>
      <c r="B24" s="5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59</v>
      </c>
      <c r="AS24" s="29"/>
      <c r="AT24" s="45"/>
      <c r="AU24" s="12"/>
    </row>
    <row r="25" spans="1:47" s="6" customFormat="1" ht="20.25" hidden="1" customHeight="1">
      <c r="A25" s="44"/>
      <c r="B25" s="5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>
        <v>2.5430000000000001</v>
      </c>
      <c r="W25" s="22"/>
      <c r="X25" s="22"/>
      <c r="Y25" s="22">
        <f>463.473+1.39</f>
        <v>464.863</v>
      </c>
      <c r="Z25" s="22"/>
      <c r="AA25" s="22"/>
      <c r="AB25" s="22"/>
      <c r="AC25" s="22"/>
      <c r="AD25" s="22"/>
      <c r="AE25" s="22">
        <v>28.65</v>
      </c>
      <c r="AF25" s="22">
        <f>4.28+6.418</f>
        <v>10.698</v>
      </c>
      <c r="AG25" s="22"/>
      <c r="AH25" s="22"/>
      <c r="AI25" s="22"/>
      <c r="AJ25" s="22"/>
      <c r="AK25" s="22"/>
      <c r="AL25" s="22"/>
      <c r="AM25" s="22"/>
      <c r="AN25" s="22"/>
      <c r="AO25" s="22"/>
      <c r="AP25" s="22">
        <v>1040</v>
      </c>
      <c r="AQ25" s="22"/>
      <c r="AR25" s="29" t="s">
        <v>60</v>
      </c>
      <c r="AS25" s="29"/>
      <c r="AT25" s="45"/>
      <c r="AU25" s="12"/>
    </row>
    <row r="26" spans="1:47" s="6" customFormat="1" ht="20.25" hidden="1" customHeight="1">
      <c r="A26" s="44"/>
      <c r="B26" s="51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7">
        <f>0.503+0.833</f>
        <v>1.3360000000000001</v>
      </c>
      <c r="W26" s="22"/>
      <c r="X26" s="22"/>
      <c r="Y26" s="22"/>
      <c r="Z26" s="22">
        <f>6.357+12.772</f>
        <v>19.129000000000001</v>
      </c>
      <c r="AA26" s="22"/>
      <c r="AB26" s="22"/>
      <c r="AC26" s="22"/>
      <c r="AD26" s="22"/>
      <c r="AE26" s="22"/>
      <c r="AF26" s="22">
        <f>0.008+0.023+0.008+0.061</f>
        <v>0.1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79</v>
      </c>
      <c r="AQ26" s="22"/>
      <c r="AR26" s="29" t="s">
        <v>61</v>
      </c>
      <c r="AS26" s="29"/>
      <c r="AT26" s="45"/>
      <c r="AU26" s="12"/>
    </row>
    <row r="27" spans="1:47" s="6" customFormat="1" ht="15" hidden="1" customHeight="1">
      <c r="A27" s="44"/>
      <c r="B27" s="51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9" t="s">
        <v>62</v>
      </c>
      <c r="AS27" s="29"/>
      <c r="AT27" s="45"/>
      <c r="AU27" s="12"/>
    </row>
    <row r="28" spans="1:47" s="6" customFormat="1" ht="30" hidden="1" customHeight="1">
      <c r="A28" s="44"/>
      <c r="B28" s="51"/>
      <c r="C28" s="22"/>
      <c r="D28" s="22"/>
      <c r="E28" s="22"/>
      <c r="F28" s="22"/>
      <c r="G28" s="22"/>
      <c r="H28" s="22"/>
      <c r="I28" s="22"/>
      <c r="J28" s="22"/>
      <c r="K28" s="22">
        <v>101.5</v>
      </c>
      <c r="L28" s="22"/>
      <c r="M28" s="22">
        <v>71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>
        <v>29.376000000000001</v>
      </c>
      <c r="AA28" s="22"/>
      <c r="AB28" s="22">
        <v>69.319999999999993</v>
      </c>
      <c r="AC28" s="22"/>
      <c r="AD28" s="22"/>
      <c r="AE28" s="22">
        <v>210.02</v>
      </c>
      <c r="AF28" s="22">
        <f>0.438+8.717+25.596+1.665</f>
        <v>36.415999999999997</v>
      </c>
      <c r="AG28" s="22">
        <v>0.45300000000000001</v>
      </c>
      <c r="AH28" s="22"/>
      <c r="AI28" s="22"/>
      <c r="AJ28" s="22"/>
      <c r="AK28" s="22"/>
      <c r="AL28" s="22"/>
      <c r="AM28" s="22"/>
      <c r="AN28" s="22"/>
      <c r="AO28" s="22"/>
      <c r="AP28" s="22">
        <v>548.1</v>
      </c>
      <c r="AQ28" s="22"/>
      <c r="AR28" s="29" t="s">
        <v>63</v>
      </c>
      <c r="AS28" s="29"/>
      <c r="AT28" s="45"/>
      <c r="AU28" s="12"/>
    </row>
    <row r="29" spans="1:47" s="6" customFormat="1" ht="15" hidden="1" customHeight="1">
      <c r="A29" s="44"/>
      <c r="B29" s="51"/>
      <c r="C29" s="22"/>
      <c r="D29" s="22"/>
      <c r="E29" s="22"/>
      <c r="F29" s="22"/>
      <c r="G29" s="22"/>
      <c r="H29" s="22"/>
      <c r="I29" s="22"/>
      <c r="J29" s="22"/>
      <c r="K29" s="22">
        <v>136.38</v>
      </c>
      <c r="L29" s="22"/>
      <c r="M29" s="22">
        <v>32.82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9.34</v>
      </c>
      <c r="AA29" s="22"/>
      <c r="AB29" s="22">
        <v>49.53</v>
      </c>
      <c r="AC29" s="22"/>
      <c r="AD29" s="22"/>
      <c r="AE29" s="22">
        <f>0.004+0.056+5.22</f>
        <v>5.28</v>
      </c>
      <c r="AF29" s="22">
        <f>0.857+0.268+0.298+1.221+0.789</f>
        <v>3.4329999999999998</v>
      </c>
      <c r="AG29" s="22">
        <v>0.26100000000000001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559.1</v>
      </c>
      <c r="AQ29" s="22"/>
      <c r="AR29" s="29" t="s">
        <v>64</v>
      </c>
      <c r="AS29" s="29"/>
      <c r="AT29" s="45"/>
      <c r="AU29" s="12"/>
    </row>
    <row r="30" spans="1:47" s="6" customFormat="1" ht="15" hidden="1" customHeight="1">
      <c r="A30" s="44"/>
      <c r="B30" s="51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>
        <v>5.26</v>
      </c>
      <c r="W30" s="22"/>
      <c r="X30" s="22"/>
      <c r="Y30" s="22"/>
      <c r="Z30" s="22"/>
      <c r="AA30" s="22"/>
      <c r="AB30" s="22"/>
      <c r="AC30" s="22"/>
      <c r="AD30" s="22"/>
      <c r="AE30" s="22"/>
      <c r="AF30" s="22">
        <f>0.045+2.147+0.742</f>
        <v>2.9340000000000002</v>
      </c>
      <c r="AG30" s="22"/>
      <c r="AH30" s="22"/>
      <c r="AI30" s="22"/>
      <c r="AJ30" s="22"/>
      <c r="AK30" s="22"/>
      <c r="AL30" s="22"/>
      <c r="AM30" s="22"/>
      <c r="AN30" s="22"/>
      <c r="AO30" s="22"/>
      <c r="AP30" s="22">
        <v>36.799999999999997</v>
      </c>
      <c r="AQ30" s="22"/>
      <c r="AR30" s="29" t="s">
        <v>65</v>
      </c>
      <c r="AS30" s="29"/>
      <c r="AT30" s="45"/>
      <c r="AU30" s="12"/>
    </row>
    <row r="31" spans="1:47" ht="20.25" hidden="1" customHeight="1">
      <c r="A31" s="44"/>
      <c r="B31" s="51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9" t="s">
        <v>66</v>
      </c>
      <c r="AS31" s="29"/>
      <c r="AT31" s="45"/>
    </row>
    <row r="32" spans="1:47" s="6" customFormat="1" ht="20.25" hidden="1" customHeight="1">
      <c r="A32" s="44"/>
      <c r="B32" s="5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>
        <v>39.613999999999997</v>
      </c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>
        <v>200</v>
      </c>
      <c r="AQ32" s="22"/>
      <c r="AR32" s="29" t="s">
        <v>67</v>
      </c>
      <c r="AS32" s="29"/>
      <c r="AT32" s="45"/>
      <c r="AU32" s="12"/>
    </row>
    <row r="33" spans="1:47" s="6" customFormat="1" ht="20.25" hidden="1" customHeight="1">
      <c r="A33" s="44"/>
      <c r="B33" s="51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>
        <f>0.88+0.621</f>
        <v>1.5009999999999999</v>
      </c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280.60000000000002</v>
      </c>
      <c r="AQ33" s="22"/>
      <c r="AR33" s="29" t="s">
        <v>68</v>
      </c>
      <c r="AS33" s="29"/>
      <c r="AT33" s="45"/>
      <c r="AU33" s="12"/>
    </row>
    <row r="34" spans="1:47" s="6" customFormat="1" ht="20.25" hidden="1" customHeight="1">
      <c r="A34" s="44"/>
      <c r="B34" s="51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>
        <v>6.25</v>
      </c>
      <c r="W34" s="22"/>
      <c r="X34" s="22"/>
      <c r="Y34" s="22"/>
      <c r="Z34" s="22">
        <v>28.173999999999999</v>
      </c>
      <c r="AA34" s="22"/>
      <c r="AB34" s="22">
        <v>22.891999999999999</v>
      </c>
      <c r="AC34" s="22"/>
      <c r="AD34" s="22"/>
      <c r="AE34" s="22">
        <v>56.722999999999999</v>
      </c>
      <c r="AF34" s="22">
        <f>0.404+14.596</f>
        <v>15</v>
      </c>
      <c r="AG34" s="22">
        <v>2.1709999999999998</v>
      </c>
      <c r="AH34" s="22"/>
      <c r="AI34" s="22"/>
      <c r="AJ34" s="22"/>
      <c r="AK34" s="22"/>
      <c r="AL34" s="22"/>
      <c r="AM34" s="22"/>
      <c r="AN34" s="22"/>
      <c r="AO34" s="22"/>
      <c r="AP34" s="22">
        <v>674</v>
      </c>
      <c r="AQ34" s="22"/>
      <c r="AR34" s="29" t="s">
        <v>69</v>
      </c>
      <c r="AS34" s="29"/>
      <c r="AT34" s="45"/>
      <c r="AU34" s="12"/>
    </row>
    <row r="35" spans="1:47" s="6" customFormat="1" ht="20.25" hidden="1" customHeight="1">
      <c r="A35" s="44"/>
      <c r="B35" s="51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9" t="s">
        <v>70</v>
      </c>
      <c r="AS35" s="29"/>
      <c r="AT35" s="45"/>
      <c r="AU35" s="12"/>
    </row>
    <row r="36" spans="1:47" s="6" customFormat="1" ht="20.25" hidden="1" customHeight="1">
      <c r="A36" s="44"/>
      <c r="B36" s="51"/>
      <c r="C36" s="22"/>
      <c r="D36" s="22"/>
      <c r="E36" s="22"/>
      <c r="F36" s="22"/>
      <c r="G36" s="22"/>
      <c r="H36" s="22">
        <f>28.4+57.3</f>
        <v>85.7</v>
      </c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>
        <v>33.5</v>
      </c>
      <c r="AC36" s="22">
        <v>7.8959999999999999</v>
      </c>
      <c r="AD36" s="22"/>
      <c r="AE36" s="22"/>
      <c r="AF36" s="22">
        <f>2.486+1.436</f>
        <v>3.9220000000000002</v>
      </c>
      <c r="AG36" s="22"/>
      <c r="AH36" s="22"/>
      <c r="AI36" s="22"/>
      <c r="AJ36" s="22"/>
      <c r="AK36" s="22"/>
      <c r="AL36" s="22"/>
      <c r="AM36" s="22"/>
      <c r="AN36" s="22"/>
      <c r="AO36" s="22"/>
      <c r="AP36" s="22">
        <v>185.3</v>
      </c>
      <c r="AQ36" s="22"/>
      <c r="AR36" s="29" t="s">
        <v>71</v>
      </c>
      <c r="AS36" s="29"/>
      <c r="AT36" s="45"/>
      <c r="AU36" s="12"/>
    </row>
    <row r="37" spans="1:47" s="6" customFormat="1" ht="20.25" hidden="1" customHeight="1">
      <c r="A37" s="44"/>
      <c r="B37" s="51"/>
      <c r="C37" s="22"/>
      <c r="D37" s="22"/>
      <c r="E37" s="22"/>
      <c r="F37" s="22"/>
      <c r="G37" s="22"/>
      <c r="H37" s="22">
        <v>177.9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>
        <v>0.48499999999999999</v>
      </c>
      <c r="W37" s="22"/>
      <c r="X37" s="22"/>
      <c r="Y37" s="22">
        <v>50.759</v>
      </c>
      <c r="Z37" s="22"/>
      <c r="AA37" s="22"/>
      <c r="AB37" s="22">
        <f>29.074+0.72166</f>
        <v>29.795660000000002</v>
      </c>
      <c r="AC37" s="22">
        <v>20.167000000000002</v>
      </c>
      <c r="AD37" s="22"/>
      <c r="AE37" s="22"/>
      <c r="AF37" s="22">
        <f>1.988+1.323+0.281+0.24+2.007</f>
        <v>5.8390000000000004</v>
      </c>
      <c r="AG37" s="22">
        <v>0.45200000000000001</v>
      </c>
      <c r="AH37" s="22"/>
      <c r="AI37" s="22"/>
      <c r="AJ37" s="22"/>
      <c r="AK37" s="22"/>
      <c r="AL37" s="22"/>
      <c r="AM37" s="22"/>
      <c r="AN37" s="22"/>
      <c r="AO37" s="22"/>
      <c r="AP37" s="22">
        <v>756</v>
      </c>
      <c r="AQ37" s="22"/>
      <c r="AR37" s="29" t="s">
        <v>72</v>
      </c>
      <c r="AS37" s="29"/>
      <c r="AT37" s="45"/>
      <c r="AU37" s="12"/>
    </row>
    <row r="38" spans="1:47" s="6" customFormat="1" ht="20.25" hidden="1" customHeight="1">
      <c r="A38" s="44"/>
      <c r="B38" s="51"/>
      <c r="C38" s="22"/>
      <c r="D38" s="22"/>
      <c r="E38" s="22"/>
      <c r="F38" s="22"/>
      <c r="G38" s="22"/>
      <c r="H38" s="22">
        <f>105.23+12.59</f>
        <v>117.82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>
        <v>29.481000000000002</v>
      </c>
      <c r="Z38" s="22"/>
      <c r="AA38" s="22"/>
      <c r="AB38" s="22">
        <v>26.34</v>
      </c>
      <c r="AC38" s="22">
        <v>12.625999999999999</v>
      </c>
      <c r="AD38" s="22"/>
      <c r="AE38" s="22">
        <f>1.721+0.076+0.171</f>
        <v>1.968</v>
      </c>
      <c r="AF38" s="22">
        <f>5.711+0.157+0.441+1.701</f>
        <v>8.01</v>
      </c>
      <c r="AG38" s="22">
        <f>1.728+0.76</f>
        <v>2.488</v>
      </c>
      <c r="AH38" s="22"/>
      <c r="AI38" s="22"/>
      <c r="AJ38" s="22"/>
      <c r="AK38" s="22"/>
      <c r="AL38" s="22"/>
      <c r="AM38" s="22"/>
      <c r="AN38" s="22"/>
      <c r="AO38" s="22"/>
      <c r="AP38" s="22">
        <v>500.6</v>
      </c>
      <c r="AQ38" s="22"/>
      <c r="AR38" s="29" t="s">
        <v>73</v>
      </c>
      <c r="AS38" s="29"/>
      <c r="AT38" s="45"/>
      <c r="AU38" s="12"/>
    </row>
    <row r="39" spans="1:47" s="6" customFormat="1" ht="15.75" hidden="1" customHeight="1">
      <c r="A39" s="44"/>
      <c r="B39" s="5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9" t="s">
        <v>74</v>
      </c>
      <c r="AS39" s="29"/>
      <c r="AT39" s="45"/>
      <c r="AU39" s="12"/>
    </row>
    <row r="40" spans="1:47" s="6" customFormat="1" ht="20.25" hidden="1" customHeight="1">
      <c r="A40" s="44"/>
      <c r="B40" s="5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75</v>
      </c>
      <c r="AS40" s="29"/>
      <c r="AT40" s="45"/>
      <c r="AU40" s="12"/>
    </row>
    <row r="41" spans="1:47" s="6" customFormat="1" ht="20.25" hidden="1" customHeight="1">
      <c r="A41" s="44"/>
      <c r="B41" s="51"/>
      <c r="C41" s="22"/>
      <c r="D41" s="22"/>
      <c r="E41" s="22"/>
      <c r="F41" s="22"/>
      <c r="G41" s="22"/>
      <c r="H41" s="22">
        <v>890</v>
      </c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>
        <v>76.58</v>
      </c>
      <c r="Z41" s="22"/>
      <c r="AA41" s="22"/>
      <c r="AB41" s="22">
        <v>293</v>
      </c>
      <c r="AC41" s="22"/>
      <c r="AD41" s="22"/>
      <c r="AE41" s="22">
        <v>35.921999999999997</v>
      </c>
      <c r="AF41" s="22">
        <f>1.202+1.24+0.528</f>
        <v>2.97</v>
      </c>
      <c r="AG41" s="22"/>
      <c r="AH41" s="22"/>
      <c r="AI41" s="22"/>
      <c r="AJ41" s="22"/>
      <c r="AK41" s="22"/>
      <c r="AL41" s="22"/>
      <c r="AM41" s="22"/>
      <c r="AN41" s="22"/>
      <c r="AO41" s="22"/>
      <c r="AP41" s="22">
        <v>220</v>
      </c>
      <c r="AQ41" s="22"/>
      <c r="AR41" s="29" t="s">
        <v>76</v>
      </c>
      <c r="AS41" s="29"/>
      <c r="AT41" s="45"/>
      <c r="AU41" s="12"/>
    </row>
    <row r="42" spans="1:47" s="6" customFormat="1" ht="32.25" hidden="1" customHeight="1">
      <c r="A42" s="44"/>
      <c r="B42" s="51"/>
      <c r="C42" s="22"/>
      <c r="D42" s="22"/>
      <c r="E42" s="22"/>
      <c r="F42" s="22"/>
      <c r="G42" s="22"/>
      <c r="H42" s="22">
        <f>17.9+66.3+94.22</f>
        <v>178.42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>
        <v>75.355999999999995</v>
      </c>
      <c r="AC42" s="22">
        <v>11.6</v>
      </c>
      <c r="AD42" s="22"/>
      <c r="AE42" s="22">
        <f>2.42+0.394</f>
        <v>2.8140000000000001</v>
      </c>
      <c r="AF42" s="22">
        <f>3.05+0.605</f>
        <v>3.6549999999999998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520</v>
      </c>
      <c r="AQ42" s="22"/>
      <c r="AR42" s="29" t="s">
        <v>77</v>
      </c>
      <c r="AS42" s="29"/>
      <c r="AT42" s="45"/>
      <c r="AU42" s="12"/>
    </row>
    <row r="43" spans="1:47" s="6" customFormat="1" ht="29.25" hidden="1" customHeight="1">
      <c r="A43" s="44"/>
      <c r="B43" s="51"/>
      <c r="C43" s="22"/>
      <c r="D43" s="22"/>
      <c r="E43" s="22"/>
      <c r="F43" s="22"/>
      <c r="G43" s="22"/>
      <c r="H43" s="22">
        <v>283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>
        <v>34.834000000000003</v>
      </c>
      <c r="Z43" s="22"/>
      <c r="AA43" s="22"/>
      <c r="AB43" s="22">
        <v>41.228999999999999</v>
      </c>
      <c r="AC43" s="22">
        <v>25.88</v>
      </c>
      <c r="AD43" s="22"/>
      <c r="AE43" s="22">
        <v>4.319</v>
      </c>
      <c r="AF43" s="22">
        <f>2.138+3.102+0.17+0.963</f>
        <v>6.3730000000000002</v>
      </c>
      <c r="AG43" s="22">
        <v>1.266</v>
      </c>
      <c r="AH43" s="22"/>
      <c r="AI43" s="22"/>
      <c r="AJ43" s="22"/>
      <c r="AK43" s="22"/>
      <c r="AL43" s="22"/>
      <c r="AM43" s="22"/>
      <c r="AN43" s="22"/>
      <c r="AO43" s="22"/>
      <c r="AP43" s="22">
        <v>240</v>
      </c>
      <c r="AQ43" s="22"/>
      <c r="AR43" s="29" t="s">
        <v>78</v>
      </c>
      <c r="AS43" s="29"/>
      <c r="AT43" s="45"/>
      <c r="AU43" s="12"/>
    </row>
    <row r="44" spans="1:47" ht="20.25" hidden="1" customHeight="1">
      <c r="A44" s="44"/>
      <c r="B44" s="51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/>
      <c r="AP44" s="27">
        <v>1236</v>
      </c>
      <c r="AQ44" s="27"/>
      <c r="AR44" s="29" t="s">
        <v>79</v>
      </c>
      <c r="AS44" s="29"/>
      <c r="AT44" s="45"/>
    </row>
    <row r="45" spans="1:47" ht="20.25" hidden="1" customHeight="1">
      <c r="A45" s="44"/>
      <c r="B45" s="51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/>
      <c r="AP45" s="27">
        <v>393.1</v>
      </c>
      <c r="AQ45" s="27"/>
      <c r="AR45" s="29" t="s">
        <v>80</v>
      </c>
      <c r="AS45" s="29"/>
      <c r="AT45" s="45"/>
    </row>
    <row r="46" spans="1:47" ht="20.25" hidden="1" customHeight="1">
      <c r="A46" s="44"/>
      <c r="B46" s="51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9" t="s">
        <v>81</v>
      </c>
      <c r="AS46" s="29"/>
      <c r="AT46" s="45"/>
    </row>
    <row r="47" spans="1:47" ht="20.25" hidden="1" customHeight="1">
      <c r="A47" s="44"/>
      <c r="B47" s="51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>
        <v>376</v>
      </c>
      <c r="AQ47" s="27"/>
      <c r="AR47" s="29" t="s">
        <v>82</v>
      </c>
      <c r="AS47" s="29"/>
      <c r="AT47" s="45"/>
    </row>
    <row r="48" spans="1:47" ht="20.25" hidden="1" customHeight="1">
      <c r="A48" s="44"/>
      <c r="B48" s="51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954.1</v>
      </c>
      <c r="AQ48" s="27"/>
      <c r="AR48" s="29" t="s">
        <v>83</v>
      </c>
      <c r="AS48" s="29"/>
      <c r="AT48" s="45"/>
    </row>
    <row r="49" spans="1:47" ht="20.25" hidden="1" customHeight="1">
      <c r="A49" s="44"/>
      <c r="B49" s="51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696</v>
      </c>
      <c r="AQ49" s="27"/>
      <c r="AR49" s="29" t="s">
        <v>84</v>
      </c>
      <c r="AS49" s="29"/>
      <c r="AT49" s="45"/>
    </row>
    <row r="50" spans="1:47" ht="20.25" hidden="1" customHeight="1">
      <c r="A50" s="44"/>
      <c r="B50" s="51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968</v>
      </c>
      <c r="AQ50" s="27"/>
      <c r="AR50" s="29" t="s">
        <v>85</v>
      </c>
      <c r="AS50" s="29"/>
      <c r="AT50" s="45"/>
    </row>
    <row r="51" spans="1:47" ht="20.25" hidden="1" customHeight="1">
      <c r="A51" s="44"/>
      <c r="B51" s="51"/>
      <c r="C51" s="30"/>
      <c r="D51" s="30"/>
      <c r="E51" s="30"/>
      <c r="F51" s="30"/>
      <c r="G51" s="30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9" t="s">
        <v>86</v>
      </c>
      <c r="AS51" s="29"/>
      <c r="AT51" s="45"/>
    </row>
    <row r="52" spans="1:47" ht="20.25" hidden="1" customHeight="1">
      <c r="A52" s="44"/>
      <c r="B52" s="51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/>
      <c r="AP52" s="27">
        <v>30</v>
      </c>
      <c r="AQ52" s="27"/>
      <c r="AR52" s="29" t="s">
        <v>87</v>
      </c>
      <c r="AS52" s="29"/>
      <c r="AT52" s="45"/>
    </row>
    <row r="53" spans="1:47" ht="20.25" hidden="1" customHeight="1">
      <c r="A53" s="44"/>
      <c r="B53" s="51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/>
      <c r="AP53" s="27">
        <v>338.13</v>
      </c>
      <c r="AQ53" s="27"/>
      <c r="AR53" s="29" t="s">
        <v>88</v>
      </c>
      <c r="AS53" s="29"/>
      <c r="AT53" s="45"/>
    </row>
    <row r="54" spans="1:47" ht="20.25" hidden="1" customHeight="1">
      <c r="A54" s="44"/>
      <c r="B54" s="51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377.4</v>
      </c>
      <c r="AQ54" s="27"/>
      <c r="AR54" s="29" t="s">
        <v>89</v>
      </c>
      <c r="AS54" s="29"/>
      <c r="AT54" s="45"/>
    </row>
    <row r="55" spans="1:47" ht="20.25" hidden="1" customHeight="1">
      <c r="A55" s="44"/>
      <c r="B55" s="51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108.426</v>
      </c>
      <c r="AQ55" s="27"/>
      <c r="AR55" s="29" t="s">
        <v>90</v>
      </c>
      <c r="AS55" s="29"/>
      <c r="AT55" s="45"/>
    </row>
    <row r="56" spans="1:47" ht="20.25" hidden="1" customHeight="1">
      <c r="A56" s="44"/>
      <c r="B56" s="51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13.055999999999999</v>
      </c>
      <c r="AQ56" s="27"/>
      <c r="AR56" s="29" t="s">
        <v>91</v>
      </c>
      <c r="AS56" s="29"/>
      <c r="AT56" s="45"/>
    </row>
    <row r="57" spans="1:47" ht="20.25" hidden="1" customHeight="1">
      <c r="A57" s="44"/>
      <c r="B57" s="51"/>
      <c r="C57" s="30"/>
      <c r="D57" s="30"/>
      <c r="E57" s="30"/>
      <c r="F57" s="30"/>
      <c r="G57" s="30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126</v>
      </c>
      <c r="AQ57" s="27"/>
      <c r="AR57" s="29" t="s">
        <v>92</v>
      </c>
      <c r="AS57" s="29"/>
      <c r="AT57" s="45"/>
    </row>
    <row r="58" spans="1:47" ht="20.25" hidden="1" customHeight="1">
      <c r="A58" s="44"/>
      <c r="B58" s="51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147.9</v>
      </c>
      <c r="AQ58" s="27"/>
      <c r="AR58" s="29" t="s">
        <v>93</v>
      </c>
      <c r="AS58" s="29"/>
      <c r="AT58" s="45"/>
    </row>
    <row r="59" spans="1:47" ht="20.25" hidden="1" customHeight="1">
      <c r="A59" s="44"/>
      <c r="B59" s="51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9" t="s">
        <v>94</v>
      </c>
      <c r="AS59" s="29"/>
      <c r="AT59" s="45"/>
    </row>
    <row r="60" spans="1:47" ht="20.25" hidden="1" customHeight="1">
      <c r="A60" s="44"/>
      <c r="B60" s="51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95</v>
      </c>
      <c r="AS60" s="29"/>
      <c r="AT60" s="45"/>
    </row>
    <row r="61" spans="1:47" s="3" customFormat="1" ht="20.25" hidden="1" customHeight="1">
      <c r="A61" s="44"/>
      <c r="B61" s="51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>
        <f>SUM(AN8:AN59)</f>
        <v>0</v>
      </c>
      <c r="AO61" s="23">
        <f>SUM(AO8:AO59)</f>
        <v>0</v>
      </c>
      <c r="AP61" s="23">
        <f>SUM(AP8:AP59)</f>
        <v>12664.611999999999</v>
      </c>
      <c r="AQ61" s="23"/>
      <c r="AR61" s="29" t="s">
        <v>96</v>
      </c>
      <c r="AS61" s="29"/>
      <c r="AT61" s="45"/>
      <c r="AU61" s="10"/>
    </row>
    <row r="62" spans="1:47" ht="20.25" hidden="1" customHeight="1">
      <c r="A62" s="44"/>
      <c r="B62" s="51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>
        <f>SUM(AN61)</f>
        <v>0</v>
      </c>
      <c r="AO62" s="27"/>
      <c r="AP62" s="27"/>
      <c r="AQ62" s="27"/>
      <c r="AR62" s="29" t="s">
        <v>97</v>
      </c>
      <c r="AS62" s="29"/>
      <c r="AT62" s="45"/>
    </row>
    <row r="63" spans="1:47" ht="20.25" hidden="1" customHeight="1">
      <c r="A63" s="44"/>
      <c r="B63" s="51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9" t="s">
        <v>98</v>
      </c>
      <c r="AS63" s="29"/>
      <c r="AT63" s="45"/>
    </row>
    <row r="64" spans="1:47" s="4" customFormat="1" ht="20.25" hidden="1" customHeight="1">
      <c r="A64" s="44"/>
      <c r="B64" s="51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>
        <f>SUM(AN62:AN63)</f>
        <v>0</v>
      </c>
      <c r="AO64" s="23">
        <f>SUM(AO62:AO63)</f>
        <v>0</v>
      </c>
      <c r="AP64" s="23">
        <f>SUM(AP62:AP63)</f>
        <v>0</v>
      </c>
      <c r="AQ64" s="23"/>
      <c r="AR64" s="29" t="s">
        <v>99</v>
      </c>
      <c r="AS64" s="29"/>
      <c r="AT64" s="45"/>
      <c r="AU64" s="13"/>
    </row>
    <row r="65" spans="1:47" ht="20.25" hidden="1" customHeight="1">
      <c r="A65" s="44"/>
      <c r="B65" s="51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9" t="s">
        <v>100</v>
      </c>
      <c r="AS65" s="29"/>
      <c r="AT65" s="45"/>
    </row>
    <row r="66" spans="1:47" s="4" customFormat="1" ht="20.25" hidden="1" customHeight="1">
      <c r="A66" s="44"/>
      <c r="B66" s="51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>
        <f>AN65</f>
        <v>0</v>
      </c>
      <c r="AO66" s="23">
        <f>AO65</f>
        <v>0</v>
      </c>
      <c r="AP66" s="23">
        <f>AP65</f>
        <v>0</v>
      </c>
      <c r="AQ66" s="23"/>
      <c r="AR66" s="29" t="s">
        <v>101</v>
      </c>
      <c r="AS66" s="29"/>
      <c r="AT66" s="45"/>
      <c r="AU66" s="13"/>
    </row>
    <row r="67" spans="1:47" ht="20.25" hidden="1" customHeight="1">
      <c r="A67" s="44"/>
      <c r="B67" s="51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9" t="s">
        <v>102</v>
      </c>
      <c r="AS67" s="29"/>
      <c r="AT67" s="45"/>
    </row>
    <row r="68" spans="1:47" ht="20.25" hidden="1" customHeight="1">
      <c r="A68" s="44"/>
      <c r="B68" s="51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103</v>
      </c>
      <c r="AS68" s="29"/>
      <c r="AT68" s="45"/>
    </row>
    <row r="69" spans="1:47" ht="20.25" hidden="1" customHeight="1">
      <c r="A69" s="44"/>
      <c r="B69" s="51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104</v>
      </c>
      <c r="AS69" s="29"/>
      <c r="AT69" s="45"/>
    </row>
    <row r="70" spans="1:47" s="4" customFormat="1" ht="20.25" hidden="1" customHeight="1">
      <c r="A70" s="44"/>
      <c r="B70" s="51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>
        <f>SUM(AN67:AN69)</f>
        <v>0</v>
      </c>
      <c r="AO70" s="23">
        <f>SUM(AO67:AO69)</f>
        <v>0</v>
      </c>
      <c r="AP70" s="23">
        <f>SUM(AP67:AP69)</f>
        <v>0</v>
      </c>
      <c r="AQ70" s="23"/>
      <c r="AR70" s="29" t="s">
        <v>105</v>
      </c>
      <c r="AS70" s="29"/>
      <c r="AT70" s="45"/>
      <c r="AU70" s="13"/>
    </row>
    <row r="71" spans="1:47" s="3" customFormat="1" ht="25.5" hidden="1" customHeight="1">
      <c r="A71" s="44"/>
      <c r="B71" s="51"/>
      <c r="C71" s="52" t="s">
        <v>42</v>
      </c>
      <c r="D71" s="52"/>
      <c r="E71" s="52"/>
      <c r="F71" s="52"/>
      <c r="G71" s="48" t="s">
        <v>41</v>
      </c>
      <c r="H71" s="48" t="s">
        <v>40</v>
      </c>
      <c r="I71" s="48" t="s">
        <v>39</v>
      </c>
      <c r="J71" s="48" t="s">
        <v>38</v>
      </c>
      <c r="K71" s="48" t="s">
        <v>37</v>
      </c>
      <c r="L71" s="48" t="s">
        <v>36</v>
      </c>
      <c r="M71" s="48" t="s">
        <v>35</v>
      </c>
      <c r="N71" s="48" t="s">
        <v>34</v>
      </c>
      <c r="O71" s="48" t="s">
        <v>33</v>
      </c>
      <c r="P71" s="48" t="s">
        <v>32</v>
      </c>
      <c r="Q71" s="48" t="s">
        <v>31</v>
      </c>
      <c r="R71" s="48" t="s">
        <v>30</v>
      </c>
      <c r="S71" s="48" t="s">
        <v>29</v>
      </c>
      <c r="T71" s="48" t="s">
        <v>28</v>
      </c>
      <c r="U71" s="48"/>
      <c r="V71" s="48" t="s">
        <v>27</v>
      </c>
      <c r="W71" s="48" t="s">
        <v>26</v>
      </c>
      <c r="X71" s="48" t="s">
        <v>25</v>
      </c>
      <c r="Y71" s="48" t="s">
        <v>24</v>
      </c>
      <c r="Z71" s="48" t="s">
        <v>23</v>
      </c>
      <c r="AA71" s="48" t="s">
        <v>22</v>
      </c>
      <c r="AB71" s="48" t="s">
        <v>21</v>
      </c>
      <c r="AC71" s="48" t="s">
        <v>20</v>
      </c>
      <c r="AD71" s="48" t="s">
        <v>19</v>
      </c>
      <c r="AE71" s="48" t="s">
        <v>18</v>
      </c>
      <c r="AF71" s="48" t="s">
        <v>17</v>
      </c>
      <c r="AG71" s="48" t="s">
        <v>16</v>
      </c>
      <c r="AH71" s="48" t="s">
        <v>15</v>
      </c>
      <c r="AI71" s="48" t="s">
        <v>14</v>
      </c>
      <c r="AJ71" s="48" t="s">
        <v>13</v>
      </c>
      <c r="AK71" s="48" t="s">
        <v>12</v>
      </c>
      <c r="AL71" s="48" t="s">
        <v>11</v>
      </c>
      <c r="AM71" s="48" t="s">
        <v>10</v>
      </c>
      <c r="AN71" s="52" t="s">
        <v>9</v>
      </c>
      <c r="AO71" s="52"/>
      <c r="AP71" s="52"/>
      <c r="AQ71" s="52"/>
      <c r="AR71" s="29" t="s">
        <v>106</v>
      </c>
      <c r="AS71" s="29"/>
      <c r="AT71" s="45"/>
      <c r="AU71" s="10"/>
    </row>
    <row r="72" spans="1:47" ht="57.75" hidden="1" customHeight="1">
      <c r="A72" s="44"/>
      <c r="B72" s="51"/>
      <c r="C72" s="48" t="s">
        <v>7</v>
      </c>
      <c r="D72" s="48" t="s">
        <v>6</v>
      </c>
      <c r="E72" s="48" t="s">
        <v>5</v>
      </c>
      <c r="F72" s="48" t="s">
        <v>4</v>
      </c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27" t="s">
        <v>3</v>
      </c>
      <c r="AO72" s="27" t="s">
        <v>2</v>
      </c>
      <c r="AP72" s="27" t="s">
        <v>1</v>
      </c>
      <c r="AQ72" s="27"/>
      <c r="AR72" s="29" t="s">
        <v>107</v>
      </c>
      <c r="AS72" s="29"/>
      <c r="AT72" s="45"/>
    </row>
    <row r="73" spans="1:47" ht="13.5" hidden="1" customHeight="1">
      <c r="A73" s="44"/>
      <c r="B73" s="51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30" t="s">
        <v>0</v>
      </c>
      <c r="AO73" s="30" t="s">
        <v>0</v>
      </c>
      <c r="AP73" s="30" t="s">
        <v>0</v>
      </c>
      <c r="AQ73" s="30"/>
      <c r="AR73" s="29" t="s">
        <v>108</v>
      </c>
      <c r="AS73" s="29"/>
      <c r="AT73" s="45"/>
    </row>
    <row r="74" spans="1:47" s="5" customFormat="1" ht="20.25" hidden="1" customHeight="1">
      <c r="A74" s="44"/>
      <c r="B74" s="5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9" t="s">
        <v>109</v>
      </c>
      <c r="AS74" s="29"/>
      <c r="AT74" s="45"/>
      <c r="AU74" s="14"/>
    </row>
    <row r="75" spans="1:47" ht="19.5" hidden="1" customHeight="1">
      <c r="A75" s="44"/>
      <c r="B75" s="51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9" t="s">
        <v>110</v>
      </c>
      <c r="AS75" s="29"/>
      <c r="AT75" s="45"/>
    </row>
    <row r="76" spans="1:47" ht="24" hidden="1" customHeight="1">
      <c r="A76" s="44"/>
      <c r="B76" s="51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111</v>
      </c>
      <c r="AS76" s="29"/>
      <c r="AT76" s="45"/>
    </row>
    <row r="77" spans="1:47" ht="24" hidden="1" customHeight="1">
      <c r="A77" s="44"/>
      <c r="B77" s="51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112</v>
      </c>
      <c r="AS77" s="29"/>
      <c r="AT77" s="45"/>
    </row>
    <row r="78" spans="1:47" s="4" customFormat="1" ht="20.25" hidden="1" customHeight="1">
      <c r="A78" s="44"/>
      <c r="B78" s="51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>
        <f>SUM(AN75:AN77)</f>
        <v>0</v>
      </c>
      <c r="AO78" s="23">
        <f>SUM(AO75:AO77)</f>
        <v>0</v>
      </c>
      <c r="AP78" s="23">
        <f>SUM(AP75:AP77)</f>
        <v>0</v>
      </c>
      <c r="AQ78" s="23"/>
      <c r="AR78" s="29" t="s">
        <v>113</v>
      </c>
      <c r="AS78" s="29"/>
      <c r="AT78" s="45"/>
      <c r="AU78" s="13"/>
    </row>
    <row r="79" spans="1:47" ht="20.25" hidden="1" customHeight="1">
      <c r="A79" s="44"/>
      <c r="B79" s="51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9" t="s">
        <v>114</v>
      </c>
      <c r="AS79" s="29"/>
      <c r="AT79" s="45"/>
    </row>
    <row r="80" spans="1:47" s="4" customFormat="1" ht="20.25" hidden="1" customHeight="1">
      <c r="A80" s="44"/>
      <c r="B80" s="51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>
        <f>AN79</f>
        <v>0</v>
      </c>
      <c r="AO80" s="23">
        <f>AO79</f>
        <v>0</v>
      </c>
      <c r="AP80" s="23">
        <f>AP79</f>
        <v>0</v>
      </c>
      <c r="AQ80" s="23"/>
      <c r="AR80" s="29" t="s">
        <v>115</v>
      </c>
      <c r="AS80" s="29"/>
      <c r="AT80" s="45"/>
      <c r="AU80" s="13"/>
    </row>
    <row r="81" spans="1:47" ht="15" hidden="1" customHeight="1">
      <c r="A81" s="44"/>
      <c r="B81" s="51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9" t="s">
        <v>116</v>
      </c>
      <c r="AS81" s="29"/>
      <c r="AT81" s="45"/>
    </row>
    <row r="82" spans="1:47" ht="15" hidden="1" customHeight="1">
      <c r="A82" s="44"/>
      <c r="B82" s="51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117</v>
      </c>
      <c r="AS82" s="29"/>
      <c r="AT82" s="45"/>
    </row>
    <row r="83" spans="1:47" ht="15" hidden="1" customHeight="1">
      <c r="A83" s="44"/>
      <c r="B83" s="51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118</v>
      </c>
      <c r="AS83" s="29"/>
      <c r="AT83" s="45"/>
    </row>
    <row r="84" spans="1:47" ht="36.75" customHeight="1">
      <c r="A84" s="44"/>
      <c r="B84" s="51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43" t="s">
        <v>133</v>
      </c>
      <c r="AS84" s="29" t="s">
        <v>119</v>
      </c>
      <c r="AT84" s="45"/>
    </row>
    <row r="85" spans="1:47" s="8" customFormat="1" ht="18.75" customHeight="1">
      <c r="A85" s="26">
        <v>1</v>
      </c>
      <c r="B85" s="26">
        <v>2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>
        <v>3</v>
      </c>
      <c r="AO85" s="26"/>
      <c r="AP85" s="26">
        <v>4</v>
      </c>
      <c r="AQ85" s="26"/>
      <c r="AR85" s="26">
        <v>5</v>
      </c>
      <c r="AS85" s="26">
        <v>6</v>
      </c>
      <c r="AT85" s="26">
        <v>7</v>
      </c>
      <c r="AU85" s="15"/>
    </row>
    <row r="86" spans="1:47" ht="28.5" customHeight="1">
      <c r="A86" s="26">
        <v>1</v>
      </c>
      <c r="B86" s="39" t="s">
        <v>130</v>
      </c>
      <c r="C86" s="24"/>
      <c r="D86" s="25"/>
      <c r="E86" s="32"/>
      <c r="F86" s="31"/>
      <c r="G86" s="31"/>
      <c r="H86" s="31"/>
      <c r="I86" s="32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42" t="s">
        <v>131</v>
      </c>
      <c r="AO86" s="31"/>
      <c r="AP86" s="40">
        <v>11</v>
      </c>
      <c r="AQ86" s="33"/>
      <c r="AR86" s="33"/>
      <c r="AS86" s="33"/>
      <c r="AT86" s="46"/>
    </row>
    <row r="87" spans="1:47" ht="40.5" customHeight="1">
      <c r="A87" s="35"/>
      <c r="B87" s="36" t="s">
        <v>8</v>
      </c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41" t="s">
        <v>131</v>
      </c>
      <c r="AO87" s="27"/>
      <c r="AP87" s="37">
        <f>SUM(AP86:AP86)</f>
        <v>11</v>
      </c>
      <c r="AQ87" s="35"/>
      <c r="AR87" s="35"/>
      <c r="AS87" s="38"/>
      <c r="AT87" s="47"/>
      <c r="AU87" s="16"/>
    </row>
    <row r="88" spans="1:47" ht="18.7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</row>
    <row r="89" spans="1:47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</row>
    <row r="90" spans="1:47" ht="18.75">
      <c r="A90" s="19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19"/>
      <c r="AS90" s="19"/>
      <c r="AT90" s="19"/>
    </row>
    <row r="91" spans="1:47" ht="18.75">
      <c r="A91" s="19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19"/>
      <c r="AS91" s="19"/>
      <c r="AT91" s="19"/>
    </row>
    <row r="92" spans="1:47" ht="18.75">
      <c r="A92" s="19"/>
      <c r="B92" s="50" t="s">
        <v>124</v>
      </c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 t="s">
        <v>126</v>
      </c>
      <c r="AS92" s="50"/>
      <c r="AT92" s="50"/>
    </row>
    <row r="93" spans="1:47" ht="18.75">
      <c r="A93" s="19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</row>
    <row r="94" spans="1:47" ht="15" customHeight="1">
      <c r="A94" s="19"/>
      <c r="B94" s="50" t="s">
        <v>125</v>
      </c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19"/>
      <c r="AP94" s="19"/>
      <c r="AQ94" s="19"/>
      <c r="AR94" s="50" t="s">
        <v>129</v>
      </c>
      <c r="AS94" s="50"/>
      <c r="AT94" s="50"/>
    </row>
    <row r="95" spans="1:47" s="18" customFormat="1" ht="42" customHeight="1">
      <c r="A95" s="19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19"/>
      <c r="AS95" s="19"/>
      <c r="AT95" s="19"/>
      <c r="AU95" s="17"/>
    </row>
    <row r="96" spans="1:47" ht="9.75" customHeight="1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</row>
    <row r="97" spans="1:46" ht="7.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18.75">
      <c r="A98" s="19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19"/>
      <c r="AP98" s="19"/>
      <c r="AQ98" s="19"/>
      <c r="AR98" s="50"/>
      <c r="AS98" s="50"/>
      <c r="AT98" s="50"/>
    </row>
    <row r="99" spans="1:46" ht="9.75" customHeight="1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</row>
    <row r="100" spans="1:46" ht="18.75">
      <c r="A100" s="19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19"/>
      <c r="AP100" s="19"/>
      <c r="AQ100" s="19"/>
      <c r="AR100" s="50"/>
      <c r="AS100" s="50"/>
      <c r="AT100" s="50"/>
    </row>
    <row r="101" spans="1:46" ht="8.25" customHeigh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</row>
    <row r="102" spans="1:46" ht="20.25"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  <c r="AL102" s="53"/>
      <c r="AM102" s="53"/>
      <c r="AN102" s="53"/>
      <c r="AO102" s="18"/>
      <c r="AP102" s="18"/>
      <c r="AQ102" s="18"/>
      <c r="AR102" s="53"/>
      <c r="AS102" s="53"/>
      <c r="AT102" s="53"/>
    </row>
  </sheetData>
  <mergeCells count="96">
    <mergeCell ref="B92:AQ92"/>
    <mergeCell ref="B90:AQ90"/>
    <mergeCell ref="B91:AQ91"/>
    <mergeCell ref="B94:AN94"/>
    <mergeCell ref="AR92:AT92"/>
    <mergeCell ref="AR93:AT93"/>
    <mergeCell ref="AR94:AT94"/>
    <mergeCell ref="B93:AQ93"/>
    <mergeCell ref="G71:G73"/>
    <mergeCell ref="L71:L73"/>
    <mergeCell ref="AL9:AL10"/>
    <mergeCell ref="AM9:AM10"/>
    <mergeCell ref="AI71:AI73"/>
    <mergeCell ref="AM71:AM73"/>
    <mergeCell ref="AA71:AA73"/>
    <mergeCell ref="AB71:AB73"/>
    <mergeCell ref="AC71:AC73"/>
    <mergeCell ref="AI9:AI10"/>
    <mergeCell ref="AL71:AL73"/>
    <mergeCell ref="AG9:AG10"/>
    <mergeCell ref="J71:J73"/>
    <mergeCell ref="K71:K73"/>
    <mergeCell ref="Q71:Q73"/>
    <mergeCell ref="B102:AN102"/>
    <mergeCell ref="AR102:AT102"/>
    <mergeCell ref="B98:AN98"/>
    <mergeCell ref="AR98:AT98"/>
    <mergeCell ref="B100:AN100"/>
    <mergeCell ref="AR100:AT100"/>
    <mergeCell ref="B95:AQ95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A9:A84"/>
    <mergeCell ref="C72:C73"/>
    <mergeCell ref="D72:D73"/>
    <mergeCell ref="E72:E73"/>
    <mergeCell ref="C71:F71"/>
    <mergeCell ref="C9:F9"/>
    <mergeCell ref="O9:O10"/>
    <mergeCell ref="P9:P10"/>
    <mergeCell ref="AJ71:AJ73"/>
    <mergeCell ref="AH9:AH10"/>
    <mergeCell ref="AD71:AD73"/>
    <mergeCell ref="Z71:Z73"/>
    <mergeCell ref="AA9:AA10"/>
    <mergeCell ref="B7:AT7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X71:X73"/>
    <mergeCell ref="Y71:Y73"/>
    <mergeCell ref="M9:M10"/>
    <mergeCell ref="N9:N10"/>
    <mergeCell ref="Q9:Q10"/>
    <mergeCell ref="R9:R10"/>
    <mergeCell ref="T9:T10"/>
    <mergeCell ref="AR9:AS10"/>
    <mergeCell ref="G9:G10"/>
    <mergeCell ref="H9:H10"/>
    <mergeCell ref="I9:I10"/>
    <mergeCell ref="U9:U10"/>
    <mergeCell ref="J9:J10"/>
    <mergeCell ref="K9:K10"/>
    <mergeCell ref="L9:L10"/>
    <mergeCell ref="W9:W10"/>
    <mergeCell ref="X9:X10"/>
    <mergeCell ref="Y9:Y10"/>
    <mergeCell ref="Z9:Z10"/>
    <mergeCell ref="S9:S10"/>
    <mergeCell ref="AT9:AT84"/>
    <mergeCell ref="AN9:AN10"/>
    <mergeCell ref="AP9:AP10"/>
    <mergeCell ref="AT86:AT87"/>
    <mergeCell ref="V9:V10"/>
    <mergeCell ref="AN71:AQ71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2012-08-14T13:37:49Z</dcterms:modified>
</cp:coreProperties>
</file>