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№1'!$A$1:$S$42</definedName>
  </definedNames>
  <calcPr calcId="125725"/>
</workbook>
</file>

<file path=xl/calcChain.xml><?xml version="1.0" encoding="utf-8"?>
<calcChain xmlns="http://schemas.openxmlformats.org/spreadsheetml/2006/main">
  <c r="T9" i="1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9"/>
  <c r="S28" l="1"/>
  <c r="S29" s="1"/>
  <c r="T28"/>
  <c r="W28" l="1"/>
  <c r="U28"/>
</calcChain>
</file>

<file path=xl/sharedStrings.xml><?xml version="1.0" encoding="utf-8"?>
<sst xmlns="http://schemas.openxmlformats.org/spreadsheetml/2006/main" count="97" uniqueCount="68">
  <si>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</si>
  <si>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</si>
  <si>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</si>
  <si>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</si>
  <si>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</si>
  <si>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</si>
  <si>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</si>
  <si>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</si>
  <si>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</si>
  <si>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</si>
  <si>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</si>
  <si>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</si>
  <si>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</si>
  <si>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</si>
  <si>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</si>
  <si>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</si>
  <si>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</si>
  <si>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</si>
  <si>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</si>
  <si>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</si>
  <si>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</si>
  <si>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</si>
  <si>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</si>
  <si>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</si>
  <si>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</si>
  <si>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</si>
  <si>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</si>
  <si>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</si>
  <si>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</si>
  <si>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</si>
  <si>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</si>
  <si>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шт</t>
  </si>
  <si>
    <t>Количество на 2013 год</t>
  </si>
  <si>
    <t>Цена за единицу с НДС, руб.</t>
  </si>
  <si>
    <t>Сумма с НДС, руб.</t>
  </si>
  <si>
    <t>________________  /Шмаков А.В. /</t>
  </si>
  <si>
    <t>НД поставщика</t>
  </si>
  <si>
    <t>Переводник "насос-ШАПП-40" исполнение н/ж, для насосов SP-5А (эквивалент недопустим*)</t>
  </si>
  <si>
    <t>Переводник "насос-ШАПП-40" исполнение н/ж, для насосов SP-8А (эквивалент недопустим*)</t>
  </si>
  <si>
    <t>Моторкабель Grundfos 4 G 6мм2   5м, Kable  MS6000 (эквивалент недопустим*)</t>
  </si>
  <si>
    <t>Моторкабель Grundfos 4 с 1 соед.штекером (4*1,5 L=5,0 м) Motor cable R MS4000 5m 1 plug (эквивалент недопустим*)</t>
  </si>
  <si>
    <t>Ремонтный набор Grundfos MS4000R//KIT MS400/MS4000R/RI (торцевое уплотнение в сборе) (эквивалент недопустим*)</t>
  </si>
  <si>
    <t>Эл. двигатель фирмы  "Grundfos",  MS4000RI  марки "industri" 5,5 кВт , н/ж сталь 1.4539 (СОЖ-20) (эквивалент недопустим*)</t>
  </si>
  <si>
    <t>2. Условия поставки: доставка до адреса 672018, Забайкальский край, г. Чита, п. Рудник Кадала, ул. Дворцовский тракт, 50 Центральная база материально-технического снабжения ОАО «Хиагда»</t>
  </si>
  <si>
    <t>в том числе НДС 18%:</t>
  </si>
  <si>
    <t>Насос скважинный"Grundfos" для агрессивных жидкостей SPM 8A-37N(RI) н/ж сталь 1.4401 с двигателем MS 4000RI - 5,5 кВт(СОЖ-20)  (эквивалент недопустим**)</t>
  </si>
  <si>
    <t>Насос скважинный"Grundfos" для агрессивных жидкостей SPM 8A-25N н/ж сталь 1.4401 с двигателем MS 4000R-5,5 кВт(СОЖ-20)  (эквивалент недопустим**)</t>
  </si>
  <si>
    <t>Насос скважинный"Grundfos" для агрессивных жидкостей SPM 8A-44N(R) н/ж сталь 1.4401 с двигателем MS 4000R - 7,5 кВт(СОЖ-20)  (эквивалент недопустим**)</t>
  </si>
  <si>
    <t>3. Срок поставки: декабрь 2013</t>
  </si>
  <si>
    <t xml:space="preserve">Скважинные,  погружные  насосы для агрессивных сред , материал хромоникелевая сталь 1,4401, встроенный обратный клапан(предотвращение гидроударов),  допускается max. содержание абразивных включений в перекачиваемых растворах до 50 г/м3, подшипники с каналами для отвода песка,  упорное кольцо(ограничение перемещения вала насоса),  защита от реверса осевого смещения, </t>
  </si>
  <si>
    <t>Насос скважинный"Grundfos" для агрессивных жидкостей SPM 5A-44N н/ж сталь 1.4401, с двигателем MS 4000R - 4,0 кВт (исполнение сталь 1.4539, СОЖ -20) (эквивалент недопустим**)</t>
  </si>
  <si>
    <t>Насос скважинный"Grundfos" для агрессивных жидкостей SPM 5A-38N(RI) н/ж сталь 1.4401 с двигателем MS 4000RI - 4,0 кВт (исполнение сталь 1.4539, СОЖ -20)  (эквивалент недопустим**)</t>
  </si>
  <si>
    <t>Насос скважинный"Grundfos" для агрессивных жидкостей SPM 160-4-AR н/ж сталь 1.4401 с двигателем MMS 8000R 400/50 460/60   45 кВт (исполнение сталь 1.4539, СОЖ-20) (эквивалент недопустим**)</t>
  </si>
  <si>
    <t>Насос скважинный"Grundfos" для агрессивных жидкостей SPM 95-5-ABR н/ж сталь 1.4401 с двигателем MS 6000R 400/50 460/60   18.5 кВт (исполнение сталь 1.4539, СОЖ-20)  (эквивалент недопустим**)</t>
  </si>
  <si>
    <t>Эл. двигатель фирмы  "Grundfos", MMS 8000R 400/50  460/60   45кВт (эквивалент недопустим*)</t>
  </si>
  <si>
    <t>Комплект уплотнения вала Kit, Shaft seal SiC/SiC MS6000R (эквивалент недопустим*)</t>
  </si>
  <si>
    <t>Комплект уплотнения вала Kit, Shaft seal SiC/SiC MMS8000R (эквивалент недопустим*)</t>
  </si>
  <si>
    <t>Эл. двигатель фирмы  "Grundfos", MS 6000R 400/50 460/60   18.5 кВт (исполнение сталь 1.4539, СОЖ-20) (эквивалент недопустим*)</t>
  </si>
  <si>
    <t>Эл. двигатель фирмы  "Grundfos",  MS4000R  марки 7,5 кВт , н/ж сталь 1.4539 (исполнение сталь 1.4539, СОЖ-20) (эквивалент недопустим*)</t>
  </si>
  <si>
    <t>Статор эл. двигателя Grundfos STHUS 3*380-415/5 440-480/6Т 5,5 kW ,  исполнение корпус сталь 1.4539 (эквивалент недопустим*)</t>
  </si>
  <si>
    <r>
      <t>Электродвигатели трехфазные, 50 Гц, в холодостойком исполнении (хранение до -20</t>
    </r>
    <r>
      <rPr>
        <vertAlign val="superscript"/>
        <sz val="12"/>
        <color theme="1"/>
        <rFont val="Times New Roman"/>
        <family val="1"/>
        <charset val="204"/>
      </rPr>
      <t>о</t>
    </r>
    <r>
      <rPr>
        <sz val="12"/>
        <color theme="1"/>
        <rFont val="Times New Roman"/>
        <family val="1"/>
        <charset val="204"/>
      </rPr>
      <t>С), со стандартным кабелем, напряжение – 3х380-415 V, защита от перегрева(датчик TEMPCON), встроенные камеры охлаждения, торцевое уплотнение SiC/SiC</t>
    </r>
  </si>
  <si>
    <r>
      <t>Электродвигатели трехфазные, 50 Гц, в холодостойком исполнении (хранение до -20</t>
    </r>
    <r>
      <rPr>
        <vertAlign val="superscript"/>
        <sz val="12"/>
        <color theme="1"/>
        <rFont val="Times New Roman"/>
        <family val="1"/>
        <charset val="204"/>
      </rPr>
      <t>о</t>
    </r>
    <r>
      <rPr>
        <sz val="12"/>
        <color theme="1"/>
        <rFont val="Times New Roman"/>
        <family val="1"/>
        <charset val="204"/>
      </rPr>
      <t>С), со стандартным кабелем, напряжение – 3х380-415 V, защита от перегрева(датчик TEMPCON), встроенные камеры охлаждения</t>
    </r>
  </si>
  <si>
    <t>*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 (запасные части к уже используемым насосным агрегатам).</t>
  </si>
  <si>
    <t>**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 (данные виды насосов совместимы только с ранее приобретенными станциями управления "Grundfos"). Также, в связи с тем что Хиагдинское месторождение уникально по своим эксплуатационным условиям (большое количество негативных факторов значительно снижающих срок эксплуатации оборудования: нестабильные низкие дебиты, кавитация, низкое качество электрической энергии, условия многолетней мерзлоты, большие перепады температуры окружающей среды), к годовой поставке допускается только оборудование применяемое ранее, либо эквивалент, прошедший апробацию в условиях Хиагдинского месторождения сроком не менее 1 года.</t>
  </si>
  <si>
    <t>Арт.95920901</t>
  </si>
  <si>
    <t>Арт.95920949</t>
  </si>
  <si>
    <t>Арт.96558416</t>
  </si>
  <si>
    <t>Арт.96524374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</si>
</sst>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" fontId="1" fillId="0" borderId="1" xfId="2" applyNumberFormat="1" applyFont="1" applyFill="1" applyBorder="1" applyAlignment="1">
      <alignment horizontal="center" vertical="center"/>
    </xf>
    <xf numFmtId="2" fontId="4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/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/>
    <xf numFmtId="0" fontId="0" fillId="0" borderId="0" xfId="0" applyFill="1"/>
    <xf numFmtId="0" fontId="7" fillId="0" borderId="0" xfId="0" applyFont="1" applyFill="1" applyAlignment="1">
      <alignment horizontal="center"/>
    </xf>
    <xf numFmtId="0" fontId="6" fillId="0" borderId="4" xfId="0" applyFont="1" applyFill="1" applyBorder="1" applyAlignment="1">
      <alignment horizontal="left"/>
    </xf>
    <xf numFmtId="49" fontId="5" fillId="0" borderId="0" xfId="0" applyNumberFormat="1" applyFont="1" applyFill="1" applyAlignment="1">
      <alignment horizontal="left" wrapText="1"/>
    </xf>
    <xf numFmtId="0" fontId="3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6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10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3"/>
  <sheetViews>
    <sheetView tabSelected="1" view="pageBreakPreview" topLeftCell="A19" zoomScale="85" zoomScaleNormal="75" zoomScaleSheetLayoutView="85" workbookViewId="0">
      <selection activeCell="J23" sqref="J23"/>
    </sheetView>
  </sheetViews>
  <sheetFormatPr defaultRowHeight="18.75"/>
  <cols>
    <col min="1" max="1" width="6.5703125" style="3" customWidth="1"/>
    <col min="2" max="2" width="61.7109375" style="3" customWidth="1"/>
    <col min="3" max="3" width="57.5703125" style="3" customWidth="1"/>
    <col min="4" max="4" width="9.42578125" style="3" customWidth="1"/>
    <col min="5" max="5" width="7.85546875" style="3" bestFit="1" customWidth="1"/>
    <col min="6" max="6" width="9.140625" style="3" bestFit="1" customWidth="1"/>
    <col min="7" max="7" width="7.42578125" style="3" customWidth="1"/>
    <col min="8" max="8" width="8.140625" style="3" customWidth="1"/>
    <col min="9" max="9" width="6.7109375" style="3" customWidth="1"/>
    <col min="10" max="10" width="7.42578125" style="3" customWidth="1"/>
    <col min="11" max="11" width="7.7109375" style="3" customWidth="1"/>
    <col min="12" max="12" width="9.140625" style="3" customWidth="1"/>
    <col min="13" max="13" width="10.42578125" style="3" customWidth="1"/>
    <col min="14" max="14" width="8.7109375" style="3" customWidth="1"/>
    <col min="15" max="15" width="8.28515625" style="3" customWidth="1"/>
    <col min="16" max="16" width="8.42578125" style="3" customWidth="1"/>
    <col min="17" max="17" width="12.7109375" style="3" customWidth="1"/>
    <col min="18" max="18" width="16.140625" style="3" customWidth="1"/>
    <col min="19" max="19" width="16.5703125" style="3" customWidth="1"/>
    <col min="20" max="20" width="11.5703125" style="3" hidden="1" customWidth="1"/>
    <col min="21" max="21" width="13.28515625" style="3" hidden="1" customWidth="1"/>
    <col min="22" max="22" width="0" style="3" hidden="1" customWidth="1"/>
    <col min="23" max="23" width="0.7109375" style="3" customWidth="1"/>
    <col min="24" max="16384" width="9.140625" style="3"/>
  </cols>
  <sheetData>
    <row r="1" spans="1:20" s="8" customFormat="1">
      <c r="S1" s="9" t="s">
        <v>19</v>
      </c>
    </row>
    <row r="3" spans="1:20" ht="20.25">
      <c r="A3" s="35" t="s">
        <v>16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</row>
    <row r="4" spans="1:20" ht="2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20">
      <c r="A5" s="39" t="s">
        <v>22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20" ht="19.5" customHeight="1">
      <c r="A6" s="43" t="s">
        <v>1</v>
      </c>
      <c r="B6" s="43" t="s">
        <v>17</v>
      </c>
      <c r="C6" s="43" t="s">
        <v>28</v>
      </c>
      <c r="D6" s="36" t="s">
        <v>15</v>
      </c>
      <c r="E6" s="40" t="s">
        <v>14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2"/>
      <c r="Q6" s="37" t="s">
        <v>32</v>
      </c>
      <c r="R6" s="37" t="s">
        <v>33</v>
      </c>
      <c r="S6" s="37" t="s">
        <v>34</v>
      </c>
    </row>
    <row r="7" spans="1:20" ht="18.75" customHeight="1">
      <c r="A7" s="43"/>
      <c r="B7" s="43"/>
      <c r="C7" s="43"/>
      <c r="D7" s="36"/>
      <c r="E7" s="38" t="s">
        <v>24</v>
      </c>
      <c r="F7" s="38"/>
      <c r="G7" s="38"/>
      <c r="H7" s="38" t="s">
        <v>2</v>
      </c>
      <c r="I7" s="38"/>
      <c r="J7" s="38"/>
      <c r="K7" s="38" t="s">
        <v>3</v>
      </c>
      <c r="L7" s="38"/>
      <c r="M7" s="38"/>
      <c r="N7" s="38" t="s">
        <v>10</v>
      </c>
      <c r="O7" s="38"/>
      <c r="P7" s="38"/>
      <c r="Q7" s="37"/>
      <c r="R7" s="37"/>
      <c r="S7" s="37"/>
    </row>
    <row r="8" spans="1:20" ht="32.25" customHeight="1">
      <c r="A8" s="43"/>
      <c r="B8" s="43"/>
      <c r="C8" s="43"/>
      <c r="D8" s="36"/>
      <c r="E8" s="4" t="s">
        <v>25</v>
      </c>
      <c r="F8" s="4" t="s">
        <v>27</v>
      </c>
      <c r="G8" s="4" t="s">
        <v>26</v>
      </c>
      <c r="H8" s="4" t="s">
        <v>4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11</v>
      </c>
      <c r="O8" s="4" t="s">
        <v>12</v>
      </c>
      <c r="P8" s="4" t="s">
        <v>13</v>
      </c>
      <c r="Q8" s="37"/>
      <c r="R8" s="37"/>
      <c r="S8" s="37"/>
    </row>
    <row r="9" spans="1:20" ht="36.75" customHeight="1">
      <c r="A9" s="5">
        <v>1</v>
      </c>
      <c r="B9" s="1" t="s">
        <v>37</v>
      </c>
      <c r="C9" s="1" t="s">
        <v>36</v>
      </c>
      <c r="D9" s="4" t="s">
        <v>31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110</v>
      </c>
      <c r="Q9" s="4">
        <v>110</v>
      </c>
      <c r="R9" s="6">
        <v>14768</v>
      </c>
      <c r="S9" s="6">
        <f>Q9*R9</f>
        <v>1624480</v>
      </c>
      <c r="T9" s="3">
        <f>SUM(E9:Q9)</f>
        <v>220</v>
      </c>
    </row>
    <row r="10" spans="1:20" ht="37.5" customHeight="1">
      <c r="A10" s="5">
        <v>2</v>
      </c>
      <c r="B10" s="1" t="s">
        <v>38</v>
      </c>
      <c r="C10" s="1" t="s">
        <v>36</v>
      </c>
      <c r="D10" s="4" t="s">
        <v>31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>
        <v>110</v>
      </c>
      <c r="Q10" s="4">
        <v>110</v>
      </c>
      <c r="R10" s="6">
        <v>14768</v>
      </c>
      <c r="S10" s="6">
        <f t="shared" ref="S10:S27" si="0">Q10*R10</f>
        <v>1624480</v>
      </c>
    </row>
    <row r="11" spans="1:20" ht="139.5" customHeight="1">
      <c r="A11" s="5">
        <v>3</v>
      </c>
      <c r="B11" s="2" t="s">
        <v>50</v>
      </c>
      <c r="C11" s="1" t="s">
        <v>49</v>
      </c>
      <c r="D11" s="4" t="s">
        <v>31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>
        <v>6</v>
      </c>
      <c r="Q11" s="4">
        <v>6</v>
      </c>
      <c r="R11" s="6">
        <v>289320.49</v>
      </c>
      <c r="S11" s="6">
        <f t="shared" si="0"/>
        <v>1735922.94</v>
      </c>
    </row>
    <row r="12" spans="1:20" ht="138" customHeight="1">
      <c r="A12" s="5">
        <v>4</v>
      </c>
      <c r="B12" s="2" t="s">
        <v>51</v>
      </c>
      <c r="C12" s="1" t="s">
        <v>49</v>
      </c>
      <c r="D12" s="4" t="s">
        <v>31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>
        <v>12</v>
      </c>
      <c r="Q12" s="4">
        <v>12</v>
      </c>
      <c r="R12" s="6">
        <v>273064.03000000003</v>
      </c>
      <c r="S12" s="6">
        <f t="shared" si="0"/>
        <v>3276768.3600000003</v>
      </c>
    </row>
    <row r="13" spans="1:20" ht="147.75" customHeight="1">
      <c r="A13" s="5">
        <v>5</v>
      </c>
      <c r="B13" s="2" t="s">
        <v>45</v>
      </c>
      <c r="C13" s="1" t="s">
        <v>49</v>
      </c>
      <c r="D13" s="4" t="s">
        <v>31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>
        <v>16</v>
      </c>
      <c r="Q13" s="4">
        <v>16</v>
      </c>
      <c r="R13" s="6">
        <v>293278.17</v>
      </c>
      <c r="S13" s="6">
        <f t="shared" si="0"/>
        <v>4692450.72</v>
      </c>
    </row>
    <row r="14" spans="1:20" ht="134.25" customHeight="1">
      <c r="A14" s="5">
        <v>6</v>
      </c>
      <c r="B14" s="2" t="s">
        <v>46</v>
      </c>
      <c r="C14" s="1" t="s">
        <v>49</v>
      </c>
      <c r="D14" s="4" t="s">
        <v>31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>
        <v>17</v>
      </c>
      <c r="Q14" s="4">
        <v>17</v>
      </c>
      <c r="R14" s="6">
        <v>231336</v>
      </c>
      <c r="S14" s="6">
        <f t="shared" si="0"/>
        <v>3932712</v>
      </c>
    </row>
    <row r="15" spans="1:20" ht="147" customHeight="1">
      <c r="A15" s="5">
        <v>7</v>
      </c>
      <c r="B15" s="2" t="s">
        <v>47</v>
      </c>
      <c r="C15" s="1" t="s">
        <v>49</v>
      </c>
      <c r="D15" s="4" t="s">
        <v>31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>
        <v>6</v>
      </c>
      <c r="Q15" s="4">
        <v>6</v>
      </c>
      <c r="R15" s="6">
        <v>365636</v>
      </c>
      <c r="S15" s="6">
        <f t="shared" si="0"/>
        <v>2193816</v>
      </c>
    </row>
    <row r="16" spans="1:20" ht="84.75" customHeight="1">
      <c r="A16" s="5">
        <v>8</v>
      </c>
      <c r="B16" s="2" t="s">
        <v>42</v>
      </c>
      <c r="C16" s="1" t="s">
        <v>60</v>
      </c>
      <c r="D16" s="4" t="s">
        <v>31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>
        <v>50</v>
      </c>
      <c r="Q16" s="4">
        <v>50</v>
      </c>
      <c r="R16" s="6">
        <v>168834.46</v>
      </c>
      <c r="S16" s="6">
        <f t="shared" si="0"/>
        <v>8441723</v>
      </c>
    </row>
    <row r="17" spans="1:23" ht="85.5" customHeight="1">
      <c r="A17" s="5">
        <v>9</v>
      </c>
      <c r="B17" s="2" t="s">
        <v>57</v>
      </c>
      <c r="C17" s="1" t="s">
        <v>60</v>
      </c>
      <c r="D17" s="4" t="s">
        <v>31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>
        <v>2</v>
      </c>
      <c r="Q17" s="4">
        <v>2</v>
      </c>
      <c r="R17" s="6">
        <v>304606.96999999997</v>
      </c>
      <c r="S17" s="6">
        <f t="shared" si="0"/>
        <v>609213.93999999994</v>
      </c>
    </row>
    <row r="18" spans="1:23" ht="86.25" customHeight="1">
      <c r="A18" s="5">
        <v>10</v>
      </c>
      <c r="B18" s="2" t="s">
        <v>58</v>
      </c>
      <c r="C18" s="1" t="s">
        <v>60</v>
      </c>
      <c r="D18" s="4" t="s">
        <v>31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>
        <v>37</v>
      </c>
      <c r="Q18" s="4">
        <v>37</v>
      </c>
      <c r="R18" s="6">
        <v>211646.36</v>
      </c>
      <c r="S18" s="6">
        <f t="shared" si="0"/>
        <v>7830915.3199999994</v>
      </c>
    </row>
    <row r="19" spans="1:23" ht="48.75" customHeight="1">
      <c r="A19" s="5">
        <v>11</v>
      </c>
      <c r="B19" s="2" t="s">
        <v>59</v>
      </c>
      <c r="C19" s="1" t="s">
        <v>36</v>
      </c>
      <c r="D19" s="4" t="s">
        <v>31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>
        <v>5</v>
      </c>
      <c r="Q19" s="4">
        <v>5</v>
      </c>
      <c r="R19" s="6">
        <v>73295.5</v>
      </c>
      <c r="S19" s="6">
        <f t="shared" si="0"/>
        <v>366477.5</v>
      </c>
    </row>
    <row r="20" spans="1:23" ht="45.75" customHeight="1">
      <c r="A20" s="5">
        <v>12</v>
      </c>
      <c r="B20" s="2" t="s">
        <v>41</v>
      </c>
      <c r="C20" s="1" t="s">
        <v>36</v>
      </c>
      <c r="D20" s="4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>
        <v>150</v>
      </c>
      <c r="Q20" s="4">
        <v>150</v>
      </c>
      <c r="R20" s="6">
        <v>1876.1</v>
      </c>
      <c r="S20" s="6">
        <f t="shared" si="0"/>
        <v>281415</v>
      </c>
    </row>
    <row r="21" spans="1:23" ht="46.5" customHeight="1">
      <c r="A21" s="5">
        <v>13</v>
      </c>
      <c r="B21" s="2" t="s">
        <v>40</v>
      </c>
      <c r="C21" s="1" t="s">
        <v>64</v>
      </c>
      <c r="D21" s="4" t="s">
        <v>31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>
        <v>40</v>
      </c>
      <c r="Q21" s="4">
        <v>40</v>
      </c>
      <c r="R21" s="6">
        <v>11121.73</v>
      </c>
      <c r="S21" s="6">
        <f t="shared" si="0"/>
        <v>444869.19999999995</v>
      </c>
    </row>
    <row r="22" spans="1:23" ht="139.5" customHeight="1">
      <c r="A22" s="5">
        <v>14</v>
      </c>
      <c r="B22" s="2" t="s">
        <v>52</v>
      </c>
      <c r="C22" s="1" t="s">
        <v>49</v>
      </c>
      <c r="D22" s="4" t="s">
        <v>31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>
        <v>1</v>
      </c>
      <c r="Q22" s="4">
        <v>1</v>
      </c>
      <c r="R22" s="6">
        <v>1220160</v>
      </c>
      <c r="S22" s="6">
        <f t="shared" si="0"/>
        <v>1220160</v>
      </c>
    </row>
    <row r="23" spans="1:23" ht="134.25" customHeight="1">
      <c r="A23" s="5">
        <v>15</v>
      </c>
      <c r="B23" s="2" t="s">
        <v>53</v>
      </c>
      <c r="C23" s="1" t="s">
        <v>49</v>
      </c>
      <c r="D23" s="4" t="s">
        <v>31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>
        <v>1</v>
      </c>
      <c r="Q23" s="4">
        <v>1</v>
      </c>
      <c r="R23" s="6">
        <v>657066</v>
      </c>
      <c r="S23" s="6">
        <f t="shared" si="0"/>
        <v>657066</v>
      </c>
    </row>
    <row r="24" spans="1:23" ht="40.5" customHeight="1">
      <c r="A24" s="5">
        <v>16</v>
      </c>
      <c r="B24" s="2" t="s">
        <v>39</v>
      </c>
      <c r="C24" s="1" t="s">
        <v>65</v>
      </c>
      <c r="D24" s="4" t="s">
        <v>31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>
        <v>2</v>
      </c>
      <c r="Q24" s="4">
        <v>2</v>
      </c>
      <c r="R24" s="6">
        <v>12684.12</v>
      </c>
      <c r="S24" s="6">
        <f t="shared" si="0"/>
        <v>25368.240000000002</v>
      </c>
    </row>
    <row r="25" spans="1:23" ht="87.75" customHeight="1">
      <c r="A25" s="5">
        <v>17</v>
      </c>
      <c r="B25" s="2" t="s">
        <v>54</v>
      </c>
      <c r="C25" s="1" t="s">
        <v>61</v>
      </c>
      <c r="D25" s="4" t="s">
        <v>31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>
        <v>1</v>
      </c>
      <c r="Q25" s="4">
        <v>1</v>
      </c>
      <c r="R25" s="6">
        <v>850000</v>
      </c>
      <c r="S25" s="6">
        <f t="shared" si="0"/>
        <v>850000</v>
      </c>
    </row>
    <row r="26" spans="1:23" ht="37.5" customHeight="1">
      <c r="A26" s="5">
        <v>18</v>
      </c>
      <c r="B26" s="2" t="s">
        <v>55</v>
      </c>
      <c r="C26" s="1" t="s">
        <v>66</v>
      </c>
      <c r="D26" s="4" t="s">
        <v>31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>
        <v>6</v>
      </c>
      <c r="Q26" s="4">
        <v>6</v>
      </c>
      <c r="R26" s="6">
        <v>16482</v>
      </c>
      <c r="S26" s="6">
        <f t="shared" si="0"/>
        <v>98892</v>
      </c>
    </row>
    <row r="27" spans="1:23" ht="40.5" customHeight="1">
      <c r="A27" s="5">
        <v>19</v>
      </c>
      <c r="B27" s="2" t="s">
        <v>56</v>
      </c>
      <c r="C27" s="1" t="s">
        <v>67</v>
      </c>
      <c r="D27" s="4" t="s">
        <v>31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>
        <v>4</v>
      </c>
      <c r="Q27" s="4">
        <v>4</v>
      </c>
      <c r="R27" s="6">
        <v>15703</v>
      </c>
      <c r="S27" s="6">
        <f t="shared" si="0"/>
        <v>62812</v>
      </c>
    </row>
    <row r="28" spans="1:23">
      <c r="A28" s="30" t="s">
        <v>0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6">
        <f>SUM(S9:S27)</f>
        <v>39969542.220000006</v>
      </c>
      <c r="T28" s="7" t="e">
        <f>SUM(#REF!)</f>
        <v>#REF!</v>
      </c>
      <c r="U28" s="7" t="e">
        <f>T28-S28</f>
        <v>#REF!</v>
      </c>
      <c r="W28" s="7" t="e">
        <f>SUM(#REF!)</f>
        <v>#REF!</v>
      </c>
    </row>
    <row r="29" spans="1:23">
      <c r="A29" s="31" t="s">
        <v>44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6">
        <f>(S28*18)/118</f>
        <v>6097048.8132203408</v>
      </c>
    </row>
    <row r="30" spans="1:23">
      <c r="A30" s="26" t="s">
        <v>23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</row>
    <row r="31" spans="1:2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</row>
    <row r="32" spans="1:23" ht="40.5" customHeight="1">
      <c r="A32" s="32" t="s">
        <v>62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</row>
    <row r="33" spans="1:19" ht="97.5" customHeight="1">
      <c r="A33" s="34" t="s">
        <v>63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</row>
    <row r="34" spans="1:19" ht="24" customHeight="1">
      <c r="A34" s="27" t="s">
        <v>43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</row>
    <row r="35" spans="1:19">
      <c r="A35" s="29" t="s">
        <v>48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</row>
    <row r="36" spans="1:19">
      <c r="A36" s="28" t="s">
        <v>29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</row>
    <row r="37" spans="1:19">
      <c r="A37" s="8"/>
      <c r="B37" s="12"/>
      <c r="C37" s="8"/>
      <c r="D37" s="13"/>
      <c r="F37" s="14"/>
      <c r="G37" s="8"/>
      <c r="I37" s="14"/>
      <c r="J37" s="8"/>
      <c r="L37" s="14"/>
      <c r="M37" s="8"/>
    </row>
    <row r="38" spans="1:19">
      <c r="A38" s="8"/>
      <c r="B38" s="15" t="s">
        <v>20</v>
      </c>
      <c r="C38" s="16"/>
      <c r="D38" s="8"/>
      <c r="F38" s="17"/>
      <c r="G38" s="16"/>
      <c r="I38" s="17"/>
      <c r="J38" s="16"/>
      <c r="L38" s="18" t="s">
        <v>21</v>
      </c>
      <c r="M38" s="16"/>
    </row>
    <row r="39" spans="1:19">
      <c r="A39" s="8"/>
      <c r="B39" s="16"/>
      <c r="C39" s="16"/>
      <c r="D39" s="19"/>
      <c r="F39" s="16"/>
      <c r="G39" s="16"/>
      <c r="I39" s="16"/>
      <c r="J39" s="16"/>
      <c r="L39" s="16"/>
      <c r="M39" s="16"/>
    </row>
    <row r="40" spans="1:19">
      <c r="B40" s="16"/>
      <c r="C40" s="16"/>
      <c r="D40" s="8"/>
      <c r="F40" s="16"/>
      <c r="G40" s="16"/>
      <c r="I40" s="16"/>
      <c r="J40" s="16"/>
      <c r="L40" s="16" t="s">
        <v>18</v>
      </c>
      <c r="M40" s="16"/>
    </row>
    <row r="41" spans="1:19" ht="54.75" customHeight="1">
      <c r="B41" s="16"/>
      <c r="C41" s="16"/>
      <c r="D41" s="16"/>
      <c r="F41" s="16"/>
      <c r="G41" s="16"/>
      <c r="I41" s="16"/>
      <c r="J41" s="16"/>
      <c r="L41" s="16"/>
      <c r="M41" s="16"/>
    </row>
    <row r="42" spans="1:19">
      <c r="B42" s="16" t="s">
        <v>30</v>
      </c>
      <c r="C42" s="16"/>
      <c r="D42" s="8"/>
      <c r="F42" s="20"/>
      <c r="G42" s="16"/>
      <c r="I42" s="20"/>
      <c r="J42" s="16"/>
      <c r="L42" s="20" t="s">
        <v>35</v>
      </c>
      <c r="M42" s="16"/>
    </row>
    <row r="43" spans="1:19">
      <c r="B43" s="21"/>
      <c r="C43" s="22"/>
      <c r="D43" s="23"/>
      <c r="E43" s="24"/>
      <c r="F43" s="25"/>
      <c r="G43" s="22"/>
      <c r="H43" s="24"/>
      <c r="I43" s="25"/>
      <c r="J43" s="22"/>
      <c r="K43" s="24"/>
      <c r="L43" s="25"/>
      <c r="M43" s="22"/>
      <c r="N43" s="24"/>
      <c r="O43" s="24"/>
      <c r="P43" s="24"/>
      <c r="Q43" s="24"/>
    </row>
  </sheetData>
  <mergeCells count="22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30:S30"/>
    <mergeCell ref="A34:S34"/>
    <mergeCell ref="A36:S36"/>
    <mergeCell ref="A35:S35"/>
    <mergeCell ref="A28:R28"/>
    <mergeCell ref="A29:R29"/>
    <mergeCell ref="A32:S32"/>
    <mergeCell ref="A33:S33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2013-07-30T10:12:13Z</dcterms:modified>
</cp:coreProperties>
</file>