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1340" windowHeight="9345" tabRatio="866" activeTab="1"/>
  </bookViews>
  <sheets>
    <sheet name="25152 новая" sheetId="61" r:id="rId1"/>
    <sheet name="НМЦ" sheetId="7" r:id="rId2"/>
    <sheet name="Сводка затрат" sheetId="25" r:id="rId3"/>
  </sheets>
  <externalReferences>
    <externalReference r:id="rId4"/>
  </externalReferences>
  <definedNames>
    <definedName name="Constr" localSheetId="0">'25152 новая'!$A$7</definedName>
    <definedName name="FOT" localSheetId="0">'25152 новая'!$D$16</definedName>
    <definedName name="Ind" localSheetId="0">'25152 новая'!$H$9</definedName>
    <definedName name="Obj" localSheetId="0">'25152 новая'!#REF!</definedName>
    <definedName name="Obosn" localSheetId="0">'25152 новая'!$D$12</definedName>
    <definedName name="SmPr" localSheetId="0">'25152 новая'!$D$13</definedName>
    <definedName name="аааааппппппрррппппппп" localSheetId="2">#REF!</definedName>
    <definedName name="аааааппппппрррппппппп">#REF!</definedName>
    <definedName name="аараооооооооооооо" localSheetId="2">#REF!</definedName>
    <definedName name="аараооооооооооооо">#REF!</definedName>
    <definedName name="автом" localSheetId="2">#REF!</definedName>
    <definedName name="автом">#REF!</definedName>
    <definedName name="алшрльоплварл" localSheetId="2">#REF!</definedName>
    <definedName name="алшрльоплварл">#REF!</definedName>
    <definedName name="аолвлддддддддддддддддввввввввв" localSheetId="2">#REF!</definedName>
    <definedName name="аолвлддддддддддддддддввввввввв">#REF!</definedName>
    <definedName name="апарв" localSheetId="2">#REF!</definedName>
    <definedName name="апарв">#REF!</definedName>
    <definedName name="апрлдджаоырыфрпопрлпрлпрлп" localSheetId="2">#REF!</definedName>
    <definedName name="апрлдджаоырыфрпопрлпрлпрлп">#REF!</definedName>
    <definedName name="арлггаджаш" localSheetId="2">#REF!</definedName>
    <definedName name="арлггаджаш">#REF!</definedName>
    <definedName name="ароррбллтблпроорапииас" localSheetId="2">#REF!</definedName>
    <definedName name="ароррбллтблпроорапииас">#REF!</definedName>
    <definedName name="арррррблллпдрлдддддддддд" localSheetId="2">#REF!</definedName>
    <definedName name="арррррблллпдрлдддддддддд">#REF!</definedName>
    <definedName name="варпаааааааааа" localSheetId="2">#REF!</definedName>
    <definedName name="варпаааааааааа">#REF!</definedName>
    <definedName name="ввпьььььлднд" localSheetId="2">#REF!</definedName>
    <definedName name="ввпьььььлднд">#REF!</definedName>
    <definedName name="вед" localSheetId="2">#REF!</definedName>
    <definedName name="вед">#REF!</definedName>
    <definedName name="вертикальная" localSheetId="2">#REF!</definedName>
    <definedName name="вертикальная">#REF!</definedName>
    <definedName name="вертикплан" localSheetId="2">#REF!</definedName>
    <definedName name="вертикплан">#REF!</definedName>
    <definedName name="волен" localSheetId="2">#REF!</definedName>
    <definedName name="волен">#REF!</definedName>
    <definedName name="вп" localSheetId="2">#REF!</definedName>
    <definedName name="вп">#REF!</definedName>
    <definedName name="впырпфдыпл" localSheetId="2">#REF!</definedName>
    <definedName name="впырпфдыпл">#REF!</definedName>
    <definedName name="впьглорьтитттттттттт" localSheetId="2">#REF!</definedName>
    <definedName name="впьглорьтитттттттттт">#REF!</definedName>
    <definedName name="всввввввввввввввввввввввввв" localSheetId="2">#REF!</definedName>
    <definedName name="всввввввввввввввввввввввввв">#REF!</definedName>
    <definedName name="выб" localSheetId="2">#REF!</definedName>
    <definedName name="выб">#REF!</definedName>
    <definedName name="выпуск" localSheetId="2">#REF!</definedName>
    <definedName name="выпуск">#REF!</definedName>
    <definedName name="выьлепвввввпмп" localSheetId="2">#REF!</definedName>
    <definedName name="выьлепвввввпмп">#REF!</definedName>
    <definedName name="еваопродолжэрщэрзшщщх" localSheetId="2">#REF!</definedName>
    <definedName name="еваопродолжэрщэрзшщщх">#REF!</definedName>
    <definedName name="_xlnm.Print_Titles" localSheetId="0">'25152 новая'!$23:$23</definedName>
    <definedName name="_xlnm.Print_Titles" localSheetId="1">НМЦ!$13:$13</definedName>
    <definedName name="_xlnm.Print_Titles" localSheetId="2">'Сводка затрат'!$12:$12</definedName>
    <definedName name="измен" localSheetId="2">#REF!</definedName>
    <definedName name="измен">#REF!</definedName>
    <definedName name="итого" localSheetId="1">#REF!</definedName>
    <definedName name="итого" localSheetId="2">#REF!</definedName>
    <definedName name="итого">#REF!</definedName>
    <definedName name="итого_сантех" localSheetId="1">#REF!</definedName>
    <definedName name="итого_сантех" localSheetId="2">#REF!</definedName>
    <definedName name="итого_сантех">#REF!</definedName>
    <definedName name="итого_стр" localSheetId="2">#REF!</definedName>
    <definedName name="итого_стр">#REF!</definedName>
    <definedName name="итого_строит" localSheetId="1">НМЦ!#REF!</definedName>
    <definedName name="итого_строит" localSheetId="2">'Сводка затрат'!#REF!</definedName>
    <definedName name="итого_строит">#REF!</definedName>
    <definedName name="итого_технол" localSheetId="1">#REF!</definedName>
    <definedName name="итого_технол" localSheetId="2">#REF!</definedName>
    <definedName name="итого_технол">#REF!</definedName>
    <definedName name="итого_электр" localSheetId="1">#REF!</definedName>
    <definedName name="итого_электр" localSheetId="2">#REF!</definedName>
    <definedName name="итого_электр">#REF!</definedName>
    <definedName name="квота" localSheetId="2">#REF!</definedName>
    <definedName name="квота">#REF!</definedName>
    <definedName name="кккккккккк" localSheetId="2">#REF!</definedName>
    <definedName name="кккккккккк">#REF!</definedName>
    <definedName name="корек" localSheetId="2">#REF!</definedName>
    <definedName name="корек">#REF!</definedName>
    <definedName name="корект" localSheetId="2">#REF!</definedName>
    <definedName name="корект">#REF!</definedName>
    <definedName name="корректир" localSheetId="2">#REF!</definedName>
    <definedName name="корректир">#REF!</definedName>
    <definedName name="лен" localSheetId="1">#REF!</definedName>
    <definedName name="лен" localSheetId="2">#REF!</definedName>
    <definedName name="лен">#REF!</definedName>
    <definedName name="лот" localSheetId="1">#REF!</definedName>
    <definedName name="лот" localSheetId="2">#REF!</definedName>
    <definedName name="лот">#REF!</definedName>
    <definedName name="мамиааааааааааааааааааааааааааааа" localSheetId="2">#REF!</definedName>
    <definedName name="мамиааааааааааааааааааааааааааааа">#REF!</definedName>
    <definedName name="ммпоослччччччччччрччапппппппппр" localSheetId="2">#REF!</definedName>
    <definedName name="ммпоослччччччччччрччапппппппппр">#REF!</definedName>
    <definedName name="мрол" localSheetId="2">#REF!</definedName>
    <definedName name="мрол">#REF!</definedName>
    <definedName name="оз" localSheetId="2">#REF!</definedName>
    <definedName name="оз">#REF!</definedName>
    <definedName name="озелен" localSheetId="2">#REF!</definedName>
    <definedName name="озелен">#REF!</definedName>
    <definedName name="озеленение" localSheetId="2">#REF!</definedName>
    <definedName name="озеленение">#REF!</definedName>
    <definedName name="озеленение2" localSheetId="2">#REF!</definedName>
    <definedName name="озеленение2">#REF!</definedName>
    <definedName name="ОСР" localSheetId="2">#REF!</definedName>
    <definedName name="ОСР">#REF!</definedName>
    <definedName name="ОСР110" localSheetId="2">#REF!</definedName>
    <definedName name="ОСР110">#REF!</definedName>
    <definedName name="ОСР111" localSheetId="2">#REF!</definedName>
    <definedName name="ОСР111">#REF!</definedName>
    <definedName name="план" localSheetId="2">#REF!</definedName>
    <definedName name="план">#REF!</definedName>
    <definedName name="планировка" localSheetId="2">#REF!</definedName>
    <definedName name="планировка">#REF!</definedName>
    <definedName name="плдщхэж.юрббдлююбо" localSheetId="2">#REF!</definedName>
    <definedName name="плдщхэж.юрббдлююбо">#REF!</definedName>
    <definedName name="площадки" localSheetId="2">#REF!</definedName>
    <definedName name="площадки">#REF!</definedName>
    <definedName name="пос" localSheetId="1">#REF!</definedName>
    <definedName name="пос" localSheetId="2">#REF!</definedName>
    <definedName name="пос">#REF!</definedName>
    <definedName name="прав" localSheetId="2">#REF!</definedName>
    <definedName name="прав">#REF!</definedName>
    <definedName name="прлппппппппппппппрррррррр" localSheetId="2">#REF!</definedName>
    <definedName name="прлппппппппппппппрррррррр">#REF!</definedName>
    <definedName name="провбп" localSheetId="2">#REF!</definedName>
    <definedName name="провбп">#REF!</definedName>
    <definedName name="проект" localSheetId="2">#REF!</definedName>
    <definedName name="проект">#REF!</definedName>
    <definedName name="пропппп" localSheetId="2">#REF!</definedName>
    <definedName name="пропппп">#REF!</definedName>
    <definedName name="рпоолллллбрюююююююююююю" localSheetId="2">#REF!</definedName>
    <definedName name="рпоолллллбрюююююююююююю">#REF!</definedName>
    <definedName name="сааповвыыыыыеееееггггггггг" localSheetId="2">#REF!</definedName>
    <definedName name="сааповвыыыыыеееееггггггггг">#REF!</definedName>
    <definedName name="сапопрлрлппппр" localSheetId="2">#REF!</definedName>
    <definedName name="сапопрлрлппппр">#REF!</definedName>
    <definedName name="саррпрпппппппппппппппррррррр" localSheetId="2">#REF!</definedName>
    <definedName name="саррпрпппппппппппппппррррррр">#REF!</definedName>
    <definedName name="свод" localSheetId="2">#REF!</definedName>
    <definedName name="свод">#REF!</definedName>
    <definedName name="Свсмр" localSheetId="2">'[1] пристр428'!#REF!</definedName>
    <definedName name="Свсмр">'[1] пристр428'!#REF!</definedName>
    <definedName name="склад" localSheetId="1">#REF!</definedName>
    <definedName name="склад" localSheetId="2">#REF!</definedName>
    <definedName name="склад">#REF!</definedName>
    <definedName name="сср4" localSheetId="1">#REF!</definedName>
    <definedName name="сср4" localSheetId="2">#REF!</definedName>
    <definedName name="сср4">#REF!</definedName>
    <definedName name="ссроб" localSheetId="1">#REF!</definedName>
    <definedName name="ссроб" localSheetId="2">#REF!</definedName>
    <definedName name="ссроб">#REF!</definedName>
    <definedName name="сссссссссссссрооооооооаапнааааеоаааааааа" localSheetId="2">#REF!</definedName>
    <definedName name="сссссссссссссрооооооооаапнааааеоаааааааа">#REF!</definedName>
    <definedName name="счет" localSheetId="2">'[1] пристр428'!#REF!</definedName>
    <definedName name="счет">'[1] пристр428'!#REF!</definedName>
    <definedName name="тдер" localSheetId="2">#REF!</definedName>
    <definedName name="тдер">#REF!</definedName>
    <definedName name="ТК" localSheetId="2">#REF!</definedName>
    <definedName name="ТК">#REF!</definedName>
    <definedName name="тоолллллопппплопооллоопло" localSheetId="2">#REF!</definedName>
    <definedName name="тоолллллопппплопооллоопло">#REF!</definedName>
    <definedName name="топливро" localSheetId="2">#REF!</definedName>
    <definedName name="топливро">#REF!</definedName>
    <definedName name="трапные" localSheetId="2">#REF!</definedName>
    <definedName name="трапные">#REF!</definedName>
    <definedName name="уке" localSheetId="2">#REF!</definedName>
    <definedName name="уке">#REF!</definedName>
    <definedName name="фякуряыувравяв" localSheetId="2">#REF!</definedName>
    <definedName name="фякуряыувравяв">#REF!</definedName>
    <definedName name="фяыввввввв" localSheetId="2">#REF!</definedName>
    <definedName name="фяыввввввв">#REF!</definedName>
    <definedName name="хййййййййййжывввввввв" localSheetId="2">#REF!</definedName>
    <definedName name="хййййййййййжывввввввв">#REF!</definedName>
    <definedName name="чвподю" localSheetId="2">#REF!</definedName>
    <definedName name="чвподю">#REF!</definedName>
    <definedName name="чрпрл" localSheetId="2">#REF!</definedName>
    <definedName name="чрпрл">#REF!</definedName>
    <definedName name="чситтттттттсссссссссччччч" localSheetId="2">#REF!</definedName>
    <definedName name="чситтттттттсссссссссччччч">#REF!</definedName>
    <definedName name="ываочяьбббббббббббббб" localSheetId="2">#REF!</definedName>
    <definedName name="ываочяьбббббббббббббб">#REF!</definedName>
    <definedName name="ЫВРРАЫРАывоопоапо" localSheetId="2">#REF!</definedName>
    <definedName name="ЫВРРАЫРАывоопоапо">#REF!</definedName>
    <definedName name="ывынреыкшлнжхэтшлэ" localSheetId="2">#REF!</definedName>
    <definedName name="ывынреыкшлнжхэтшлэ">#REF!</definedName>
    <definedName name="ыоарллвапрлывпорапар" localSheetId="2">#REF!</definedName>
    <definedName name="ыоарллвапрлывпорапар">#REF!</definedName>
    <definedName name="ычвпппппппппп" localSheetId="2">#REF!</definedName>
    <definedName name="ычвпппппппппп">#REF!</definedName>
    <definedName name="яыдвлпрмичврип" localSheetId="2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G13" i="25" l="1"/>
  <c r="E13" i="25"/>
  <c r="D15" i="25" l="1"/>
  <c r="D13" i="25"/>
  <c r="M13" i="25" l="1"/>
  <c r="M14" i="25" s="1"/>
  <c r="D14" i="25"/>
  <c r="L13" i="25" l="1"/>
  <c r="K13" i="25"/>
  <c r="L14" i="25" l="1"/>
  <c r="E14" i="25"/>
  <c r="E15" i="25" s="1"/>
  <c r="C14" i="7"/>
  <c r="J13" i="25"/>
  <c r="N13" i="25" s="1"/>
  <c r="N14" i="25" s="1"/>
  <c r="F14" i="25"/>
  <c r="F15" i="25" s="1"/>
  <c r="G14" i="25"/>
  <c r="G15" i="25" s="1"/>
  <c r="K14" i="25" l="1"/>
  <c r="H15" i="25"/>
  <c r="C15" i="7"/>
  <c r="J14" i="25"/>
  <c r="H14" i="25"/>
  <c r="H13" i="25" l="1"/>
  <c r="B14" i="7" s="1"/>
  <c r="B15" i="7" l="1"/>
  <c r="G16" i="25" l="1"/>
  <c r="G17" i="25" s="1"/>
  <c r="F16" i="25"/>
  <c r="F17" i="25" s="1"/>
  <c r="C17" i="7" l="1"/>
  <c r="C19" i="7" s="1"/>
  <c r="E16" i="25"/>
  <c r="E17" i="25" s="1"/>
  <c r="D16" i="25" l="1"/>
  <c r="H16" i="25" s="1"/>
  <c r="D17" i="25" l="1"/>
  <c r="H17" i="25" s="1"/>
</calcChain>
</file>

<file path=xl/sharedStrings.xml><?xml version="1.0" encoding="utf-8"?>
<sst xmlns="http://schemas.openxmlformats.org/spreadsheetml/2006/main" count="244" uniqueCount="199">
  <si>
    <t>Итого в базисных ценах 2000 г.</t>
  </si>
  <si>
    <t>8</t>
  </si>
  <si>
    <t>7</t>
  </si>
  <si>
    <t>6</t>
  </si>
  <si>
    <t>5</t>
  </si>
  <si>
    <t>оборудования, мебели, инвентаря</t>
  </si>
  <si>
    <t>монтажных работ</t>
  </si>
  <si>
    <t>строительных работ</t>
  </si>
  <si>
    <t>Общая сметная стоимость, руб.</t>
  </si>
  <si>
    <t>Наименование работ и затрат</t>
  </si>
  <si>
    <t>Номера сметных расчетов и смет</t>
  </si>
  <si>
    <t>Составлен в ценах по состоянию на 01.01.2000 г.</t>
  </si>
  <si>
    <t>Сводка затрат</t>
  </si>
  <si>
    <t>г. Лесной. ФГУП "Комбинат "Электрохимприбор"</t>
  </si>
  <si>
    <t>ЗАКАЗЧИК:</t>
  </si>
  <si>
    <t>ПОДРЯДЧИК:</t>
  </si>
  <si>
    <t xml:space="preserve">Генеральный директор </t>
  </si>
  <si>
    <t>__________________ А.В. Новиков</t>
  </si>
  <si>
    <t>(наименование стройки)</t>
  </si>
  <si>
    <t>(локальная смета)</t>
  </si>
  <si>
    <t xml:space="preserve">на </t>
  </si>
  <si>
    <t>№ пп</t>
  </si>
  <si>
    <t>Ед. изм.</t>
  </si>
  <si>
    <t>Кол.</t>
  </si>
  <si>
    <t>Всего</t>
  </si>
  <si>
    <t>СОГЛАСОВАНО:</t>
  </si>
  <si>
    <t>УТВЕРЖДАЮ:</t>
  </si>
  <si>
    <t>1 шт.</t>
  </si>
  <si>
    <t>шт.</t>
  </si>
  <si>
    <t>1000 м</t>
  </si>
  <si>
    <t>100 шт.</t>
  </si>
  <si>
    <t>100 м</t>
  </si>
  <si>
    <t>м</t>
  </si>
  <si>
    <t>Итого прямые затраты по смете в ценах 2001г.</t>
  </si>
  <si>
    <t>Итого прямые затраты по смете с учетом коэффициентов к итогам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</si>
  <si>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</si>
  <si>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</si>
  <si>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</si>
  <si>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</si>
  <si>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</si>
  <si>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</si>
  <si>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</si>
  <si>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</si>
  <si>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</si>
  <si>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</si>
  <si>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</si>
  <si>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Сметная трудоемкость _______________________________________________________________________________________________</t>
  </si>
  <si>
    <t>чел.час</t>
  </si>
  <si>
    <t>ФГУП "Комбинат "Электрохимприбор"</t>
  </si>
  <si>
    <t>г. Лесной ФГУП "Комбинат "Электрохимприбор"</t>
  </si>
  <si>
    <t>Расчет начальной (максимальной) цены</t>
  </si>
  <si>
    <t>Составлен в ценах по состоянию на 01.01.2000 г. с переводом в текущие</t>
  </si>
  <si>
    <t>руб.</t>
  </si>
  <si>
    <t>Наименование глав ССР, объектных сметных расчетов, локальных сметных расчетов, видов работ</t>
  </si>
  <si>
    <t>Сметная стоимость в базисных ценах на 01.01.2000</t>
  </si>
  <si>
    <t>Текущая стоимость на момент определения начальной (максимальной) цены</t>
  </si>
  <si>
    <t>№ обосновывающего расчета</t>
  </si>
  <si>
    <t>1</t>
  </si>
  <si>
    <t>2</t>
  </si>
  <si>
    <t>3</t>
  </si>
  <si>
    <t>4</t>
  </si>
  <si>
    <t xml:space="preserve">Итого </t>
  </si>
  <si>
    <t>НДС 18%</t>
  </si>
  <si>
    <t xml:space="preserve">Начальник отдела </t>
  </si>
  <si>
    <t>капитального строительства</t>
  </si>
  <si>
    <t>Инженер по проектно-сметной работе</t>
  </si>
  <si>
    <t>Т.Ш. Ковязина</t>
  </si>
  <si>
    <t>№ п/п</t>
  </si>
  <si>
    <t xml:space="preserve">Сметная стоимость </t>
  </si>
  <si>
    <t>Приложение №__ к договору от "__"______2013 №_______</t>
  </si>
  <si>
    <t>прочих затрат</t>
  </si>
  <si>
    <t>Согласовано</t>
  </si>
  <si>
    <t>отдел 028</t>
  </si>
  <si>
    <t xml:space="preserve">  В том числе, справочно:</t>
  </si>
  <si>
    <t>З/пМех</t>
  </si>
  <si>
    <t>Эк.Маш</t>
  </si>
  <si>
    <t>Осн.З/п</t>
  </si>
  <si>
    <t>В том числе</t>
  </si>
  <si>
    <t>Т/з мех.
Всего</t>
  </si>
  <si>
    <t>Т/з мех. на ед.</t>
  </si>
  <si>
    <t>Т/з осн.
раб.
Всего</t>
  </si>
  <si>
    <t>Т/з осн.
раб.на ед.</t>
  </si>
  <si>
    <t>Общая стоимость, руб.</t>
  </si>
  <si>
    <t>Стоимость единицы, руб.</t>
  </si>
  <si>
    <t>Наименование</t>
  </si>
  <si>
    <t>Обоснование</t>
  </si>
  <si>
    <t xml:space="preserve">Составлен(а) в базовых ценах 2001г. в редакции 2009г. </t>
  </si>
  <si>
    <t>тыс. руб.</t>
  </si>
  <si>
    <t>Средства  на оплату труда _______________________________________________________________________________________________</t>
  </si>
  <si>
    <t>(наименование работ и затрат, наименование объекта)</t>
  </si>
  <si>
    <t>Зам. генерального директора</t>
  </si>
  <si>
    <t>т</t>
  </si>
  <si>
    <t xml:space="preserve">ПРИМЕЧАНИЕ:  материал от разборки, пригодный для дальнейшего использования, передается балансодержателю по акту                          </t>
  </si>
  <si>
    <t>_________________</t>
  </si>
  <si>
    <t>Е.В.Гордеев</t>
  </si>
  <si>
    <t>Цена поставщика</t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</si>
  <si>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- 3 и сечением 2,5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</si>
  <si>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ФССЦ-501-8443</t>
  </si>
  <si>
    <t>ТЕРм08-03-599-10</t>
  </si>
  <si>
    <t>Демонтаж кабеля</t>
  </si>
  <si>
    <t>ТЕРр67-3-1</t>
  </si>
  <si>
    <t>Всего в ценах 2014 с НДС</t>
  </si>
  <si>
    <t xml:space="preserve">                           Раздел 2. Монтажные работы</t>
  </si>
  <si>
    <t xml:space="preserve">                           Раздел 1. Демонтажные работы</t>
  </si>
  <si>
    <t>Всего в ценах 2014 (Ксмр=5,98, Коб.=4,21, Кпнр.=10,48)</t>
  </si>
  <si>
    <t>В.В. Моляков</t>
  </si>
  <si>
    <t xml:space="preserve">   85% ФОТ (от 1757)  (Поз. 1-4)</t>
  </si>
  <si>
    <t>Коробка (ящик) с зажимами для кабелей и проводов сечением до 6 мм2, устанавливаемая на конструкции на стене или колонне, количество зажимов до 10</t>
  </si>
  <si>
    <t>ТЕРм08-03-545-01</t>
  </si>
  <si>
    <r>
      <t>6,1</t>
    </r>
    <r>
      <rPr>
        <i/>
        <sz val="5"/>
        <rFont val="Arial"/>
        <family val="2"/>
        <charset val="204"/>
      </rPr>
      <t xml:space="preserve">
40/1,18/5,56</t>
    </r>
  </si>
  <si>
    <t>Коробка протяжная КП-1</t>
  </si>
  <si>
    <r>
      <t>Присоединение к зажимам жил проводов или кабелей сечением до 2,5 мм2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</si>
  <si>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ТЕРм08-02-144-01</t>
  </si>
  <si>
    <r>
      <t>Заделка концевая сухая для контрольного кабеля сечением одной жилы до 2,5 мм2, количество жил до 4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</si>
  <si>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ТЕРм08-02-158-04</t>
  </si>
  <si>
    <t>100 м кабеля</t>
  </si>
  <si>
    <r>
      <t>Кабель до 35 кВ в проложенных трубах, блоках и коробах, масса 1 м кабеля до 1 кг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</si>
  <si>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ТЕРм08-02-148-01</t>
  </si>
  <si>
    <t>Кабель до 35 кВ с креплением накладными скобами, масса 1 м кабеля до 0,5 кг</t>
  </si>
  <si>
    <t>ТЕРм08-02-146-01</t>
  </si>
  <si>
    <r>
      <t>0,03</t>
    </r>
    <r>
      <rPr>
        <i/>
        <sz val="5"/>
        <rFont val="Arial"/>
        <family val="2"/>
        <charset val="204"/>
      </rPr>
      <t xml:space="preserve">
197/1000/1,18/5,56</t>
    </r>
  </si>
  <si>
    <t>Зажим К296У3</t>
  </si>
  <si>
    <t>Горячекатаная арматурная сталь гладкая класса А-I, диаметром 6 мм</t>
  </si>
  <si>
    <t>ТСЦ-204-0001</t>
  </si>
  <si>
    <r>
      <t>Крепление светильников на трубах прутком стальным диаметром 6 мм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</si>
  <si>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r>
      <t>Труба стальная по установленным конструкциям, по стенам с креплением скобами, диаметр до 25 мм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</si>
  <si>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ТЕРм08-02-407-01</t>
  </si>
  <si>
    <t>Трубы стальные сварные водогазопроводные с резьбой черные легкие (неоцинкованные) диаметр условного прохода 25 мм, толщина стенки 2,8 мм</t>
  </si>
  <si>
    <t>ТСЦ-103-0003</t>
  </si>
  <si>
    <t>Щитки осветительные, устанавливаемые на стене распорными дюбелями, масса щитка до 15 кг</t>
  </si>
  <si>
    <t>Щитки осветительные ОЩВ-3-63-12-0 36 УХЛ4</t>
  </si>
  <si>
    <t>ТСЦ-509-1310 прим.</t>
  </si>
  <si>
    <r>
      <t>17,99</t>
    </r>
    <r>
      <rPr>
        <i/>
        <sz val="5"/>
        <rFont val="Arial"/>
        <family val="2"/>
        <charset val="204"/>
      </rPr>
      <t xml:space="preserve">
118/1,18/5,56</t>
    </r>
  </si>
  <si>
    <t>Лампа светодиодная энергосберегающая</t>
  </si>
  <si>
    <t>Светильник местного освещения</t>
  </si>
  <si>
    <t>ТЕРм08-03-593-09</t>
  </si>
  <si>
    <r>
      <t>73,92</t>
    </r>
    <r>
      <rPr>
        <i/>
        <sz val="5"/>
        <rFont val="Arial"/>
        <family val="2"/>
        <charset val="204"/>
      </rPr>
      <t xml:space="preserve">
485/1,18/5,56</t>
    </r>
  </si>
  <si>
    <t>Светильник НКП 01У-100</t>
  </si>
  <si>
    <r>
      <t>Светильник отдельно устанавливаемый на подвесах (штангах) с количеством ламп в светильнике 2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</si>
  <si>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ТЕРм08-03-594-07</t>
  </si>
  <si>
    <r>
      <t>Демонтаж: коробка ответвительная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</si>
  <si>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r>
      <t>Демонтаж: щитки осветительные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</t>
    </r>
  </si>
  <si>
    <t>Демонтаж светильника станочного</t>
  </si>
  <si>
    <t>ТЕРр67-4-4 прим.</t>
  </si>
  <si>
    <t>Демонтаж стальных труб, проложенных на скобах диаметром до 25 мм</t>
  </si>
  <si>
    <t>ТЕРр67-2-5</t>
  </si>
  <si>
    <t>Демонтаж светильников с лампами накаливания</t>
  </si>
  <si>
    <t>ТЕРр67-4-3</t>
  </si>
  <si>
    <t xml:space="preserve">Основание: проект № 24771-13-ЭО </t>
  </si>
  <si>
    <t>ЛОКАЛЬНЫЙ СМЕТНЫЙ РАСЧЕТ № 25152</t>
  </si>
  <si>
    <t>Выполнение монтажных работ по реконструкции токарного участка здания 101 МОП 112</t>
  </si>
  <si>
    <t>25152</t>
  </si>
  <si>
    <t>Монтажные работы по реконструкции токарного участка здания 101 МОП 112. Инв.№ 5300260</t>
  </si>
  <si>
    <t xml:space="preserve">  Итого  Пусконаладочные работы (в холостую 80%)</t>
  </si>
  <si>
    <t xml:space="preserve">  Итого Монтажные работы</t>
  </si>
  <si>
    <t xml:space="preserve">   65% ФОТ (от 25328)  (Поз. 1-6, 8, 10, 13, 15-16, 20-23, 25)</t>
  </si>
  <si>
    <t xml:space="preserve">   40% ФОТ (от 2411)  (Поз. 26-32)</t>
  </si>
  <si>
    <t xml:space="preserve">   95% ФОТ (от 23571)  (Поз. 5-6, 8, 10, 13, 15-16, 20-23, 25)</t>
  </si>
  <si>
    <t xml:space="preserve">   65% ФОТ (от 2411)  (Поз. 26-32)</t>
  </si>
  <si>
    <t xml:space="preserve">   Пусконаладочные работы (в холостую 80%) ПЗ=0,8 (ОЗП=0,8; ЭМ=0,8; ЗПМ=0,8; МАТ=0,8; ТЗ=0,8; ТЗМ=0,8)  (Поз. 26-32)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</si>
  <si>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26-32)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</si>
  <si>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5-6, 8, 10, 13, 15-16, 20-23, 25)</t>
  </si>
  <si>
    <t xml:space="preserve">   Заготовительно-складские расходы на материалы - согласно п.4.64 из МДС 81-35.2004 МАТ=1,02  (Поз. 7, 9, 11, 18, 24)</t>
  </si>
  <si>
    <t xml:space="preserve">   Районный к-т 4,3%  (Поз. 1-6, 8, 10, 13, 15-16, 20-23, 25-32)</t>
  </si>
  <si>
    <t>100 точек</t>
  </si>
  <si>
    <t>Проверка наличия цепи между заземлителями и заземленными элементами</t>
  </si>
  <si>
    <t>ТЕРп01-11-011-01</t>
  </si>
  <si>
    <t>1 линия</t>
  </si>
  <si>
    <t>Измерение сопротивления изоляции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</si>
  <si>
    <t>ТЕРп01-11-028-01</t>
  </si>
  <si>
    <t>1 токоприемник</t>
  </si>
  <si>
    <t>Замер полного сопротивления цепи «фаза-нуль»</t>
  </si>
  <si>
    <t>ТЕРп01-11-013-01</t>
  </si>
  <si>
    <t>Выключатель однополюсный напряжением до 1 кВ с электромагнитным, тепловым или комбинированным расцепителем</t>
  </si>
  <si>
    <t>ТЕРп01-03-001-01</t>
  </si>
  <si>
    <t>Выключатель трехполюсный напряжением до 1 кВ с электромагнитным, тепловым или комбинированным расцепителем, номинальный ток до 50 А</t>
  </si>
  <si>
    <t>ТЕРп01-03-002-04</t>
  </si>
  <si>
    <t>1 фазировка</t>
  </si>
  <si>
    <t>Фазировка электрической линии или трансформатора с сетью напряжением до 1 кВ</t>
  </si>
  <si>
    <t>ТЕРп01-11-024-01</t>
  </si>
  <si>
    <t>1 схема</t>
  </si>
  <si>
    <t>Схема разводки трехпроводной системы с количеством панелей (шкафов, ячеек) до 2</t>
  </si>
  <si>
    <t>ТЕРп01-06-021-01</t>
  </si>
  <si>
    <t xml:space="preserve">                           Раздел 3. Пусконаладочные работы (в холостую 80%)</t>
  </si>
  <si>
    <t>ТЕРм08-02-472-08 прим.</t>
  </si>
  <si>
    <t>П/л</t>
  </si>
  <si>
    <r>
      <t>1018,22</t>
    </r>
    <r>
      <rPr>
        <i/>
        <sz val="5"/>
        <rFont val="Arial"/>
        <family val="2"/>
        <charset val="204"/>
      </rPr>
      <t xml:space="preserve">
7185/1,18/5,98</t>
    </r>
  </si>
  <si>
    <t>Светильник  LZ 1200 LED 60W в комплекте</t>
  </si>
  <si>
    <t>_______________________________________________________________________________________________1700,82</t>
  </si>
  <si>
    <t>___________________________27,739</t>
  </si>
  <si>
    <t>_______________________________________________________________________________________________4,942</t>
  </si>
  <si>
    <t xml:space="preserve">      прочих (ПНР "в холостую") _______________________________________________________________________________________________</t>
  </si>
  <si>
    <t>_______________________________________________________________________________________________234,006</t>
  </si>
  <si>
    <t xml:space="preserve">      монтажных работ _______________________________________________________________________________________________</t>
  </si>
  <si>
    <t>___________________________238,948</t>
  </si>
  <si>
    <t>Сметная стоимость _______________________________________________________________________________________________</t>
  </si>
  <si>
    <r>
      <t xml:space="preserve">монтаж электроосвещения токарного участка здания 101 МОП 112. </t>
    </r>
    <r>
      <rPr>
        <b/>
        <i/>
        <sz val="10"/>
        <rFont val="Arial"/>
        <family val="2"/>
        <charset val="204"/>
      </rPr>
      <t>Инв.№ 5300260</t>
    </r>
  </si>
  <si>
    <t>"______ " __________2014 г.</t>
  </si>
  <si>
    <t>" _____ " ________________ 2014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</si>
</sst>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"/>
  </numFmts>
  <fonts count="48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b/>
      <sz val="7"/>
      <name val="Arial"/>
      <family val="2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sz val="8"/>
      <name val="Arial Cyr"/>
      <charset val="204"/>
    </font>
    <font>
      <i/>
      <sz val="11"/>
      <name val="Times New Roman"/>
      <family val="1"/>
      <charset val="204"/>
    </font>
    <font>
      <i/>
      <sz val="5"/>
      <name val="Arial"/>
      <family val="2"/>
      <charset val="204"/>
    </font>
    <font>
      <b/>
      <sz val="9"/>
      <name val="Times New Roman"/>
      <family val="1"/>
      <charset val="204"/>
    </font>
    <font>
      <i/>
      <sz val="7"/>
      <name val="Arial"/>
      <family val="2"/>
      <charset val="204"/>
    </font>
    <font>
      <b/>
      <i/>
      <sz val="10"/>
      <name val="Arial"/>
      <family val="2"/>
      <charset val="204"/>
    </font>
    <font>
      <b/>
      <sz val="10"/>
      <name val="Times New Roman"/>
      <family val="1"/>
      <charset val="204"/>
    </font>
    <font>
      <i/>
      <sz val="10"/>
      <name val="Arial"/>
      <family val="2"/>
      <charset val="204"/>
    </font>
    <font>
      <b/>
      <i/>
      <sz val="10"/>
      <name val="Arial Cyr"/>
      <charset val="204"/>
    </font>
    <font>
      <b/>
      <i/>
      <sz val="7"/>
      <name val="Times New Roman"/>
      <family val="1"/>
      <charset val="204"/>
    </font>
    <font>
      <b/>
      <i/>
      <sz val="9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7">
    <xf numFmtId="0" fontId="0" fillId="0" borderId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4" fillId="7" borderId="1" applyNumberFormat="0" applyAlignment="0" applyProtection="0"/>
    <xf numFmtId="0" fontId="14" fillId="7" borderId="1" applyNumberFormat="0" applyAlignment="0" applyProtection="0"/>
    <xf numFmtId="0" fontId="15" fillId="20" borderId="2" applyNumberFormat="0" applyAlignment="0" applyProtection="0"/>
    <xf numFmtId="0" fontId="15" fillId="20" borderId="2" applyNumberFormat="0" applyAlignment="0" applyProtection="0"/>
    <xf numFmtId="0" fontId="16" fillId="20" borderId="1" applyNumberFormat="0" applyAlignment="0" applyProtection="0"/>
    <xf numFmtId="0" fontId="16" fillId="20" borderId="1" applyNumberFormat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1" fillId="21" borderId="7" applyNumberFormat="0" applyAlignment="0" applyProtection="0"/>
    <xf numFmtId="0" fontId="21" fillId="21" borderId="7" applyNumberFormat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1" fillId="0" borderId="0" applyAlignment="0"/>
    <xf numFmtId="0" fontId="29" fillId="0" borderId="0"/>
    <xf numFmtId="0" fontId="29" fillId="0" borderId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" fillId="23" borderId="8" applyNumberFormat="0" applyFont="0" applyAlignment="0" applyProtection="0"/>
    <xf numFmtId="0" fontId="26" fillId="0" borderId="9" applyNumberFormat="0" applyFill="0" applyAlignment="0" applyProtection="0"/>
    <xf numFmtId="0" fontId="26" fillId="0" borderId="9" applyNumberFormat="0" applyFill="0" applyAlignment="0" applyProtection="0"/>
    <xf numFmtId="0" fontId="29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</cellStyleXfs>
  <cellXfs count="179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3" fillId="0" borderId="12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7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7" fillId="0" borderId="12" xfId="0" applyFont="1" applyBorder="1" applyAlignment="1">
      <alignment horizontal="right" vertical="top"/>
    </xf>
    <xf numFmtId="0" fontId="9" fillId="0" borderId="12" xfId="0" applyFont="1" applyBorder="1" applyAlignment="1">
      <alignment horizontal="right" vertical="top" wrapText="1"/>
    </xf>
    <xf numFmtId="3" fontId="7" fillId="0" borderId="12" xfId="0" applyNumberFormat="1" applyFont="1" applyBorder="1" applyAlignment="1">
      <alignment horizontal="right" vertical="top"/>
    </xf>
    <xf numFmtId="3" fontId="9" fillId="0" borderId="12" xfId="0" applyNumberFormat="1" applyFont="1" applyBorder="1" applyAlignment="1">
      <alignment horizontal="right" vertical="top" wrapText="1"/>
    </xf>
    <xf numFmtId="3" fontId="7" fillId="0" borderId="0" xfId="0" applyNumberFormat="1" applyFont="1" applyAlignment="1">
      <alignment horizontal="right" vertical="top"/>
    </xf>
    <xf numFmtId="3" fontId="5" fillId="0" borderId="0" xfId="0" applyNumberFormat="1" applyFont="1" applyAlignment="1">
      <alignment horizontal="right" vertical="top"/>
    </xf>
    <xf numFmtId="49" fontId="10" fillId="0" borderId="0" xfId="72" applyNumberFormat="1" applyFont="1" applyFill="1"/>
    <xf numFmtId="0" fontId="31" fillId="0" borderId="0" xfId="72" applyFont="1" applyFill="1" applyAlignment="1">
      <alignment horizontal="center" vertical="center"/>
    </xf>
    <xf numFmtId="49" fontId="10" fillId="0" borderId="0" xfId="72" applyNumberFormat="1" applyFont="1" applyFill="1" applyAlignment="1">
      <alignment horizontal="center" vertical="center"/>
    </xf>
    <xf numFmtId="0" fontId="32" fillId="0" borderId="0" xfId="72" applyFont="1" applyFill="1" applyAlignment="1">
      <alignment horizontal="center" vertical="center"/>
    </xf>
    <xf numFmtId="49" fontId="30" fillId="0" borderId="0" xfId="72" applyNumberFormat="1" applyFont="1" applyFill="1" applyAlignment="1">
      <alignment horizontal="center" vertical="center"/>
    </xf>
    <xf numFmtId="49" fontId="33" fillId="0" borderId="0" xfId="72" applyNumberFormat="1" applyFont="1" applyFill="1" applyAlignment="1">
      <alignment wrapText="1"/>
    </xf>
    <xf numFmtId="49" fontId="31" fillId="0" borderId="0" xfId="72" applyNumberFormat="1" applyFont="1" applyFill="1" applyAlignment="1">
      <alignment horizontal="center" vertical="center" wrapText="1"/>
    </xf>
    <xf numFmtId="0" fontId="30" fillId="0" borderId="0" xfId="72" applyFont="1" applyFill="1"/>
    <xf numFmtId="0" fontId="30" fillId="0" borderId="10" xfId="72" applyFont="1" applyFill="1" applyBorder="1"/>
    <xf numFmtId="0" fontId="30" fillId="0" borderId="0" xfId="72" applyFont="1" applyFill="1" applyAlignment="1">
      <alignment horizontal="center"/>
    </xf>
    <xf numFmtId="0" fontId="30" fillId="0" borderId="0" xfId="72" applyFont="1" applyFill="1" applyAlignment="1">
      <alignment horizontal="right"/>
    </xf>
    <xf numFmtId="49" fontId="30" fillId="0" borderId="0" xfId="72" applyNumberFormat="1" applyFont="1" applyFill="1"/>
    <xf numFmtId="49" fontId="10" fillId="0" borderId="0" xfId="72" applyNumberFormat="1" applyFont="1" applyFill="1" applyAlignment="1">
      <alignment horizontal="center"/>
    </xf>
    <xf numFmtId="49" fontId="30" fillId="0" borderId="12" xfId="72" applyNumberFormat="1" applyFont="1" applyFill="1" applyBorder="1" applyAlignment="1">
      <alignment horizontal="center"/>
    </xf>
    <xf numFmtId="49" fontId="30" fillId="0" borderId="13" xfId="72" applyNumberFormat="1" applyFont="1" applyFill="1" applyBorder="1" applyAlignment="1">
      <alignment horizontal="center"/>
    </xf>
    <xf numFmtId="4" fontId="30" fillId="0" borderId="14" xfId="72" applyNumberFormat="1" applyFont="1" applyFill="1" applyBorder="1" applyAlignment="1">
      <alignment horizontal="center" vertical="center"/>
    </xf>
    <xf numFmtId="4" fontId="30" fillId="0" borderId="15" xfId="72" applyNumberFormat="1" applyFont="1" applyFill="1" applyBorder="1" applyAlignment="1">
      <alignment horizontal="center" vertical="center"/>
    </xf>
    <xf numFmtId="0" fontId="10" fillId="0" borderId="0" xfId="72" applyFont="1" applyFill="1" applyAlignment="1">
      <alignment vertical="center"/>
    </xf>
    <xf numFmtId="4" fontId="34" fillId="0" borderId="14" xfId="72" applyNumberFormat="1" applyFont="1" applyFill="1" applyBorder="1" applyAlignment="1">
      <alignment horizontal="center" vertical="center"/>
    </xf>
    <xf numFmtId="4" fontId="34" fillId="0" borderId="15" xfId="72" applyNumberFormat="1" applyFont="1" applyFill="1" applyBorder="1" applyAlignment="1">
      <alignment horizontal="center" vertical="center"/>
    </xf>
    <xf numFmtId="49" fontId="34" fillId="0" borderId="16" xfId="72" applyNumberFormat="1" applyFont="1" applyFill="1" applyBorder="1" applyAlignment="1">
      <alignment horizontal="left" vertical="center"/>
    </xf>
    <xf numFmtId="49" fontId="30" fillId="0" borderId="0" xfId="72" applyNumberFormat="1" applyFont="1" applyFill="1" applyBorder="1" applyAlignment="1">
      <alignment horizontal="centerContinuous" vertical="center" wrapText="1"/>
    </xf>
    <xf numFmtId="164" fontId="34" fillId="0" borderId="14" xfId="72" applyNumberFormat="1" applyFont="1" applyFill="1" applyBorder="1" applyAlignment="1">
      <alignment horizontal="center" vertical="center"/>
    </xf>
    <xf numFmtId="49" fontId="31" fillId="0" borderId="17" xfId="72" applyNumberFormat="1" applyFont="1" applyFill="1" applyBorder="1" applyAlignment="1">
      <alignment horizontal="left" vertical="center"/>
    </xf>
    <xf numFmtId="164" fontId="34" fillId="0" borderId="18" xfId="72" applyNumberFormat="1" applyFont="1" applyFill="1" applyBorder="1" applyAlignment="1">
      <alignment horizontal="center" vertical="center"/>
    </xf>
    <xf numFmtId="4" fontId="34" fillId="0" borderId="19" xfId="72" applyNumberFormat="1" applyFont="1" applyFill="1" applyBorder="1" applyAlignment="1">
      <alignment horizontal="center" vertical="center"/>
    </xf>
    <xf numFmtId="49" fontId="34" fillId="0" borderId="0" xfId="72" applyNumberFormat="1" applyFont="1" applyFill="1" applyBorder="1" applyAlignment="1">
      <alignment horizontal="left" vertical="center"/>
    </xf>
    <xf numFmtId="164" fontId="34" fillId="0" borderId="0" xfId="72" applyNumberFormat="1" applyFont="1" applyFill="1" applyBorder="1" applyAlignment="1">
      <alignment horizontal="center" vertical="center"/>
    </xf>
    <xf numFmtId="0" fontId="30" fillId="0" borderId="0" xfId="72" applyFont="1" applyFill="1" applyAlignment="1">
      <alignment horizontal="center" vertical="center"/>
    </xf>
    <xf numFmtId="0" fontId="30" fillId="0" borderId="0" xfId="72" applyFont="1" applyFill="1" applyAlignment="1">
      <alignment horizontal="left" indent="1"/>
    </xf>
    <xf numFmtId="0" fontId="1" fillId="0" borderId="0" xfId="72" applyFont="1" applyFill="1"/>
    <xf numFmtId="0" fontId="1" fillId="0" borderId="0" xfId="72" applyFont="1" applyFill="1" applyAlignment="1">
      <alignment horizontal="center" vertical="center"/>
    </xf>
    <xf numFmtId="49" fontId="30" fillId="0" borderId="12" xfId="72" applyNumberFormat="1" applyFont="1" applyFill="1" applyBorder="1" applyAlignment="1">
      <alignment horizontal="center" vertical="center"/>
    </xf>
    <xf numFmtId="49" fontId="30" fillId="0" borderId="14" xfId="72" applyNumberFormat="1" applyFont="1" applyFill="1" applyBorder="1" applyAlignment="1">
      <alignment horizontal="center" vertical="center" wrapText="1"/>
    </xf>
    <xf numFmtId="49" fontId="30" fillId="0" borderId="14" xfId="72" applyNumberFormat="1" applyFont="1" applyFill="1" applyBorder="1" applyAlignment="1">
      <alignment horizontal="centerContinuous" vertical="center" wrapText="1"/>
    </xf>
    <xf numFmtId="49" fontId="30" fillId="0" borderId="18" xfId="72" applyNumberFormat="1" applyFont="1" applyFill="1" applyBorder="1" applyAlignment="1">
      <alignment horizontal="centerContinuous" vertical="center" wrapText="1"/>
    </xf>
    <xf numFmtId="49" fontId="30" fillId="0" borderId="20" xfId="72" applyNumberFormat="1" applyFont="1" applyFill="1" applyBorder="1" applyAlignment="1">
      <alignment horizontal="center"/>
    </xf>
    <xf numFmtId="0" fontId="30" fillId="0" borderId="21" xfId="72" applyNumberFormat="1" applyFont="1" applyFill="1" applyBorder="1" applyAlignment="1">
      <alignment vertical="center" wrapText="1"/>
    </xf>
    <xf numFmtId="0" fontId="34" fillId="0" borderId="16" xfId="72" applyNumberFormat="1" applyFont="1" applyFill="1" applyBorder="1" applyAlignment="1">
      <alignment horizontal="left" vertical="center" wrapText="1"/>
    </xf>
    <xf numFmtId="49" fontId="33" fillId="0" borderId="16" xfId="72" applyNumberFormat="1" applyFont="1" applyFill="1" applyBorder="1" applyAlignment="1">
      <alignment horizontal="left" vertical="center" wrapText="1"/>
    </xf>
    <xf numFmtId="164" fontId="30" fillId="0" borderId="14" xfId="72" applyNumberFormat="1" applyFont="1" applyFill="1" applyBorder="1" applyAlignment="1">
      <alignment horizontal="center" vertical="center"/>
    </xf>
    <xf numFmtId="0" fontId="10" fillId="24" borderId="0" xfId="73" applyFont="1" applyFill="1"/>
    <xf numFmtId="49" fontId="10" fillId="24" borderId="0" xfId="73" applyNumberFormat="1" applyFont="1" applyFill="1"/>
    <xf numFmtId="49" fontId="33" fillId="24" borderId="0" xfId="73" applyNumberFormat="1" applyFont="1" applyFill="1" applyAlignment="1">
      <alignment wrapText="1"/>
    </xf>
    <xf numFmtId="0" fontId="30" fillId="24" borderId="10" xfId="73" applyFont="1" applyFill="1" applyBorder="1" applyAlignment="1">
      <alignment horizontal="left" vertical="center"/>
    </xf>
    <xf numFmtId="0" fontId="30" fillId="24" borderId="10" xfId="73" applyFont="1" applyFill="1" applyBorder="1"/>
    <xf numFmtId="0" fontId="30" fillId="24" borderId="10" xfId="73" applyFont="1" applyFill="1" applyBorder="1" applyAlignment="1">
      <alignment horizontal="right"/>
    </xf>
    <xf numFmtId="49" fontId="30" fillId="24" borderId="0" xfId="73" applyNumberFormat="1" applyFont="1" applyFill="1"/>
    <xf numFmtId="49" fontId="30" fillId="24" borderId="12" xfId="73" applyNumberFormat="1" applyFont="1" applyFill="1" applyBorder="1" applyAlignment="1">
      <alignment horizontal="center" vertical="center" wrapText="1"/>
    </xf>
    <xf numFmtId="49" fontId="10" fillId="24" borderId="0" xfId="73" applyNumberFormat="1" applyFont="1" applyFill="1" applyAlignment="1">
      <alignment horizontal="center"/>
    </xf>
    <xf numFmtId="49" fontId="30" fillId="24" borderId="12" xfId="73" applyNumberFormat="1" applyFont="1" applyFill="1" applyBorder="1" applyAlignment="1">
      <alignment horizontal="center" vertical="center"/>
    </xf>
    <xf numFmtId="49" fontId="30" fillId="24" borderId="12" xfId="73" applyNumberFormat="1" applyFont="1" applyFill="1" applyBorder="1" applyAlignment="1">
      <alignment horizontal="center"/>
    </xf>
    <xf numFmtId="0" fontId="30" fillId="24" borderId="12" xfId="73" applyNumberFormat="1" applyFont="1" applyFill="1" applyBorder="1" applyAlignment="1">
      <alignment horizontal="center" vertical="center"/>
    </xf>
    <xf numFmtId="49" fontId="35" fillId="24" borderId="12" xfId="73" applyNumberFormat="1" applyFont="1" applyFill="1" applyBorder="1" applyAlignment="1">
      <alignment horizontal="center" vertical="center" wrapText="1"/>
    </xf>
    <xf numFmtId="4" fontId="30" fillId="24" borderId="12" xfId="73" applyNumberFormat="1" applyFont="1" applyFill="1" applyBorder="1" applyAlignment="1">
      <alignment horizontal="center" vertical="center"/>
    </xf>
    <xf numFmtId="49" fontId="34" fillId="24" borderId="22" xfId="73" applyNumberFormat="1" applyFont="1" applyFill="1" applyBorder="1" applyAlignment="1">
      <alignment horizontal="left" vertical="center" wrapText="1"/>
    </xf>
    <xf numFmtId="4" fontId="34" fillId="24" borderId="12" xfId="73" applyNumberFormat="1" applyFont="1" applyFill="1" applyBorder="1" applyAlignment="1">
      <alignment horizontal="center" vertical="center"/>
    </xf>
    <xf numFmtId="0" fontId="10" fillId="24" borderId="0" xfId="73" applyFont="1" applyFill="1" applyAlignment="1">
      <alignment vertical="center"/>
    </xf>
    <xf numFmtId="0" fontId="36" fillId="24" borderId="12" xfId="73" applyFont="1" applyFill="1" applyBorder="1" applyAlignment="1">
      <alignment horizontal="center" vertical="center"/>
    </xf>
    <xf numFmtId="0" fontId="34" fillId="24" borderId="12" xfId="73" applyFont="1" applyFill="1" applyBorder="1" applyAlignment="1">
      <alignment horizontal="left" vertical="center" wrapText="1"/>
    </xf>
    <xf numFmtId="0" fontId="11" fillId="24" borderId="0" xfId="73" applyFont="1" applyFill="1"/>
    <xf numFmtId="0" fontId="30" fillId="24" borderId="12" xfId="73" applyFont="1" applyFill="1" applyBorder="1" applyAlignment="1">
      <alignment horizontal="center" vertical="center"/>
    </xf>
    <xf numFmtId="0" fontId="30" fillId="24" borderId="0" xfId="73" applyFont="1" applyFill="1"/>
    <xf numFmtId="0" fontId="30" fillId="24" borderId="18" xfId="73" applyFont="1" applyFill="1" applyBorder="1" applyAlignment="1">
      <alignment horizontal="center" vertical="center"/>
    </xf>
    <xf numFmtId="0" fontId="34" fillId="24" borderId="10" xfId="73" applyFont="1" applyFill="1" applyBorder="1" applyAlignment="1">
      <alignment horizontal="left" vertical="center"/>
    </xf>
    <xf numFmtId="4" fontId="34" fillId="24" borderId="18" xfId="73" applyNumberFormat="1" applyFont="1" applyFill="1" applyBorder="1" applyAlignment="1">
      <alignment horizontal="center" vertical="center"/>
    </xf>
    <xf numFmtId="0" fontId="10" fillId="24" borderId="0" xfId="73" applyFont="1" applyFill="1" applyAlignment="1">
      <alignment horizontal="center" vertical="center"/>
    </xf>
    <xf numFmtId="0" fontId="10" fillId="24" borderId="0" xfId="73" applyFont="1" applyFill="1" applyBorder="1" applyAlignment="1">
      <alignment horizontal="center" vertical="center"/>
    </xf>
    <xf numFmtId="0" fontId="34" fillId="24" borderId="0" xfId="73" applyFont="1" applyFill="1" applyAlignment="1">
      <alignment horizontal="center" vertical="center"/>
    </xf>
    <xf numFmtId="0" fontId="34" fillId="24" borderId="0" xfId="73" applyFont="1" applyFill="1"/>
    <xf numFmtId="0" fontId="30" fillId="24" borderId="0" xfId="73" applyFont="1" applyFill="1" applyAlignment="1">
      <alignment horizontal="center" vertical="center"/>
    </xf>
    <xf numFmtId="0" fontId="30" fillId="24" borderId="12" xfId="73" applyFont="1" applyFill="1" applyBorder="1" applyAlignment="1">
      <alignment horizontal="left" vertical="center"/>
    </xf>
    <xf numFmtId="49" fontId="30" fillId="24" borderId="12" xfId="73" applyNumberFormat="1" applyFont="1" applyFill="1" applyBorder="1" applyAlignment="1">
      <alignment horizontal="left" vertical="center" wrapText="1"/>
    </xf>
    <xf numFmtId="49" fontId="38" fillId="0" borderId="14" xfId="72" applyNumberFormat="1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right" vertical="top" wrapText="1"/>
    </xf>
    <xf numFmtId="3" fontId="7" fillId="0" borderId="12" xfId="0" applyNumberFormat="1" applyFont="1" applyBorder="1" applyAlignment="1">
      <alignment horizontal="right" vertical="top" wrapText="1"/>
    </xf>
    <xf numFmtId="0" fontId="5" fillId="0" borderId="12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49" fontId="8" fillId="0" borderId="12" xfId="0" applyNumberFormat="1" applyFont="1" applyBorder="1" applyAlignment="1">
      <alignment horizontal="left" vertical="top" wrapText="1"/>
    </xf>
    <xf numFmtId="0" fontId="1" fillId="0" borderId="10" xfId="72" applyFont="1" applyFill="1" applyBorder="1"/>
    <xf numFmtId="0" fontId="4" fillId="0" borderId="0" xfId="0" applyFont="1" applyAlignment="1">
      <alignment horizontal="right" vertical="top"/>
    </xf>
    <xf numFmtId="3" fontId="4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49" fontId="4" fillId="0" borderId="0" xfId="0" applyNumberFormat="1" applyFont="1" applyAlignment="1">
      <alignment horizontal="left" vertical="top"/>
    </xf>
    <xf numFmtId="0" fontId="5" fillId="0" borderId="12" xfId="0" applyFont="1" applyBorder="1" applyAlignment="1">
      <alignment horizontal="center" vertical="top"/>
    </xf>
    <xf numFmtId="0" fontId="4" fillId="0" borderId="0" xfId="0" applyFont="1" applyAlignment="1">
      <alignment horizontal="left"/>
    </xf>
    <xf numFmtId="3" fontId="4" fillId="0" borderId="0" xfId="0" applyNumberFormat="1" applyFont="1" applyAlignment="1">
      <alignment horizontal="left"/>
    </xf>
    <xf numFmtId="0" fontId="42" fillId="0" borderId="0" xfId="0" applyFont="1" applyAlignment="1">
      <alignment horizontal="left"/>
    </xf>
    <xf numFmtId="0" fontId="6" fillId="0" borderId="0" xfId="0" applyFont="1" applyAlignment="1">
      <alignment horizontal="right" vertical="top"/>
    </xf>
    <xf numFmtId="0" fontId="4" fillId="0" borderId="0" xfId="0" applyFont="1" applyAlignment="1">
      <alignment horizontal="center" vertical="top" wrapText="1"/>
    </xf>
    <xf numFmtId="49" fontId="44" fillId="0" borderId="0" xfId="0" applyNumberFormat="1" applyFont="1" applyAlignment="1">
      <alignment horizontal="left" vertical="top"/>
    </xf>
    <xf numFmtId="0" fontId="44" fillId="0" borderId="0" xfId="0" applyFont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3" fontId="4" fillId="0" borderId="11" xfId="0" applyNumberFormat="1" applyFont="1" applyBorder="1" applyAlignment="1">
      <alignment horizontal="right" vertical="top"/>
    </xf>
    <xf numFmtId="0" fontId="4" fillId="0" borderId="11" xfId="0" applyFont="1" applyBorder="1" applyAlignment="1">
      <alignment horizontal="right" vertical="top"/>
    </xf>
    <xf numFmtId="0" fontId="4" fillId="0" borderId="11" xfId="0" applyFont="1" applyBorder="1"/>
    <xf numFmtId="0" fontId="4" fillId="0" borderId="0" xfId="0" applyFont="1" applyAlignment="1">
      <alignment horizontal="right" vertical="top" wrapText="1"/>
    </xf>
    <xf numFmtId="0" fontId="4" fillId="0" borderId="1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4" fillId="0" borderId="10" xfId="0" applyFont="1" applyBorder="1" applyAlignment="1">
      <alignment horizontal="left" vertical="top"/>
    </xf>
    <xf numFmtId="0" fontId="45" fillId="0" borderId="0" xfId="0" applyFont="1"/>
    <xf numFmtId="49" fontId="40" fillId="0" borderId="0" xfId="0" applyNumberFormat="1" applyFont="1" applyBorder="1" applyAlignment="1">
      <alignment horizontal="left" vertical="top" wrapText="1"/>
    </xf>
    <xf numFmtId="0" fontId="46" fillId="0" borderId="0" xfId="0" applyFont="1" applyBorder="1" applyAlignment="1">
      <alignment horizontal="right" vertical="top"/>
    </xf>
    <xf numFmtId="0" fontId="46" fillId="0" borderId="0" xfId="0" applyFont="1" applyAlignment="1">
      <alignment horizontal="right" vertical="top"/>
    </xf>
    <xf numFmtId="0" fontId="47" fillId="0" borderId="0" xfId="0" applyFont="1" applyAlignment="1">
      <alignment horizontal="center" vertical="top"/>
    </xf>
    <xf numFmtId="0" fontId="44" fillId="0" borderId="0" xfId="0" applyFont="1" applyBorder="1" applyAlignment="1">
      <alignment horizontal="center" vertical="top"/>
    </xf>
    <xf numFmtId="0" fontId="4" fillId="0" borderId="0" xfId="0" applyFont="1" applyBorder="1" applyAlignment="1"/>
    <xf numFmtId="3" fontId="42" fillId="0" borderId="0" xfId="0" applyNumberFormat="1" applyFont="1" applyAlignment="1">
      <alignment horizontal="left"/>
    </xf>
    <xf numFmtId="4" fontId="10" fillId="24" borderId="0" xfId="73" applyNumberFormat="1" applyFont="1" applyFill="1"/>
    <xf numFmtId="4" fontId="33" fillId="24" borderId="0" xfId="73" applyNumberFormat="1" applyFont="1" applyFill="1" applyAlignment="1">
      <alignment wrapText="1"/>
    </xf>
    <xf numFmtId="4" fontId="30" fillId="24" borderId="0" xfId="73" applyNumberFormat="1" applyFont="1" applyFill="1"/>
    <xf numFmtId="4" fontId="10" fillId="24" borderId="0" xfId="73" applyNumberFormat="1" applyFont="1" applyFill="1" applyAlignment="1">
      <alignment horizontal="center"/>
    </xf>
    <xf numFmtId="4" fontId="11" fillId="24" borderId="0" xfId="73" applyNumberFormat="1" applyFont="1" applyFill="1"/>
    <xf numFmtId="4" fontId="34" fillId="24" borderId="0" xfId="73" applyNumberFormat="1" applyFont="1" applyFill="1"/>
    <xf numFmtId="4" fontId="10" fillId="24" borderId="0" xfId="73" applyNumberFormat="1" applyFont="1" applyFill="1" applyAlignment="1">
      <alignment horizontal="center" vertical="center"/>
    </xf>
    <xf numFmtId="4" fontId="43" fillId="24" borderId="0" xfId="73" applyNumberFormat="1" applyFont="1" applyFill="1"/>
    <xf numFmtId="4" fontId="31" fillId="24" borderId="0" xfId="73" applyNumberFormat="1" applyFont="1" applyFill="1" applyAlignment="1">
      <alignment wrapText="1"/>
    </xf>
    <xf numFmtId="4" fontId="43" fillId="24" borderId="0" xfId="73" applyNumberFormat="1" applyFont="1" applyFill="1" applyAlignment="1">
      <alignment horizontal="center"/>
    </xf>
    <xf numFmtId="4" fontId="43" fillId="24" borderId="0" xfId="73" applyNumberFormat="1" applyFont="1" applyFill="1" applyAlignment="1">
      <alignment horizontal="center" vertical="center"/>
    </xf>
    <xf numFmtId="4" fontId="40" fillId="24" borderId="0" xfId="73" applyNumberFormat="1" applyFont="1" applyFill="1"/>
    <xf numFmtId="0" fontId="44" fillId="0" borderId="11" xfId="0" applyFont="1" applyBorder="1" applyAlignment="1">
      <alignment horizontal="center" vertical="top"/>
    </xf>
    <xf numFmtId="0" fontId="3" fillId="0" borderId="12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0" fontId="8" fillId="0" borderId="12" xfId="0" applyFont="1" applyBorder="1" applyAlignment="1">
      <alignment horizontal="left"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10" xfId="0" applyFont="1" applyBorder="1" applyAlignment="1">
      <alignment horizontal="center"/>
    </xf>
    <xf numFmtId="0" fontId="2" fillId="0" borderId="12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center" vertical="center" wrapText="1"/>
    </xf>
    <xf numFmtId="3" fontId="3" fillId="0" borderId="1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49" fontId="30" fillId="0" borderId="21" xfId="72" applyNumberFormat="1" applyFont="1" applyFill="1" applyBorder="1" applyAlignment="1">
      <alignment horizontal="center" vertical="center" wrapText="1"/>
    </xf>
    <xf numFmtId="49" fontId="30" fillId="0" borderId="16" xfId="72" applyNumberFormat="1" applyFont="1" applyFill="1" applyBorder="1" applyAlignment="1">
      <alignment horizontal="center" vertical="center" wrapText="1"/>
    </xf>
    <xf numFmtId="49" fontId="30" fillId="0" borderId="17" xfId="72" applyNumberFormat="1" applyFont="1" applyFill="1" applyBorder="1" applyAlignment="1">
      <alignment horizontal="center" vertical="center" wrapText="1"/>
    </xf>
    <xf numFmtId="49" fontId="30" fillId="0" borderId="23" xfId="72" applyNumberFormat="1" applyFont="1" applyFill="1" applyBorder="1" applyAlignment="1">
      <alignment horizontal="center" vertical="center" wrapText="1"/>
    </xf>
    <xf numFmtId="49" fontId="30" fillId="0" borderId="14" xfId="72" applyNumberFormat="1" applyFont="1" applyFill="1" applyBorder="1" applyAlignment="1">
      <alignment horizontal="center" vertical="center" wrapText="1"/>
    </xf>
    <xf numFmtId="49" fontId="30" fillId="0" borderId="18" xfId="72" applyNumberFormat="1" applyFont="1" applyFill="1" applyBorder="1" applyAlignment="1">
      <alignment horizontal="center" vertical="center" wrapText="1"/>
    </xf>
    <xf numFmtId="0" fontId="1" fillId="0" borderId="14" xfId="72" applyFont="1" applyBorder="1"/>
    <xf numFmtId="0" fontId="1" fillId="0" borderId="18" xfId="72" applyFont="1" applyBorder="1"/>
    <xf numFmtId="0" fontId="30" fillId="0" borderId="0" xfId="72" applyFont="1" applyFill="1" applyAlignment="1">
      <alignment horizontal="center" vertical="center"/>
    </xf>
    <xf numFmtId="49" fontId="31" fillId="0" borderId="0" xfId="72" applyNumberFormat="1" applyFont="1" applyFill="1" applyAlignment="1">
      <alignment horizontal="center" vertical="center"/>
    </xf>
    <xf numFmtId="49" fontId="31" fillId="24" borderId="0" xfId="73" applyNumberFormat="1" applyFont="1" applyFill="1" applyAlignment="1">
      <alignment horizontal="center" vertical="center" wrapText="1"/>
    </xf>
    <xf numFmtId="49" fontId="31" fillId="0" borderId="0" xfId="72" applyNumberFormat="1" applyFont="1" applyFill="1" applyAlignment="1">
      <alignment horizontal="center" vertical="center" wrapText="1"/>
    </xf>
    <xf numFmtId="0" fontId="10" fillId="24" borderId="0" xfId="73" applyFont="1" applyFill="1" applyAlignment="1">
      <alignment horizontal="right"/>
    </xf>
    <xf numFmtId="49" fontId="30" fillId="24" borderId="12" xfId="73" applyNumberFormat="1" applyFont="1" applyFill="1" applyBorder="1" applyAlignment="1">
      <alignment horizontal="center" vertical="center" wrapText="1"/>
    </xf>
    <xf numFmtId="49" fontId="33" fillId="24" borderId="0" xfId="73" applyNumberFormat="1" applyFont="1" applyFill="1" applyAlignment="1">
      <alignment horizontal="left" vertical="top" wrapText="1"/>
    </xf>
    <xf numFmtId="0" fontId="10" fillId="24" borderId="0" xfId="73" applyFont="1" applyFill="1" applyAlignment="1">
      <alignment horizontal="center" vertical="center"/>
    </xf>
    <xf numFmtId="0" fontId="30" fillId="24" borderId="0" xfId="73" applyFont="1" applyFill="1" applyBorder="1" applyAlignment="1">
      <alignment horizontal="center" vertical="center"/>
    </xf>
    <xf numFmtId="0" fontId="31" fillId="24" borderId="0" xfId="73" applyFont="1" applyFill="1" applyAlignment="1">
      <alignment horizontal="center"/>
    </xf>
    <xf numFmtId="49" fontId="31" fillId="24" borderId="0" xfId="73" applyNumberFormat="1" applyFont="1" applyFill="1" applyAlignment="1">
      <alignment horizontal="center" vertical="top"/>
    </xf>
    <xf numFmtId="49" fontId="30" fillId="24" borderId="12" xfId="73" applyNumberFormat="1" applyFont="1" applyFill="1" applyBorder="1" applyAlignment="1">
      <alignment horizontal="center" vertical="center"/>
    </xf>
  </cellXfs>
  <cellStyles count="87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_Сводка затрат 153 с НМЦ для Катаева" xfId="72"/>
    <cellStyle name="Обычный_Сводка затрат 2012" xfId="73"/>
    <cellStyle name="Плохой 2" xfId="74"/>
    <cellStyle name="Плохой 3" xfId="75"/>
    <cellStyle name="Пояснение 2" xfId="76"/>
    <cellStyle name="Пояснение 3" xfId="77"/>
    <cellStyle name="Примечание 2" xfId="78"/>
    <cellStyle name="Примечание 3" xfId="79"/>
    <cellStyle name="Связанная ячейка 2" xfId="80"/>
    <cellStyle name="Связанная ячейка 3" xfId="81"/>
    <cellStyle name="Стиль 1" xfId="82"/>
    <cellStyle name="Текст предупреждения 2" xfId="83"/>
    <cellStyle name="Текст предупреждения 3" xfId="84"/>
    <cellStyle name="Хороший 2" xfId="85"/>
    <cellStyle name="Хороший 3" xfId="8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89"/>
  <sheetViews>
    <sheetView showGridLines="0" topLeftCell="A64" zoomScaleNormal="75" zoomScaleSheetLayoutView="75" workbookViewId="0">
      <selection activeCell="N86" sqref="N86"/>
    </sheetView>
  </sheetViews>
  <sheetFormatPr defaultColWidth="9.140625" defaultRowHeight="12.75" outlineLevelRow="2" x14ac:dyDescent="0.2"/>
  <cols>
    <col min="1" max="1" width="3.28515625" style="11" customWidth="1"/>
    <col min="2" max="2" width="14.85546875" style="1" customWidth="1"/>
    <col min="3" max="3" width="34.28515625" style="8" customWidth="1"/>
    <col min="4" max="4" width="7.7109375" style="7" customWidth="1"/>
    <col min="5" max="5" width="9.42578125" style="9" customWidth="1"/>
    <col min="6" max="6" width="7.7109375" style="3" customWidth="1"/>
    <col min="7" max="9" width="6.7109375" style="3" customWidth="1"/>
    <col min="10" max="10" width="7.7109375" style="17" customWidth="1"/>
    <col min="11" max="17" width="6.7109375" style="3" customWidth="1"/>
    <col min="18" max="16384" width="9.140625" style="4"/>
  </cols>
  <sheetData>
    <row r="1" spans="1:18" outlineLevel="2" x14ac:dyDescent="0.2">
      <c r="A1" s="2" t="s">
        <v>25</v>
      </c>
      <c r="B1" s="102"/>
      <c r="C1" s="101"/>
      <c r="D1" s="125"/>
      <c r="E1" s="150" t="s">
        <v>48</v>
      </c>
      <c r="F1" s="150"/>
      <c r="G1" s="150"/>
      <c r="H1" s="150"/>
      <c r="I1" s="150"/>
      <c r="J1" s="99"/>
      <c r="K1" s="98"/>
      <c r="L1" s="98"/>
      <c r="M1" s="2" t="s">
        <v>26</v>
      </c>
      <c r="N1" s="98"/>
      <c r="O1" s="98"/>
      <c r="P1" s="98"/>
      <c r="Q1"/>
      <c r="R1"/>
    </row>
    <row r="2" spans="1:18" outlineLevel="1" x14ac:dyDescent="0.2">
      <c r="A2" s="5"/>
      <c r="B2" s="102"/>
      <c r="C2" s="101"/>
      <c r="D2" s="108"/>
      <c r="E2" s="108"/>
      <c r="F2" s="98"/>
      <c r="G2" s="124" t="s">
        <v>18</v>
      </c>
      <c r="H2" s="98"/>
      <c r="I2" s="98"/>
      <c r="J2" s="99"/>
      <c r="K2" s="98"/>
      <c r="L2" s="98"/>
      <c r="M2" s="5" t="s">
        <v>90</v>
      </c>
      <c r="N2" s="98"/>
      <c r="O2" s="98"/>
      <c r="P2" s="98"/>
      <c r="Q2"/>
      <c r="R2"/>
    </row>
    <row r="3" spans="1:18" outlineLevel="1" x14ac:dyDescent="0.2">
      <c r="A3" s="5"/>
      <c r="B3" s="102"/>
      <c r="C3" s="101"/>
      <c r="D3" s="108"/>
      <c r="E3" s="108"/>
      <c r="F3" s="98"/>
      <c r="G3" s="124"/>
      <c r="H3" s="98"/>
      <c r="I3" s="98"/>
      <c r="J3" s="99"/>
      <c r="K3" s="98"/>
      <c r="L3" s="5"/>
      <c r="M3" s="5" t="s">
        <v>94</v>
      </c>
      <c r="N3" s="98"/>
      <c r="O3" s="98"/>
      <c r="P3" s="98"/>
      <c r="Q3"/>
      <c r="R3"/>
    </row>
    <row r="4" spans="1:18" outlineLevel="1" x14ac:dyDescent="0.2">
      <c r="A4" s="5" t="s">
        <v>93</v>
      </c>
      <c r="B4" s="102"/>
      <c r="C4" s="101"/>
      <c r="D4" s="108"/>
      <c r="E4" s="108"/>
      <c r="F4" s="98"/>
      <c r="G4" s="98"/>
      <c r="H4" s="98"/>
      <c r="I4" s="98"/>
      <c r="J4" s="99"/>
      <c r="K4" s="98"/>
      <c r="L4" s="98"/>
      <c r="M4" s="5" t="s">
        <v>93</v>
      </c>
      <c r="N4" s="98"/>
      <c r="O4" s="98"/>
      <c r="P4" s="98"/>
      <c r="Q4"/>
      <c r="R4"/>
    </row>
    <row r="5" spans="1:18" outlineLevel="1" x14ac:dyDescent="0.2">
      <c r="A5" s="5" t="s">
        <v>198</v>
      </c>
      <c r="B5" s="102"/>
      <c r="C5" s="101"/>
      <c r="D5" s="108"/>
      <c r="E5" s="108"/>
      <c r="F5" s="98"/>
      <c r="G5" s="98"/>
      <c r="H5" s="98"/>
      <c r="I5" s="98"/>
      <c r="J5" s="99"/>
      <c r="K5" s="98"/>
      <c r="L5" s="98"/>
      <c r="M5" s="5" t="s">
        <v>197</v>
      </c>
      <c r="N5" s="98"/>
      <c r="O5" s="98"/>
      <c r="P5" s="98"/>
      <c r="Q5"/>
      <c r="R5"/>
    </row>
    <row r="6" spans="1:18" outlineLevel="1" x14ac:dyDescent="0.2">
      <c r="A6" s="100"/>
      <c r="B6" s="102"/>
      <c r="C6" s="108"/>
      <c r="D6" s="4"/>
      <c r="E6" s="98"/>
      <c r="F6" s="98"/>
      <c r="G6" s="117" t="s">
        <v>149</v>
      </c>
      <c r="H6" s="117"/>
      <c r="I6" s="117"/>
      <c r="J6" s="99"/>
      <c r="K6" s="98"/>
      <c r="L6" s="98"/>
      <c r="M6" s="98"/>
      <c r="N6" s="98"/>
      <c r="O6" s="98"/>
      <c r="P6" s="98"/>
      <c r="Q6" s="4"/>
    </row>
    <row r="7" spans="1:18" x14ac:dyDescent="0.2">
      <c r="A7" s="100"/>
      <c r="B7" s="102"/>
      <c r="C7" s="108"/>
      <c r="D7" s="4"/>
      <c r="E7" s="98"/>
      <c r="F7" s="98"/>
      <c r="G7" s="100" t="s">
        <v>19</v>
      </c>
      <c r="H7" s="100"/>
      <c r="I7" s="100"/>
      <c r="J7" s="99"/>
      <c r="K7" s="98"/>
      <c r="L7" s="98"/>
      <c r="M7" s="98"/>
      <c r="N7" s="98"/>
      <c r="O7" s="98"/>
      <c r="P7" s="98"/>
      <c r="Q7" s="4"/>
    </row>
    <row r="8" spans="1:18" x14ac:dyDescent="0.2">
      <c r="A8" s="100"/>
      <c r="B8" s="102"/>
      <c r="C8" s="101"/>
      <c r="D8" s="108"/>
      <c r="E8" s="4"/>
      <c r="F8" s="98"/>
      <c r="G8" s="98"/>
      <c r="H8" s="98"/>
      <c r="I8" s="98"/>
      <c r="J8" s="99"/>
      <c r="K8" s="98"/>
      <c r="L8" s="98"/>
      <c r="M8" s="98"/>
      <c r="N8" s="98"/>
      <c r="O8" s="98"/>
      <c r="P8" s="98"/>
      <c r="Q8" s="98"/>
    </row>
    <row r="9" spans="1:18" x14ac:dyDescent="0.2">
      <c r="A9" s="100"/>
      <c r="B9" s="102"/>
      <c r="C9" s="115" t="s">
        <v>20</v>
      </c>
      <c r="D9" s="118" t="s">
        <v>196</v>
      </c>
      <c r="E9" s="104"/>
      <c r="F9" s="98"/>
      <c r="G9" s="98"/>
      <c r="H9" s="100"/>
      <c r="I9" s="98"/>
      <c r="J9" s="99"/>
      <c r="K9" s="116"/>
      <c r="L9" s="116"/>
      <c r="M9" s="116"/>
      <c r="N9" s="116"/>
      <c r="O9" s="98"/>
      <c r="P9" s="98"/>
      <c r="Q9" s="98"/>
    </row>
    <row r="10" spans="1:18" x14ac:dyDescent="0.2">
      <c r="A10" s="100"/>
      <c r="B10" s="102"/>
      <c r="C10" s="101"/>
      <c r="D10" s="108"/>
      <c r="E10" s="114"/>
      <c r="F10" s="113"/>
      <c r="G10" s="113"/>
      <c r="H10" s="139" t="s">
        <v>89</v>
      </c>
      <c r="I10" s="139"/>
      <c r="J10" s="112"/>
      <c r="K10" s="111"/>
      <c r="L10" s="98"/>
      <c r="M10" s="98"/>
      <c r="N10" s="98"/>
      <c r="O10" s="98"/>
      <c r="P10" s="98"/>
      <c r="Q10" s="98"/>
    </row>
    <row r="11" spans="1:18" x14ac:dyDescent="0.2">
      <c r="A11" s="110"/>
      <c r="B11" s="109"/>
      <c r="C11" s="101"/>
      <c r="D11" s="108"/>
      <c r="E11" s="4"/>
      <c r="F11" s="98"/>
      <c r="G11" s="98"/>
      <c r="H11" s="98"/>
      <c r="I11" s="98"/>
      <c r="J11" s="99"/>
      <c r="K11" s="98"/>
      <c r="L11" s="98"/>
      <c r="M11" s="98"/>
      <c r="N11" s="98"/>
      <c r="O11" s="98"/>
      <c r="P11" s="98"/>
      <c r="Q11" s="98"/>
    </row>
    <row r="12" spans="1:18" ht="14.25" x14ac:dyDescent="0.2">
      <c r="A12" s="100"/>
      <c r="B12" s="102"/>
      <c r="C12" s="101"/>
      <c r="D12" s="104" t="s">
        <v>148</v>
      </c>
      <c r="E12" s="100"/>
      <c r="F12" s="98"/>
      <c r="G12" s="98"/>
      <c r="H12" s="98"/>
      <c r="I12" s="104"/>
      <c r="J12" s="105"/>
      <c r="K12" s="98"/>
      <c r="L12" s="98"/>
      <c r="M12" s="98"/>
      <c r="N12" s="98"/>
      <c r="O12" s="98"/>
      <c r="P12" s="98"/>
      <c r="Q12" s="98"/>
      <c r="R12" s="107"/>
    </row>
    <row r="13" spans="1:18" x14ac:dyDescent="0.2">
      <c r="A13" s="100"/>
      <c r="B13" s="102"/>
      <c r="C13" s="101"/>
      <c r="D13" s="104" t="s">
        <v>195</v>
      </c>
      <c r="E13" s="100"/>
      <c r="F13" s="98"/>
      <c r="G13" s="98"/>
      <c r="H13" s="98"/>
      <c r="I13" s="104"/>
      <c r="J13" s="148" t="s">
        <v>194</v>
      </c>
      <c r="K13" s="149"/>
      <c r="L13" s="5" t="s">
        <v>87</v>
      </c>
      <c r="M13" s="98"/>
      <c r="N13" s="98"/>
      <c r="O13" s="98"/>
      <c r="P13" s="98"/>
      <c r="Q13" s="98"/>
    </row>
    <row r="14" spans="1:18" outlineLevel="1" x14ac:dyDescent="0.2">
      <c r="A14" s="100"/>
      <c r="B14" s="102"/>
      <c r="C14" s="101"/>
      <c r="D14" s="104" t="s">
        <v>193</v>
      </c>
      <c r="E14" s="100"/>
      <c r="F14" s="98"/>
      <c r="G14" s="98"/>
      <c r="H14" s="98"/>
      <c r="I14" s="104"/>
      <c r="J14" s="148" t="s">
        <v>192</v>
      </c>
      <c r="K14" s="149"/>
      <c r="L14" s="5" t="s">
        <v>87</v>
      </c>
      <c r="M14" s="98"/>
      <c r="N14" s="98"/>
      <c r="O14" s="98"/>
      <c r="P14" s="98"/>
      <c r="Q14" s="98"/>
    </row>
    <row r="15" spans="1:18" outlineLevel="1" x14ac:dyDescent="0.2">
      <c r="A15" s="100"/>
      <c r="B15" s="102"/>
      <c r="C15" s="101"/>
      <c r="D15" s="104" t="s">
        <v>191</v>
      </c>
      <c r="E15" s="100"/>
      <c r="F15" s="98"/>
      <c r="G15" s="98"/>
      <c r="H15" s="98"/>
      <c r="I15" s="104"/>
      <c r="J15" s="148" t="s">
        <v>190</v>
      </c>
      <c r="K15" s="149"/>
      <c r="L15" s="5" t="s">
        <v>87</v>
      </c>
      <c r="M15" s="98"/>
      <c r="N15" s="98"/>
      <c r="O15" s="98"/>
      <c r="P15" s="98"/>
      <c r="Q15" s="98"/>
    </row>
    <row r="16" spans="1:18" x14ac:dyDescent="0.2">
      <c r="A16" s="100"/>
      <c r="B16" s="102"/>
      <c r="C16" s="101"/>
      <c r="D16" s="104" t="s">
        <v>88</v>
      </c>
      <c r="E16" s="100"/>
      <c r="F16" s="98"/>
      <c r="G16" s="98"/>
      <c r="H16" s="98"/>
      <c r="I16" s="104"/>
      <c r="J16" s="148" t="s">
        <v>189</v>
      </c>
      <c r="K16" s="149"/>
      <c r="L16" s="5" t="s">
        <v>87</v>
      </c>
      <c r="M16" s="98"/>
      <c r="N16" s="98"/>
      <c r="O16" s="98"/>
      <c r="P16" s="98"/>
      <c r="Q16" s="98"/>
    </row>
    <row r="17" spans="1:17" outlineLevel="1" x14ac:dyDescent="0.2">
      <c r="A17" s="100"/>
      <c r="B17" s="102"/>
      <c r="C17" s="101"/>
      <c r="D17" s="104" t="s">
        <v>46</v>
      </c>
      <c r="E17" s="100"/>
      <c r="F17" s="98"/>
      <c r="G17" s="98"/>
      <c r="H17" s="98"/>
      <c r="I17" s="104"/>
      <c r="J17" s="148" t="s">
        <v>188</v>
      </c>
      <c r="K17" s="149"/>
      <c r="L17" s="5" t="s">
        <v>47</v>
      </c>
      <c r="M17" s="98"/>
      <c r="N17" s="98"/>
      <c r="O17" s="98"/>
      <c r="P17" s="98"/>
      <c r="Q17" s="98"/>
    </row>
    <row r="18" spans="1:17" x14ac:dyDescent="0.2">
      <c r="A18" s="100"/>
      <c r="B18" s="102"/>
      <c r="C18" s="101"/>
      <c r="D18" s="106" t="s">
        <v>86</v>
      </c>
      <c r="E18" s="100"/>
      <c r="F18" s="98"/>
      <c r="G18" s="98"/>
      <c r="H18" s="98"/>
      <c r="I18" s="98"/>
      <c r="J18" s="99"/>
      <c r="K18" s="98"/>
      <c r="L18" s="98"/>
      <c r="M18" s="98"/>
      <c r="N18" s="98"/>
      <c r="O18" s="98"/>
      <c r="P18" s="98"/>
      <c r="Q18" s="98"/>
    </row>
    <row r="20" spans="1:17" ht="18" customHeight="1" x14ac:dyDescent="0.2">
      <c r="A20" s="152" t="s">
        <v>21</v>
      </c>
      <c r="B20" s="153" t="s">
        <v>85</v>
      </c>
      <c r="C20" s="152" t="s">
        <v>84</v>
      </c>
      <c r="D20" s="152" t="s">
        <v>22</v>
      </c>
      <c r="E20" s="152" t="s">
        <v>23</v>
      </c>
      <c r="F20" s="152" t="s">
        <v>83</v>
      </c>
      <c r="G20" s="155"/>
      <c r="H20" s="155"/>
      <c r="I20" s="155"/>
      <c r="J20" s="152" t="s">
        <v>82</v>
      </c>
      <c r="K20" s="155"/>
      <c r="L20" s="155"/>
      <c r="M20" s="155"/>
      <c r="N20" s="152" t="s">
        <v>81</v>
      </c>
      <c r="O20" s="152" t="s">
        <v>80</v>
      </c>
      <c r="P20" s="152" t="s">
        <v>79</v>
      </c>
      <c r="Q20" s="152" t="s">
        <v>78</v>
      </c>
    </row>
    <row r="21" spans="1:17" ht="15.75" customHeight="1" x14ac:dyDescent="0.2">
      <c r="A21" s="155"/>
      <c r="B21" s="154"/>
      <c r="C21" s="158"/>
      <c r="D21" s="152"/>
      <c r="E21" s="155"/>
      <c r="F21" s="152" t="s">
        <v>24</v>
      </c>
      <c r="G21" s="152" t="s">
        <v>77</v>
      </c>
      <c r="H21" s="155"/>
      <c r="I21" s="155"/>
      <c r="J21" s="156" t="s">
        <v>24</v>
      </c>
      <c r="K21" s="152" t="s">
        <v>77</v>
      </c>
      <c r="L21" s="155"/>
      <c r="M21" s="155"/>
      <c r="N21" s="152"/>
      <c r="O21" s="152"/>
      <c r="P21" s="152"/>
      <c r="Q21" s="152"/>
    </row>
    <row r="22" spans="1:17" ht="15.75" customHeight="1" x14ac:dyDescent="0.2">
      <c r="A22" s="155"/>
      <c r="B22" s="154"/>
      <c r="C22" s="158"/>
      <c r="D22" s="152"/>
      <c r="E22" s="155"/>
      <c r="F22" s="155"/>
      <c r="G22" s="141" t="s">
        <v>76</v>
      </c>
      <c r="H22" s="141" t="s">
        <v>75</v>
      </c>
      <c r="I22" s="141" t="s">
        <v>74</v>
      </c>
      <c r="J22" s="157"/>
      <c r="K22" s="141" t="s">
        <v>76</v>
      </c>
      <c r="L22" s="141" t="s">
        <v>75</v>
      </c>
      <c r="M22" s="141" t="s">
        <v>74</v>
      </c>
      <c r="N22" s="152"/>
      <c r="O22" s="152"/>
      <c r="P22" s="152"/>
      <c r="Q22" s="152"/>
    </row>
    <row r="23" spans="1:17" x14ac:dyDescent="0.2">
      <c r="A23" s="6">
        <v>1</v>
      </c>
      <c r="B23" s="143">
        <v>2</v>
      </c>
      <c r="C23" s="141">
        <v>3</v>
      </c>
      <c r="D23" s="141">
        <v>4</v>
      </c>
      <c r="E23" s="6">
        <v>5</v>
      </c>
      <c r="F23" s="142">
        <v>6</v>
      </c>
      <c r="G23" s="142">
        <v>7</v>
      </c>
      <c r="H23" s="142">
        <v>8</v>
      </c>
      <c r="I23" s="142">
        <v>9</v>
      </c>
      <c r="J23" s="144">
        <v>10</v>
      </c>
      <c r="K23" s="142">
        <v>11</v>
      </c>
      <c r="L23" s="142">
        <v>12</v>
      </c>
      <c r="M23" s="142">
        <v>13</v>
      </c>
      <c r="N23" s="142">
        <v>14</v>
      </c>
      <c r="O23" s="142">
        <v>15</v>
      </c>
      <c r="P23" s="142">
        <v>16</v>
      </c>
      <c r="Q23" s="142">
        <v>17</v>
      </c>
    </row>
    <row r="24" spans="1:17" x14ac:dyDescent="0.2">
      <c r="A24" s="151" t="s">
        <v>103</v>
      </c>
      <c r="B24" s="146"/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</row>
    <row r="25" spans="1:17" ht="24" x14ac:dyDescent="0.2">
      <c r="A25" s="6">
        <v>1</v>
      </c>
      <c r="B25" s="96" t="s">
        <v>147</v>
      </c>
      <c r="C25" s="140" t="s">
        <v>146</v>
      </c>
      <c r="D25" s="95" t="s">
        <v>30</v>
      </c>
      <c r="E25" s="94">
        <v>1.3</v>
      </c>
      <c r="F25" s="92">
        <v>70.67</v>
      </c>
      <c r="G25" s="92">
        <v>69.459999999999994</v>
      </c>
      <c r="H25" s="92">
        <v>1.21</v>
      </c>
      <c r="I25" s="92">
        <v>0.47</v>
      </c>
      <c r="J25" s="14">
        <v>92</v>
      </c>
      <c r="K25" s="12">
        <v>90</v>
      </c>
      <c r="L25" s="12">
        <v>2</v>
      </c>
      <c r="M25" s="12">
        <v>1</v>
      </c>
      <c r="N25" s="12">
        <v>6.32</v>
      </c>
      <c r="O25" s="12">
        <v>8.2200000000000006</v>
      </c>
      <c r="P25" s="12">
        <v>0.03</v>
      </c>
      <c r="Q25" s="12">
        <v>0.04</v>
      </c>
    </row>
    <row r="26" spans="1:17" x14ac:dyDescent="0.2">
      <c r="A26" s="6">
        <v>2</v>
      </c>
      <c r="B26" s="96" t="s">
        <v>100</v>
      </c>
      <c r="C26" s="140" t="s">
        <v>99</v>
      </c>
      <c r="D26" s="95" t="s">
        <v>31</v>
      </c>
      <c r="E26" s="94">
        <v>5</v>
      </c>
      <c r="F26" s="92">
        <v>106.34</v>
      </c>
      <c r="G26" s="92">
        <v>105.94</v>
      </c>
      <c r="H26" s="92">
        <v>0.4</v>
      </c>
      <c r="I26" s="92">
        <v>0.16</v>
      </c>
      <c r="J26" s="14">
        <v>532</v>
      </c>
      <c r="K26" s="12">
        <v>530</v>
      </c>
      <c r="L26" s="12">
        <v>2</v>
      </c>
      <c r="M26" s="12">
        <v>1</v>
      </c>
      <c r="N26" s="12">
        <v>9.64</v>
      </c>
      <c r="O26" s="12">
        <v>48.2</v>
      </c>
      <c r="P26" s="12">
        <v>0.01</v>
      </c>
      <c r="Q26" s="12">
        <v>0.05</v>
      </c>
    </row>
    <row r="27" spans="1:17" ht="24" x14ac:dyDescent="0.2">
      <c r="A27" s="6">
        <v>3</v>
      </c>
      <c r="B27" s="96" t="s">
        <v>145</v>
      </c>
      <c r="C27" s="140" t="s">
        <v>144</v>
      </c>
      <c r="D27" s="95" t="s">
        <v>31</v>
      </c>
      <c r="E27" s="94">
        <v>5</v>
      </c>
      <c r="F27" s="92">
        <v>205.34</v>
      </c>
      <c r="G27" s="92">
        <v>193.83</v>
      </c>
      <c r="H27" s="92">
        <v>4.66</v>
      </c>
      <c r="I27" s="92">
        <v>1.0900000000000001</v>
      </c>
      <c r="J27" s="14">
        <v>1027</v>
      </c>
      <c r="K27" s="12">
        <v>969</v>
      </c>
      <c r="L27" s="12">
        <v>23</v>
      </c>
      <c r="M27" s="12">
        <v>5</v>
      </c>
      <c r="N27" s="12">
        <v>16.84</v>
      </c>
      <c r="O27" s="12">
        <v>84.2</v>
      </c>
      <c r="P27" s="12">
        <v>7.0000000000000007E-2</v>
      </c>
      <c r="Q27" s="12">
        <v>0.35</v>
      </c>
    </row>
    <row r="28" spans="1:17" ht="15" customHeight="1" x14ac:dyDescent="0.2">
      <c r="A28" s="6">
        <v>4</v>
      </c>
      <c r="B28" s="96" t="s">
        <v>143</v>
      </c>
      <c r="C28" s="140" t="s">
        <v>142</v>
      </c>
      <c r="D28" s="95" t="s">
        <v>30</v>
      </c>
      <c r="E28" s="103">
        <v>0.75</v>
      </c>
      <c r="F28" s="92">
        <v>120.01</v>
      </c>
      <c r="G28" s="92">
        <v>118.8</v>
      </c>
      <c r="H28" s="92">
        <v>1.21</v>
      </c>
      <c r="I28" s="92">
        <v>0.47</v>
      </c>
      <c r="J28" s="14">
        <v>90</v>
      </c>
      <c r="K28" s="12">
        <v>89</v>
      </c>
      <c r="L28" s="12">
        <v>1</v>
      </c>
      <c r="M28" s="12"/>
      <c r="N28" s="12">
        <v>10.81</v>
      </c>
      <c r="O28" s="12">
        <v>8.11</v>
      </c>
      <c r="P28" s="12">
        <v>0.03</v>
      </c>
      <c r="Q28" s="12">
        <v>0.02</v>
      </c>
    </row>
    <row r="29" spans="1:17" ht="60.75" x14ac:dyDescent="0.2">
      <c r="A29" s="6">
        <v>5</v>
      </c>
      <c r="B29" s="96" t="s">
        <v>98</v>
      </c>
      <c r="C29" s="140" t="s">
        <v>141</v>
      </c>
      <c r="D29" s="95" t="s">
        <v>27</v>
      </c>
      <c r="E29" s="103">
        <v>1</v>
      </c>
      <c r="F29" s="92">
        <v>19.829999999999998</v>
      </c>
      <c r="G29" s="92">
        <v>17.48</v>
      </c>
      <c r="H29" s="92">
        <v>2.35</v>
      </c>
      <c r="I29" s="92">
        <v>0.11</v>
      </c>
      <c r="J29" s="14">
        <v>20</v>
      </c>
      <c r="K29" s="12">
        <v>18</v>
      </c>
      <c r="L29" s="12">
        <v>2</v>
      </c>
      <c r="M29" s="12"/>
      <c r="N29" s="12">
        <v>1.25</v>
      </c>
      <c r="O29" s="12">
        <v>1.25</v>
      </c>
      <c r="P29" s="12">
        <v>0.01</v>
      </c>
      <c r="Q29" s="12">
        <v>0.01</v>
      </c>
    </row>
    <row r="30" spans="1:17" ht="60.75" x14ac:dyDescent="0.2">
      <c r="A30" s="6">
        <v>6</v>
      </c>
      <c r="B30" s="96" t="s">
        <v>108</v>
      </c>
      <c r="C30" s="140" t="s">
        <v>140</v>
      </c>
      <c r="D30" s="95" t="s">
        <v>27</v>
      </c>
      <c r="E30" s="103">
        <v>130</v>
      </c>
      <c r="F30" s="92">
        <v>13.87</v>
      </c>
      <c r="G30" s="92">
        <v>13.16</v>
      </c>
      <c r="H30" s="92">
        <v>0.71</v>
      </c>
      <c r="I30" s="12"/>
      <c r="J30" s="14">
        <v>1803</v>
      </c>
      <c r="K30" s="12">
        <v>1711</v>
      </c>
      <c r="L30" s="12">
        <v>92</v>
      </c>
      <c r="M30" s="12"/>
      <c r="N30" s="12">
        <v>0.99</v>
      </c>
      <c r="O30" s="12">
        <v>128.69999999999999</v>
      </c>
      <c r="P30" s="12"/>
      <c r="Q30" s="12"/>
    </row>
    <row r="31" spans="1:17" x14ac:dyDescent="0.2">
      <c r="A31" s="151" t="s">
        <v>102</v>
      </c>
      <c r="B31" s="146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</row>
    <row r="32" spans="1:17" ht="26.25" x14ac:dyDescent="0.2">
      <c r="A32" s="6">
        <v>7</v>
      </c>
      <c r="B32" s="96" t="s">
        <v>95</v>
      </c>
      <c r="C32" s="140" t="s">
        <v>187</v>
      </c>
      <c r="D32" s="95" t="s">
        <v>28</v>
      </c>
      <c r="E32" s="103">
        <v>104</v>
      </c>
      <c r="F32" s="92" t="s">
        <v>186</v>
      </c>
      <c r="G32" s="12"/>
      <c r="H32" s="12"/>
      <c r="I32" s="12"/>
      <c r="J32" s="14">
        <v>105895</v>
      </c>
      <c r="K32" s="12"/>
      <c r="L32" s="12"/>
      <c r="M32" s="12"/>
      <c r="N32" s="12"/>
      <c r="O32" s="12"/>
      <c r="P32" s="12"/>
      <c r="Q32" s="12"/>
    </row>
    <row r="33" spans="1:17" ht="96.75" x14ac:dyDescent="0.2">
      <c r="A33" s="6">
        <v>8</v>
      </c>
      <c r="B33" s="96" t="s">
        <v>139</v>
      </c>
      <c r="C33" s="140" t="s">
        <v>138</v>
      </c>
      <c r="D33" s="95" t="s">
        <v>30</v>
      </c>
      <c r="E33" s="94">
        <v>1.04</v>
      </c>
      <c r="F33" s="92">
        <v>8323.66</v>
      </c>
      <c r="G33" s="92">
        <v>2170.94</v>
      </c>
      <c r="H33" s="92">
        <v>2787.63</v>
      </c>
      <c r="I33" s="92">
        <v>960.77</v>
      </c>
      <c r="J33" s="14">
        <v>8657</v>
      </c>
      <c r="K33" s="12">
        <v>2258</v>
      </c>
      <c r="L33" s="12">
        <v>2899</v>
      </c>
      <c r="M33" s="12">
        <v>999</v>
      </c>
      <c r="N33" s="12">
        <v>155.4</v>
      </c>
      <c r="O33" s="12">
        <v>161.62</v>
      </c>
      <c r="P33" s="12">
        <v>61.04</v>
      </c>
      <c r="Q33" s="12">
        <v>63.48</v>
      </c>
    </row>
    <row r="34" spans="1:17" ht="24" x14ac:dyDescent="0.2">
      <c r="A34" s="6">
        <v>9</v>
      </c>
      <c r="B34" s="96" t="s">
        <v>95</v>
      </c>
      <c r="C34" s="140" t="s">
        <v>137</v>
      </c>
      <c r="D34" s="95" t="s">
        <v>28</v>
      </c>
      <c r="E34" s="103">
        <v>75</v>
      </c>
      <c r="F34" s="92" t="s">
        <v>136</v>
      </c>
      <c r="G34" s="12"/>
      <c r="H34" s="12"/>
      <c r="I34" s="12"/>
      <c r="J34" s="14">
        <v>5544</v>
      </c>
      <c r="K34" s="12"/>
      <c r="L34" s="12"/>
      <c r="M34" s="12"/>
      <c r="N34" s="12"/>
      <c r="O34" s="12"/>
      <c r="P34" s="12"/>
      <c r="Q34" s="12"/>
    </row>
    <row r="35" spans="1:17" ht="24" x14ac:dyDescent="0.2">
      <c r="A35" s="6">
        <v>10</v>
      </c>
      <c r="B35" s="96" t="s">
        <v>135</v>
      </c>
      <c r="C35" s="140" t="s">
        <v>134</v>
      </c>
      <c r="D35" s="95" t="s">
        <v>30</v>
      </c>
      <c r="E35" s="103">
        <v>0.75</v>
      </c>
      <c r="F35" s="92">
        <v>1987.94</v>
      </c>
      <c r="G35" s="92">
        <v>1191.6400000000001</v>
      </c>
      <c r="H35" s="92">
        <v>276.39</v>
      </c>
      <c r="I35" s="92">
        <v>2.91</v>
      </c>
      <c r="J35" s="14">
        <v>1491</v>
      </c>
      <c r="K35" s="12">
        <v>894</v>
      </c>
      <c r="L35" s="12">
        <v>207</v>
      </c>
      <c r="M35" s="12">
        <v>2</v>
      </c>
      <c r="N35" s="12">
        <v>85.3</v>
      </c>
      <c r="O35" s="12">
        <v>63.98</v>
      </c>
      <c r="P35" s="12">
        <v>0.16</v>
      </c>
      <c r="Q35" s="12">
        <v>0.12</v>
      </c>
    </row>
    <row r="36" spans="1:17" ht="24" x14ac:dyDescent="0.2">
      <c r="A36" s="6">
        <v>11</v>
      </c>
      <c r="B36" s="96" t="s">
        <v>185</v>
      </c>
      <c r="C36" s="140" t="s">
        <v>133</v>
      </c>
      <c r="D36" s="95" t="s">
        <v>28</v>
      </c>
      <c r="E36" s="94">
        <v>76</v>
      </c>
      <c r="F36" s="92" t="s">
        <v>132</v>
      </c>
      <c r="G36" s="12"/>
      <c r="H36" s="12"/>
      <c r="I36" s="12"/>
      <c r="J36" s="14">
        <v>1367</v>
      </c>
      <c r="K36" s="12"/>
      <c r="L36" s="12"/>
      <c r="M36" s="12"/>
      <c r="N36" s="12"/>
      <c r="O36" s="12"/>
      <c r="P36" s="12"/>
      <c r="Q36" s="12"/>
    </row>
    <row r="37" spans="1:17" ht="24" x14ac:dyDescent="0.2">
      <c r="A37" s="6">
        <v>12</v>
      </c>
      <c r="B37" s="96" t="s">
        <v>131</v>
      </c>
      <c r="C37" s="140" t="s">
        <v>130</v>
      </c>
      <c r="D37" s="95" t="s">
        <v>28</v>
      </c>
      <c r="E37" s="103">
        <v>1</v>
      </c>
      <c r="F37" s="92">
        <v>1562</v>
      </c>
      <c r="G37" s="12"/>
      <c r="H37" s="12"/>
      <c r="I37" s="12"/>
      <c r="J37" s="14">
        <v>1562</v>
      </c>
      <c r="K37" s="12"/>
      <c r="L37" s="12"/>
      <c r="M37" s="12"/>
      <c r="N37" s="12"/>
      <c r="O37" s="12"/>
      <c r="P37" s="12"/>
      <c r="Q37" s="12"/>
    </row>
    <row r="38" spans="1:17" ht="48" x14ac:dyDescent="0.2">
      <c r="A38" s="6">
        <v>13</v>
      </c>
      <c r="B38" s="96" t="s">
        <v>98</v>
      </c>
      <c r="C38" s="140" t="s">
        <v>129</v>
      </c>
      <c r="D38" s="95" t="s">
        <v>27</v>
      </c>
      <c r="E38" s="103">
        <v>1</v>
      </c>
      <c r="F38" s="92">
        <v>128.26</v>
      </c>
      <c r="G38" s="92">
        <v>58.25</v>
      </c>
      <c r="H38" s="92">
        <v>7.85</v>
      </c>
      <c r="I38" s="92">
        <v>0.36</v>
      </c>
      <c r="J38" s="14">
        <v>128</v>
      </c>
      <c r="K38" s="12">
        <v>58</v>
      </c>
      <c r="L38" s="12">
        <v>8</v>
      </c>
      <c r="M38" s="12"/>
      <c r="N38" s="12">
        <v>4.17</v>
      </c>
      <c r="O38" s="12">
        <v>4.17</v>
      </c>
      <c r="P38" s="12">
        <v>0.02</v>
      </c>
      <c r="Q38" s="12">
        <v>0.02</v>
      </c>
    </row>
    <row r="39" spans="1:17" ht="60" x14ac:dyDescent="0.2">
      <c r="A39" s="6">
        <v>14</v>
      </c>
      <c r="B39" s="96" t="s">
        <v>128</v>
      </c>
      <c r="C39" s="140" t="s">
        <v>127</v>
      </c>
      <c r="D39" s="95" t="s">
        <v>32</v>
      </c>
      <c r="E39" s="103">
        <v>360</v>
      </c>
      <c r="F39" s="92">
        <v>20.68</v>
      </c>
      <c r="G39" s="12"/>
      <c r="H39" s="12"/>
      <c r="I39" s="12"/>
      <c r="J39" s="14">
        <v>7445</v>
      </c>
      <c r="K39" s="12"/>
      <c r="L39" s="12"/>
      <c r="M39" s="12"/>
      <c r="N39" s="12"/>
      <c r="O39" s="12"/>
      <c r="P39" s="12"/>
      <c r="Q39" s="12"/>
    </row>
    <row r="40" spans="1:17" ht="84.75" x14ac:dyDescent="0.2">
      <c r="A40" s="6">
        <v>15</v>
      </c>
      <c r="B40" s="96" t="s">
        <v>126</v>
      </c>
      <c r="C40" s="140" t="s">
        <v>125</v>
      </c>
      <c r="D40" s="95" t="s">
        <v>31</v>
      </c>
      <c r="E40" s="94">
        <v>3.6</v>
      </c>
      <c r="F40" s="92">
        <v>2547.61</v>
      </c>
      <c r="G40" s="92">
        <v>428.51</v>
      </c>
      <c r="H40" s="92">
        <v>897.93</v>
      </c>
      <c r="I40" s="92">
        <v>320.97000000000003</v>
      </c>
      <c r="J40" s="14">
        <v>9171</v>
      </c>
      <c r="K40" s="12">
        <v>1543</v>
      </c>
      <c r="L40" s="12">
        <v>3233</v>
      </c>
      <c r="M40" s="12">
        <v>1155</v>
      </c>
      <c r="N40" s="12">
        <v>32.340000000000003</v>
      </c>
      <c r="O40" s="12">
        <v>116.42</v>
      </c>
      <c r="P40" s="12">
        <v>20.47</v>
      </c>
      <c r="Q40" s="12">
        <v>73.69</v>
      </c>
    </row>
    <row r="41" spans="1:17" ht="72.75" x14ac:dyDescent="0.2">
      <c r="A41" s="6">
        <v>16</v>
      </c>
      <c r="B41" s="96" t="s">
        <v>184</v>
      </c>
      <c r="C41" s="140" t="s">
        <v>124</v>
      </c>
      <c r="D41" s="95" t="s">
        <v>31</v>
      </c>
      <c r="E41" s="94">
        <v>1.2</v>
      </c>
      <c r="F41" s="92">
        <v>1043.69</v>
      </c>
      <c r="G41" s="92">
        <v>279.64999999999998</v>
      </c>
      <c r="H41" s="92">
        <v>62.29</v>
      </c>
      <c r="I41" s="92">
        <v>2</v>
      </c>
      <c r="J41" s="14">
        <v>1252</v>
      </c>
      <c r="K41" s="12">
        <v>336</v>
      </c>
      <c r="L41" s="12">
        <v>75</v>
      </c>
      <c r="M41" s="12">
        <v>2</v>
      </c>
      <c r="N41" s="12">
        <v>21.11</v>
      </c>
      <c r="O41" s="12">
        <v>25.33</v>
      </c>
      <c r="P41" s="12">
        <v>0.11</v>
      </c>
      <c r="Q41" s="12">
        <v>0.13</v>
      </c>
    </row>
    <row r="42" spans="1:17" ht="24" x14ac:dyDescent="0.2">
      <c r="A42" s="6">
        <v>17</v>
      </c>
      <c r="B42" s="96" t="s">
        <v>123</v>
      </c>
      <c r="C42" s="140" t="s">
        <v>122</v>
      </c>
      <c r="D42" s="95" t="s">
        <v>91</v>
      </c>
      <c r="E42" s="94">
        <v>2.6599999999999999E-2</v>
      </c>
      <c r="F42" s="92">
        <v>4815.5</v>
      </c>
      <c r="G42" s="12"/>
      <c r="H42" s="12"/>
      <c r="I42" s="12"/>
      <c r="J42" s="14">
        <v>128</v>
      </c>
      <c r="K42" s="12"/>
      <c r="L42" s="12"/>
      <c r="M42" s="12"/>
      <c r="N42" s="12"/>
      <c r="O42" s="12"/>
      <c r="P42" s="12"/>
      <c r="Q42" s="12"/>
    </row>
    <row r="43" spans="1:17" ht="26.25" x14ac:dyDescent="0.2">
      <c r="A43" s="6">
        <v>18</v>
      </c>
      <c r="B43" s="96" t="s">
        <v>95</v>
      </c>
      <c r="C43" s="140" t="s">
        <v>121</v>
      </c>
      <c r="D43" s="95" t="s">
        <v>28</v>
      </c>
      <c r="E43" s="103">
        <v>208</v>
      </c>
      <c r="F43" s="92" t="s">
        <v>120</v>
      </c>
      <c r="G43" s="12"/>
      <c r="H43" s="12"/>
      <c r="I43" s="12"/>
      <c r="J43" s="14">
        <v>6</v>
      </c>
      <c r="K43" s="12"/>
      <c r="L43" s="12"/>
      <c r="M43" s="12"/>
      <c r="N43" s="12"/>
      <c r="O43" s="12"/>
      <c r="P43" s="12"/>
      <c r="Q43" s="12"/>
    </row>
    <row r="44" spans="1:17" ht="111" x14ac:dyDescent="0.2">
      <c r="A44" s="6">
        <v>19</v>
      </c>
      <c r="B44" s="96" t="s">
        <v>97</v>
      </c>
      <c r="C44" s="140" t="s">
        <v>96</v>
      </c>
      <c r="D44" s="95" t="s">
        <v>29</v>
      </c>
      <c r="E44" s="94">
        <v>0.58299999999999996</v>
      </c>
      <c r="F44" s="92">
        <v>5064.3500000000004</v>
      </c>
      <c r="G44" s="12"/>
      <c r="H44" s="12"/>
      <c r="I44" s="12"/>
      <c r="J44" s="14">
        <v>2953</v>
      </c>
      <c r="K44" s="12"/>
      <c r="L44" s="12"/>
      <c r="M44" s="12"/>
      <c r="N44" s="12"/>
      <c r="O44" s="12"/>
      <c r="P44" s="12"/>
      <c r="Q44" s="12"/>
    </row>
    <row r="45" spans="1:17" ht="26.45" customHeight="1" x14ac:dyDescent="0.2">
      <c r="A45" s="6">
        <v>20</v>
      </c>
      <c r="B45" s="96" t="s">
        <v>119</v>
      </c>
      <c r="C45" s="140" t="s">
        <v>118</v>
      </c>
      <c r="D45" s="95" t="s">
        <v>115</v>
      </c>
      <c r="E45" s="103">
        <v>0.8</v>
      </c>
      <c r="F45" s="92">
        <v>2828.73</v>
      </c>
      <c r="G45" s="92">
        <v>199.19</v>
      </c>
      <c r="H45" s="92">
        <v>1292.95</v>
      </c>
      <c r="I45" s="92">
        <v>147.72</v>
      </c>
      <c r="J45" s="14">
        <v>2263</v>
      </c>
      <c r="K45" s="12">
        <v>159</v>
      </c>
      <c r="L45" s="12">
        <v>1034</v>
      </c>
      <c r="M45" s="12">
        <v>118</v>
      </c>
      <c r="N45" s="12">
        <v>14.7</v>
      </c>
      <c r="O45" s="12">
        <v>11.76</v>
      </c>
      <c r="P45" s="12">
        <v>8.36</v>
      </c>
      <c r="Q45" s="12">
        <v>6.69</v>
      </c>
    </row>
    <row r="46" spans="1:17" ht="84.75" x14ac:dyDescent="0.2">
      <c r="A46" s="6">
        <v>21</v>
      </c>
      <c r="B46" s="96" t="s">
        <v>117</v>
      </c>
      <c r="C46" s="140" t="s">
        <v>116</v>
      </c>
      <c r="D46" s="95" t="s">
        <v>115</v>
      </c>
      <c r="E46" s="94">
        <v>4.5</v>
      </c>
      <c r="F46" s="92">
        <v>807.24</v>
      </c>
      <c r="G46" s="92">
        <v>176.42</v>
      </c>
      <c r="H46" s="92">
        <v>544.80999999999995</v>
      </c>
      <c r="I46" s="92">
        <v>57.87</v>
      </c>
      <c r="J46" s="14">
        <v>3633</v>
      </c>
      <c r="K46" s="12">
        <v>794</v>
      </c>
      <c r="L46" s="12">
        <v>2452</v>
      </c>
      <c r="M46" s="12">
        <v>260</v>
      </c>
      <c r="N46" s="12">
        <v>13.02</v>
      </c>
      <c r="O46" s="12">
        <v>58.59</v>
      </c>
      <c r="P46" s="12">
        <v>3.39</v>
      </c>
      <c r="Q46" s="12">
        <v>15.26</v>
      </c>
    </row>
    <row r="47" spans="1:17" ht="84.75" x14ac:dyDescent="0.2">
      <c r="A47" s="6">
        <v>22</v>
      </c>
      <c r="B47" s="96" t="s">
        <v>114</v>
      </c>
      <c r="C47" s="140" t="s">
        <v>113</v>
      </c>
      <c r="D47" s="95" t="s">
        <v>27</v>
      </c>
      <c r="E47" s="94">
        <v>208</v>
      </c>
      <c r="F47" s="92">
        <v>38.58</v>
      </c>
      <c r="G47" s="92">
        <v>3.7</v>
      </c>
      <c r="H47" s="92">
        <v>2.92</v>
      </c>
      <c r="I47" s="92">
        <v>0.18</v>
      </c>
      <c r="J47" s="14">
        <v>8025</v>
      </c>
      <c r="K47" s="12">
        <v>770</v>
      </c>
      <c r="L47" s="12">
        <v>607</v>
      </c>
      <c r="M47" s="12">
        <v>37</v>
      </c>
      <c r="N47" s="12">
        <v>0.27</v>
      </c>
      <c r="O47" s="12">
        <v>56.16</v>
      </c>
      <c r="P47" s="12">
        <v>0.01</v>
      </c>
      <c r="Q47" s="12">
        <v>2.08</v>
      </c>
    </row>
    <row r="48" spans="1:17" ht="84.75" x14ac:dyDescent="0.2">
      <c r="A48" s="6">
        <v>23</v>
      </c>
      <c r="B48" s="96" t="s">
        <v>112</v>
      </c>
      <c r="C48" s="140" t="s">
        <v>111</v>
      </c>
      <c r="D48" s="95" t="s">
        <v>30</v>
      </c>
      <c r="E48" s="94">
        <v>6.24</v>
      </c>
      <c r="F48" s="92">
        <v>173.98</v>
      </c>
      <c r="G48" s="92">
        <v>170.73</v>
      </c>
      <c r="H48" s="12"/>
      <c r="I48" s="12"/>
      <c r="J48" s="14">
        <v>1086</v>
      </c>
      <c r="K48" s="12">
        <v>1065</v>
      </c>
      <c r="L48" s="12"/>
      <c r="M48" s="12"/>
      <c r="N48" s="12">
        <v>12.6</v>
      </c>
      <c r="O48" s="12">
        <v>78.62</v>
      </c>
      <c r="P48" s="12"/>
      <c r="Q48" s="12"/>
    </row>
    <row r="49" spans="1:17" ht="24" x14ac:dyDescent="0.2">
      <c r="A49" s="6">
        <v>24</v>
      </c>
      <c r="B49" s="96" t="s">
        <v>95</v>
      </c>
      <c r="C49" s="140" t="s">
        <v>110</v>
      </c>
      <c r="D49" s="95" t="s">
        <v>28</v>
      </c>
      <c r="E49" s="94">
        <v>114</v>
      </c>
      <c r="F49" s="92" t="s">
        <v>109</v>
      </c>
      <c r="G49" s="12"/>
      <c r="H49" s="12"/>
      <c r="I49" s="12"/>
      <c r="J49" s="14">
        <v>695</v>
      </c>
      <c r="K49" s="12"/>
      <c r="L49" s="12"/>
      <c r="M49" s="12"/>
      <c r="N49" s="12"/>
      <c r="O49" s="12"/>
      <c r="P49" s="12"/>
      <c r="Q49" s="12"/>
    </row>
    <row r="50" spans="1:17" ht="60" x14ac:dyDescent="0.2">
      <c r="A50" s="6">
        <v>25</v>
      </c>
      <c r="B50" s="96" t="s">
        <v>108</v>
      </c>
      <c r="C50" s="140" t="s">
        <v>107</v>
      </c>
      <c r="D50" s="95" t="s">
        <v>27</v>
      </c>
      <c r="E50" s="103">
        <v>104</v>
      </c>
      <c r="F50" s="92">
        <v>160.78</v>
      </c>
      <c r="G50" s="92">
        <v>43.86</v>
      </c>
      <c r="H50" s="92">
        <v>2.36</v>
      </c>
      <c r="I50" s="12"/>
      <c r="J50" s="14">
        <v>16721</v>
      </c>
      <c r="K50" s="12">
        <v>4561</v>
      </c>
      <c r="L50" s="12">
        <v>245</v>
      </c>
      <c r="M50" s="12"/>
      <c r="N50" s="12">
        <v>3.31</v>
      </c>
      <c r="O50" s="12">
        <v>344.24</v>
      </c>
      <c r="P50" s="12"/>
      <c r="Q50" s="12"/>
    </row>
    <row r="51" spans="1:17" x14ac:dyDescent="0.2">
      <c r="A51" s="151" t="s">
        <v>183</v>
      </c>
      <c r="B51" s="146"/>
      <c r="C51" s="146"/>
      <c r="D51" s="146"/>
      <c r="E51" s="146"/>
      <c r="F51" s="146"/>
      <c r="G51" s="146"/>
      <c r="H51" s="146"/>
      <c r="I51" s="146"/>
      <c r="J51" s="146"/>
      <c r="K51" s="146"/>
      <c r="L51" s="146"/>
      <c r="M51" s="146"/>
      <c r="N51" s="146"/>
      <c r="O51" s="146"/>
      <c r="P51" s="146"/>
      <c r="Q51" s="146"/>
    </row>
    <row r="52" spans="1:17" ht="36" x14ac:dyDescent="0.2">
      <c r="A52" s="6">
        <v>26</v>
      </c>
      <c r="B52" s="96" t="s">
        <v>182</v>
      </c>
      <c r="C52" s="140" t="s">
        <v>181</v>
      </c>
      <c r="D52" s="95" t="s">
        <v>180</v>
      </c>
      <c r="E52" s="103">
        <v>1</v>
      </c>
      <c r="F52" s="92">
        <v>64.59</v>
      </c>
      <c r="G52" s="92">
        <v>64.59</v>
      </c>
      <c r="H52" s="12"/>
      <c r="I52" s="12"/>
      <c r="J52" s="14">
        <v>65</v>
      </c>
      <c r="K52" s="12">
        <v>65</v>
      </c>
      <c r="L52" s="12"/>
      <c r="M52" s="12"/>
      <c r="N52" s="12">
        <v>4</v>
      </c>
      <c r="O52" s="12">
        <v>4</v>
      </c>
      <c r="P52" s="12"/>
      <c r="Q52" s="12"/>
    </row>
    <row r="53" spans="1:17" ht="36" x14ac:dyDescent="0.2">
      <c r="A53" s="6">
        <v>27</v>
      </c>
      <c r="B53" s="96" t="s">
        <v>179</v>
      </c>
      <c r="C53" s="140" t="s">
        <v>178</v>
      </c>
      <c r="D53" s="95" t="s">
        <v>177</v>
      </c>
      <c r="E53" s="103">
        <v>1</v>
      </c>
      <c r="F53" s="92">
        <v>18.04</v>
      </c>
      <c r="G53" s="92">
        <v>18.04</v>
      </c>
      <c r="H53" s="12"/>
      <c r="I53" s="12"/>
      <c r="J53" s="14">
        <v>18</v>
      </c>
      <c r="K53" s="12">
        <v>18</v>
      </c>
      <c r="L53" s="12"/>
      <c r="M53" s="12"/>
      <c r="N53" s="12">
        <v>1</v>
      </c>
      <c r="O53" s="12">
        <v>1</v>
      </c>
      <c r="P53" s="12"/>
      <c r="Q53" s="12"/>
    </row>
    <row r="54" spans="1:17" ht="60" x14ac:dyDescent="0.2">
      <c r="A54" s="6">
        <v>28</v>
      </c>
      <c r="B54" s="96" t="s">
        <v>176</v>
      </c>
      <c r="C54" s="140" t="s">
        <v>175</v>
      </c>
      <c r="D54" s="95" t="s">
        <v>27</v>
      </c>
      <c r="E54" s="103">
        <v>1</v>
      </c>
      <c r="F54" s="92">
        <v>26.47</v>
      </c>
      <c r="G54" s="92">
        <v>26.47</v>
      </c>
      <c r="H54" s="12"/>
      <c r="I54" s="12"/>
      <c r="J54" s="14">
        <v>26</v>
      </c>
      <c r="K54" s="12">
        <v>26</v>
      </c>
      <c r="L54" s="12"/>
      <c r="M54" s="12"/>
      <c r="N54" s="12">
        <v>2</v>
      </c>
      <c r="O54" s="12">
        <v>2</v>
      </c>
      <c r="P54" s="12"/>
      <c r="Q54" s="12"/>
    </row>
    <row r="55" spans="1:17" ht="48" x14ac:dyDescent="0.2">
      <c r="A55" s="6">
        <v>29</v>
      </c>
      <c r="B55" s="96" t="s">
        <v>174</v>
      </c>
      <c r="C55" s="140" t="s">
        <v>173</v>
      </c>
      <c r="D55" s="95" t="s">
        <v>27</v>
      </c>
      <c r="E55" s="103">
        <v>12</v>
      </c>
      <c r="F55" s="92">
        <v>19.850000000000001</v>
      </c>
      <c r="G55" s="92">
        <v>19.850000000000001</v>
      </c>
      <c r="H55" s="12"/>
      <c r="I55" s="12"/>
      <c r="J55" s="14">
        <v>238</v>
      </c>
      <c r="K55" s="12">
        <v>238</v>
      </c>
      <c r="L55" s="12"/>
      <c r="M55" s="12"/>
      <c r="N55" s="12">
        <v>1.5</v>
      </c>
      <c r="O55" s="12">
        <v>18</v>
      </c>
      <c r="P55" s="12"/>
      <c r="Q55" s="12"/>
    </row>
    <row r="56" spans="1:17" ht="36" x14ac:dyDescent="0.2">
      <c r="A56" s="6">
        <v>30</v>
      </c>
      <c r="B56" s="96" t="s">
        <v>172</v>
      </c>
      <c r="C56" s="140" t="s">
        <v>171</v>
      </c>
      <c r="D56" s="95" t="s">
        <v>170</v>
      </c>
      <c r="E56" s="94">
        <v>13</v>
      </c>
      <c r="F56" s="92">
        <v>27.06</v>
      </c>
      <c r="G56" s="92">
        <v>27.06</v>
      </c>
      <c r="H56" s="12"/>
      <c r="I56" s="12"/>
      <c r="J56" s="14">
        <v>352</v>
      </c>
      <c r="K56" s="12">
        <v>352</v>
      </c>
      <c r="L56" s="12"/>
      <c r="M56" s="12"/>
      <c r="N56" s="12">
        <v>1.5</v>
      </c>
      <c r="O56" s="12">
        <v>19.5</v>
      </c>
      <c r="P56" s="12"/>
      <c r="Q56" s="12"/>
    </row>
    <row r="57" spans="1:17" ht="96" x14ac:dyDescent="0.2">
      <c r="A57" s="6">
        <v>31</v>
      </c>
      <c r="B57" s="96" t="s">
        <v>169</v>
      </c>
      <c r="C57" s="140" t="s">
        <v>168</v>
      </c>
      <c r="D57" s="95" t="s">
        <v>167</v>
      </c>
      <c r="E57" s="94">
        <v>179</v>
      </c>
      <c r="F57" s="92">
        <v>7.22</v>
      </c>
      <c r="G57" s="92">
        <v>7.22</v>
      </c>
      <c r="H57" s="12"/>
      <c r="I57" s="12"/>
      <c r="J57" s="14">
        <v>1292</v>
      </c>
      <c r="K57" s="12">
        <v>1292</v>
      </c>
      <c r="L57" s="12"/>
      <c r="M57" s="12"/>
      <c r="N57" s="12">
        <v>0.4</v>
      </c>
      <c r="O57" s="12">
        <v>71.599999999999994</v>
      </c>
      <c r="P57" s="12"/>
      <c r="Q57" s="12"/>
    </row>
    <row r="58" spans="1:17" ht="36" x14ac:dyDescent="0.2">
      <c r="A58" s="6">
        <v>32</v>
      </c>
      <c r="B58" s="96" t="s">
        <v>166</v>
      </c>
      <c r="C58" s="140" t="s">
        <v>165</v>
      </c>
      <c r="D58" s="95" t="s">
        <v>164</v>
      </c>
      <c r="E58" s="94">
        <v>1.81</v>
      </c>
      <c r="F58" s="92">
        <v>288.64</v>
      </c>
      <c r="G58" s="92">
        <v>288.64</v>
      </c>
      <c r="H58" s="12"/>
      <c r="I58" s="12"/>
      <c r="J58" s="14">
        <v>522</v>
      </c>
      <c r="K58" s="12">
        <v>522</v>
      </c>
      <c r="L58" s="12"/>
      <c r="M58" s="12"/>
      <c r="N58" s="12">
        <v>16</v>
      </c>
      <c r="O58" s="12">
        <v>28.96</v>
      </c>
      <c r="P58" s="12"/>
      <c r="Q58" s="12"/>
    </row>
    <row r="59" spans="1:17" x14ac:dyDescent="0.2">
      <c r="A59" s="145" t="s">
        <v>33</v>
      </c>
      <c r="B59" s="146"/>
      <c r="C59" s="146"/>
      <c r="D59" s="146"/>
      <c r="E59" s="146"/>
      <c r="F59" s="146"/>
      <c r="G59" s="146"/>
      <c r="H59" s="146"/>
      <c r="I59" s="146"/>
      <c r="J59" s="93">
        <v>184099</v>
      </c>
      <c r="K59" s="92">
        <v>18358</v>
      </c>
      <c r="L59" s="92">
        <v>10882</v>
      </c>
      <c r="M59" s="92">
        <v>2580</v>
      </c>
      <c r="N59" s="12"/>
      <c r="O59" s="92">
        <v>1344.63</v>
      </c>
      <c r="P59" s="12"/>
      <c r="Q59" s="92">
        <v>161.94</v>
      </c>
    </row>
    <row r="60" spans="1:17" x14ac:dyDescent="0.2">
      <c r="A60" s="145" t="s">
        <v>34</v>
      </c>
      <c r="B60" s="146"/>
      <c r="C60" s="146"/>
      <c r="D60" s="146"/>
      <c r="E60" s="146"/>
      <c r="F60" s="146"/>
      <c r="G60" s="146"/>
      <c r="H60" s="146"/>
      <c r="I60" s="146"/>
      <c r="J60" s="93">
        <v>196069</v>
      </c>
      <c r="K60" s="92">
        <v>24109</v>
      </c>
      <c r="L60" s="92">
        <v>14831</v>
      </c>
      <c r="M60" s="92">
        <v>3630</v>
      </c>
      <c r="N60" s="12"/>
      <c r="O60" s="92">
        <v>1700.82</v>
      </c>
      <c r="P60" s="12"/>
      <c r="Q60" s="92">
        <v>218.46</v>
      </c>
    </row>
    <row r="61" spans="1:17" x14ac:dyDescent="0.2">
      <c r="A61" s="145" t="s">
        <v>73</v>
      </c>
      <c r="B61" s="146"/>
      <c r="C61" s="146"/>
      <c r="D61" s="146"/>
      <c r="E61" s="146"/>
      <c r="F61" s="146"/>
      <c r="G61" s="146"/>
      <c r="H61" s="146"/>
      <c r="I61" s="146"/>
      <c r="J61" s="14"/>
      <c r="K61" s="12"/>
      <c r="L61" s="12"/>
      <c r="M61" s="12"/>
      <c r="N61" s="12"/>
      <c r="O61" s="12"/>
      <c r="P61" s="12"/>
      <c r="Q61" s="12"/>
    </row>
    <row r="62" spans="1:17" x14ac:dyDescent="0.2">
      <c r="A62" s="145" t="s">
        <v>163</v>
      </c>
      <c r="B62" s="146"/>
      <c r="C62" s="146"/>
      <c r="D62" s="146"/>
      <c r="E62" s="146"/>
      <c r="F62" s="146"/>
      <c r="G62" s="146"/>
      <c r="H62" s="146"/>
      <c r="I62" s="146"/>
      <c r="J62" s="93">
        <v>900</v>
      </c>
      <c r="K62" s="92">
        <v>789</v>
      </c>
      <c r="L62" s="92">
        <v>111</v>
      </c>
      <c r="M62" s="92">
        <v>111</v>
      </c>
      <c r="N62" s="12"/>
      <c r="O62" s="12"/>
      <c r="P62" s="12"/>
      <c r="Q62" s="12"/>
    </row>
    <row r="63" spans="1:17" ht="15" customHeight="1" x14ac:dyDescent="0.2">
      <c r="A63" s="145" t="s">
        <v>162</v>
      </c>
      <c r="B63" s="146"/>
      <c r="C63" s="146"/>
      <c r="D63" s="146"/>
      <c r="E63" s="146"/>
      <c r="F63" s="146"/>
      <c r="G63" s="146"/>
      <c r="H63" s="146"/>
      <c r="I63" s="146"/>
      <c r="J63" s="93">
        <v>2270</v>
      </c>
      <c r="K63" s="12"/>
      <c r="L63" s="12"/>
      <c r="M63" s="12"/>
      <c r="N63" s="12"/>
      <c r="O63" s="12"/>
      <c r="P63" s="12"/>
      <c r="Q63" s="12"/>
    </row>
    <row r="64" spans="1:17" ht="26.45" customHeight="1" x14ac:dyDescent="0.2">
      <c r="A64" s="145" t="s">
        <v>161</v>
      </c>
      <c r="B64" s="146"/>
      <c r="C64" s="146"/>
      <c r="D64" s="146"/>
      <c r="E64" s="146"/>
      <c r="F64" s="146"/>
      <c r="G64" s="146"/>
      <c r="H64" s="146"/>
      <c r="I64" s="146"/>
      <c r="J64" s="93">
        <v>9010</v>
      </c>
      <c r="K64" s="92">
        <v>5172</v>
      </c>
      <c r="L64" s="92">
        <v>3838</v>
      </c>
      <c r="M64" s="92">
        <v>939</v>
      </c>
      <c r="N64" s="12"/>
      <c r="O64" s="92">
        <v>367.79399999999998</v>
      </c>
      <c r="P64" s="12"/>
      <c r="Q64" s="92">
        <v>56.518000000000001</v>
      </c>
    </row>
    <row r="65" spans="1:17" ht="25.9" customHeight="1" x14ac:dyDescent="0.2">
      <c r="A65" s="145" t="s">
        <v>160</v>
      </c>
      <c r="B65" s="146"/>
      <c r="C65" s="146"/>
      <c r="D65" s="146"/>
      <c r="E65" s="146"/>
      <c r="F65" s="146"/>
      <c r="G65" s="146"/>
      <c r="H65" s="146"/>
      <c r="I65" s="146"/>
      <c r="J65" s="93">
        <v>393</v>
      </c>
      <c r="K65" s="92">
        <v>393</v>
      </c>
      <c r="L65" s="12"/>
      <c r="M65" s="12"/>
      <c r="N65" s="12"/>
      <c r="O65" s="92">
        <v>21.759</v>
      </c>
      <c r="P65" s="12"/>
      <c r="Q65" s="12"/>
    </row>
    <row r="66" spans="1:17" ht="15" customHeight="1" x14ac:dyDescent="0.2">
      <c r="A66" s="145" t="s">
        <v>159</v>
      </c>
      <c r="B66" s="146"/>
      <c r="C66" s="146"/>
      <c r="D66" s="146"/>
      <c r="E66" s="146"/>
      <c r="F66" s="146"/>
      <c r="G66" s="146"/>
      <c r="H66" s="146"/>
      <c r="I66" s="146"/>
      <c r="J66" s="93">
        <v>-603</v>
      </c>
      <c r="K66" s="92">
        <v>-603</v>
      </c>
      <c r="L66" s="12"/>
      <c r="M66" s="12"/>
      <c r="N66" s="12"/>
      <c r="O66" s="92">
        <v>-33.363999999999997</v>
      </c>
      <c r="P66" s="12"/>
      <c r="Q66" s="12"/>
    </row>
    <row r="67" spans="1:17" x14ac:dyDescent="0.2">
      <c r="A67" s="145" t="s">
        <v>35</v>
      </c>
      <c r="B67" s="146"/>
      <c r="C67" s="146"/>
      <c r="D67" s="146"/>
      <c r="E67" s="146"/>
      <c r="F67" s="146"/>
      <c r="G67" s="146"/>
      <c r="H67" s="146"/>
      <c r="I67" s="146"/>
      <c r="J67" s="93">
        <v>25452</v>
      </c>
      <c r="K67" s="12"/>
      <c r="L67" s="12"/>
      <c r="M67" s="12"/>
      <c r="N67" s="12"/>
      <c r="O67" s="12"/>
      <c r="P67" s="12"/>
      <c r="Q67" s="12"/>
    </row>
    <row r="68" spans="1:17" x14ac:dyDescent="0.2">
      <c r="A68" s="145" t="s">
        <v>73</v>
      </c>
      <c r="B68" s="146"/>
      <c r="C68" s="146"/>
      <c r="D68" s="146"/>
      <c r="E68" s="146"/>
      <c r="F68" s="146"/>
      <c r="G68" s="146"/>
      <c r="H68" s="146"/>
      <c r="I68" s="146"/>
      <c r="J68" s="14"/>
      <c r="K68" s="12"/>
      <c r="L68" s="12"/>
      <c r="M68" s="12"/>
      <c r="N68" s="12"/>
      <c r="O68" s="12"/>
      <c r="P68" s="12"/>
      <c r="Q68" s="12"/>
    </row>
    <row r="69" spans="1:17" x14ac:dyDescent="0.2">
      <c r="A69" s="145" t="s">
        <v>158</v>
      </c>
      <c r="B69" s="146"/>
      <c r="C69" s="146"/>
      <c r="D69" s="146"/>
      <c r="E69" s="146"/>
      <c r="F69" s="146"/>
      <c r="G69" s="146"/>
      <c r="H69" s="146"/>
      <c r="I69" s="146"/>
      <c r="J69" s="93">
        <v>1567</v>
      </c>
      <c r="K69" s="12"/>
      <c r="L69" s="12"/>
      <c r="M69" s="12"/>
      <c r="N69" s="12"/>
      <c r="O69" s="12"/>
      <c r="P69" s="12"/>
      <c r="Q69" s="12"/>
    </row>
    <row r="70" spans="1:17" x14ac:dyDescent="0.2">
      <c r="A70" s="145" t="s">
        <v>106</v>
      </c>
      <c r="B70" s="146"/>
      <c r="C70" s="146"/>
      <c r="D70" s="146"/>
      <c r="E70" s="146"/>
      <c r="F70" s="146"/>
      <c r="G70" s="146"/>
      <c r="H70" s="146"/>
      <c r="I70" s="146"/>
      <c r="J70" s="93">
        <v>1493</v>
      </c>
      <c r="K70" s="12"/>
      <c r="L70" s="12"/>
      <c r="M70" s="12"/>
      <c r="N70" s="12"/>
      <c r="O70" s="12"/>
      <c r="P70" s="12"/>
      <c r="Q70" s="12"/>
    </row>
    <row r="71" spans="1:17" x14ac:dyDescent="0.2">
      <c r="A71" s="145" t="s">
        <v>157</v>
      </c>
      <c r="B71" s="146"/>
      <c r="C71" s="146"/>
      <c r="D71" s="146"/>
      <c r="E71" s="146"/>
      <c r="F71" s="146"/>
      <c r="G71" s="146"/>
      <c r="H71" s="146"/>
      <c r="I71" s="146"/>
      <c r="J71" s="93">
        <v>22392</v>
      </c>
      <c r="K71" s="12"/>
      <c r="L71" s="12"/>
      <c r="M71" s="12"/>
      <c r="N71" s="12"/>
      <c r="O71" s="12"/>
      <c r="P71" s="12"/>
      <c r="Q71" s="12"/>
    </row>
    <row r="72" spans="1:17" x14ac:dyDescent="0.2">
      <c r="A72" s="145" t="s">
        <v>36</v>
      </c>
      <c r="B72" s="146"/>
      <c r="C72" s="146"/>
      <c r="D72" s="146"/>
      <c r="E72" s="146"/>
      <c r="F72" s="146"/>
      <c r="G72" s="146"/>
      <c r="H72" s="146"/>
      <c r="I72" s="146"/>
      <c r="J72" s="93">
        <v>17427</v>
      </c>
      <c r="K72" s="12"/>
      <c r="L72" s="12"/>
      <c r="M72" s="12"/>
      <c r="N72" s="12"/>
      <c r="O72" s="12"/>
      <c r="P72" s="12"/>
      <c r="Q72" s="12"/>
    </row>
    <row r="73" spans="1:17" x14ac:dyDescent="0.2">
      <c r="A73" s="145" t="s">
        <v>73</v>
      </c>
      <c r="B73" s="146"/>
      <c r="C73" s="146"/>
      <c r="D73" s="146"/>
      <c r="E73" s="146"/>
      <c r="F73" s="146"/>
      <c r="G73" s="146"/>
      <c r="H73" s="146"/>
      <c r="I73" s="146"/>
      <c r="J73" s="14"/>
      <c r="K73" s="12"/>
      <c r="L73" s="12"/>
      <c r="M73" s="12"/>
      <c r="N73" s="12"/>
      <c r="O73" s="12"/>
      <c r="P73" s="12"/>
      <c r="Q73" s="12"/>
    </row>
    <row r="74" spans="1:17" x14ac:dyDescent="0.2">
      <c r="A74" s="145" t="s">
        <v>156</v>
      </c>
      <c r="B74" s="146"/>
      <c r="C74" s="146"/>
      <c r="D74" s="146"/>
      <c r="E74" s="146"/>
      <c r="F74" s="146"/>
      <c r="G74" s="146"/>
      <c r="H74" s="146"/>
      <c r="I74" s="146"/>
      <c r="J74" s="93">
        <v>964</v>
      </c>
      <c r="K74" s="12"/>
      <c r="L74" s="12"/>
      <c r="M74" s="12"/>
      <c r="N74" s="12"/>
      <c r="O74" s="12"/>
      <c r="P74" s="12"/>
      <c r="Q74" s="12"/>
    </row>
    <row r="75" spans="1:17" x14ac:dyDescent="0.2">
      <c r="A75" s="145" t="s">
        <v>155</v>
      </c>
      <c r="B75" s="146"/>
      <c r="C75" s="146"/>
      <c r="D75" s="146"/>
      <c r="E75" s="146"/>
      <c r="F75" s="146"/>
      <c r="G75" s="146"/>
      <c r="H75" s="146"/>
      <c r="I75" s="146"/>
      <c r="J75" s="93">
        <v>16463</v>
      </c>
      <c r="K75" s="12"/>
      <c r="L75" s="12"/>
      <c r="M75" s="12"/>
      <c r="N75" s="12"/>
      <c r="O75" s="12"/>
      <c r="P75" s="12"/>
      <c r="Q75" s="12"/>
    </row>
    <row r="76" spans="1:17" x14ac:dyDescent="0.2">
      <c r="A76" s="147" t="s">
        <v>37</v>
      </c>
      <c r="B76" s="146"/>
      <c r="C76" s="146"/>
      <c r="D76" s="146"/>
      <c r="E76" s="146"/>
      <c r="F76" s="146"/>
      <c r="G76" s="146"/>
      <c r="H76" s="146"/>
      <c r="I76" s="146"/>
      <c r="J76" s="14"/>
      <c r="K76" s="12"/>
      <c r="L76" s="12"/>
      <c r="M76" s="12"/>
      <c r="N76" s="12"/>
      <c r="O76" s="12"/>
      <c r="P76" s="12"/>
      <c r="Q76" s="12"/>
    </row>
    <row r="77" spans="1:17" x14ac:dyDescent="0.2">
      <c r="A77" s="145" t="s">
        <v>154</v>
      </c>
      <c r="B77" s="146"/>
      <c r="C77" s="146"/>
      <c r="D77" s="146"/>
      <c r="E77" s="146"/>
      <c r="F77" s="146"/>
      <c r="G77" s="146"/>
      <c r="H77" s="146"/>
      <c r="I77" s="146"/>
      <c r="J77" s="93">
        <v>234006</v>
      </c>
      <c r="K77" s="12"/>
      <c r="L77" s="12"/>
      <c r="M77" s="12"/>
      <c r="N77" s="12"/>
      <c r="O77" s="92">
        <v>1567.36</v>
      </c>
      <c r="P77" s="12"/>
      <c r="Q77" s="92">
        <v>218.46</v>
      </c>
    </row>
    <row r="78" spans="1:17" x14ac:dyDescent="0.2">
      <c r="A78" s="145" t="s">
        <v>153</v>
      </c>
      <c r="B78" s="146"/>
      <c r="C78" s="146"/>
      <c r="D78" s="146"/>
      <c r="E78" s="146"/>
      <c r="F78" s="146"/>
      <c r="G78" s="146"/>
      <c r="H78" s="146"/>
      <c r="I78" s="146"/>
      <c r="J78" s="93">
        <v>4942</v>
      </c>
      <c r="K78" s="12"/>
      <c r="L78" s="12"/>
      <c r="M78" s="12"/>
      <c r="N78" s="12"/>
      <c r="O78" s="92">
        <v>133.46</v>
      </c>
      <c r="P78" s="12"/>
      <c r="Q78" s="12"/>
    </row>
    <row r="79" spans="1:17" x14ac:dyDescent="0.2">
      <c r="A79" s="145" t="s">
        <v>38</v>
      </c>
      <c r="B79" s="146"/>
      <c r="C79" s="146"/>
      <c r="D79" s="146"/>
      <c r="E79" s="146"/>
      <c r="F79" s="146"/>
      <c r="G79" s="146"/>
      <c r="H79" s="146"/>
      <c r="I79" s="146"/>
      <c r="J79" s="93">
        <v>238948</v>
      </c>
      <c r="K79" s="12"/>
      <c r="L79" s="12"/>
      <c r="M79" s="12"/>
      <c r="N79" s="12"/>
      <c r="O79" s="92">
        <v>1700.82</v>
      </c>
      <c r="P79" s="12"/>
      <c r="Q79" s="92">
        <v>218.46</v>
      </c>
    </row>
    <row r="80" spans="1:17" x14ac:dyDescent="0.2">
      <c r="A80" s="145" t="s">
        <v>39</v>
      </c>
      <c r="B80" s="146"/>
      <c r="C80" s="146"/>
      <c r="D80" s="146"/>
      <c r="E80" s="146"/>
      <c r="F80" s="146"/>
      <c r="G80" s="146"/>
      <c r="H80" s="146"/>
      <c r="I80" s="146"/>
      <c r="J80" s="14"/>
      <c r="K80" s="12"/>
      <c r="L80" s="12"/>
      <c r="M80" s="12"/>
      <c r="N80" s="12"/>
      <c r="O80" s="12"/>
      <c r="P80" s="12"/>
      <c r="Q80" s="12"/>
    </row>
    <row r="81" spans="1:19" x14ac:dyDescent="0.2">
      <c r="A81" s="145" t="s">
        <v>40</v>
      </c>
      <c r="B81" s="146"/>
      <c r="C81" s="146"/>
      <c r="D81" s="146"/>
      <c r="E81" s="146"/>
      <c r="F81" s="146"/>
      <c r="G81" s="146"/>
      <c r="H81" s="146"/>
      <c r="I81" s="146"/>
      <c r="J81" s="93">
        <v>157129</v>
      </c>
      <c r="K81" s="12"/>
      <c r="L81" s="12"/>
      <c r="M81" s="12"/>
      <c r="N81" s="12"/>
      <c r="O81" s="12"/>
      <c r="P81" s="12"/>
      <c r="Q81" s="12"/>
    </row>
    <row r="82" spans="1:19" x14ac:dyDescent="0.2">
      <c r="A82" s="145" t="s">
        <v>41</v>
      </c>
      <c r="B82" s="146"/>
      <c r="C82" s="146"/>
      <c r="D82" s="146"/>
      <c r="E82" s="146"/>
      <c r="F82" s="146"/>
      <c r="G82" s="146"/>
      <c r="H82" s="146"/>
      <c r="I82" s="146"/>
      <c r="J82" s="93">
        <v>14831</v>
      </c>
      <c r="K82" s="12"/>
      <c r="L82" s="12"/>
      <c r="M82" s="12"/>
      <c r="N82" s="12"/>
      <c r="O82" s="12"/>
      <c r="P82" s="12"/>
      <c r="Q82" s="12"/>
    </row>
    <row r="83" spans="1:19" x14ac:dyDescent="0.2">
      <c r="A83" s="145" t="s">
        <v>42</v>
      </c>
      <c r="B83" s="146"/>
      <c r="C83" s="146"/>
      <c r="D83" s="146"/>
      <c r="E83" s="146"/>
      <c r="F83" s="146"/>
      <c r="G83" s="146"/>
      <c r="H83" s="146"/>
      <c r="I83" s="146"/>
      <c r="J83" s="93">
        <v>27739</v>
      </c>
      <c r="K83" s="12"/>
      <c r="L83" s="12"/>
      <c r="M83" s="12"/>
      <c r="N83" s="12"/>
      <c r="O83" s="12"/>
      <c r="P83" s="12"/>
      <c r="Q83" s="12"/>
    </row>
    <row r="84" spans="1:19" x14ac:dyDescent="0.2">
      <c r="A84" s="145" t="s">
        <v>43</v>
      </c>
      <c r="B84" s="146"/>
      <c r="C84" s="146"/>
      <c r="D84" s="146"/>
      <c r="E84" s="146"/>
      <c r="F84" s="146"/>
      <c r="G84" s="146"/>
      <c r="H84" s="146"/>
      <c r="I84" s="146"/>
      <c r="J84" s="93">
        <v>25452</v>
      </c>
      <c r="K84" s="12"/>
      <c r="L84" s="12"/>
      <c r="M84" s="12"/>
      <c r="N84" s="12"/>
      <c r="O84" s="12"/>
      <c r="P84" s="12"/>
      <c r="Q84" s="12"/>
    </row>
    <row r="85" spans="1:19" x14ac:dyDescent="0.2">
      <c r="A85" s="145" t="s">
        <v>44</v>
      </c>
      <c r="B85" s="146"/>
      <c r="C85" s="146"/>
      <c r="D85" s="146"/>
      <c r="E85" s="146"/>
      <c r="F85" s="146"/>
      <c r="G85" s="146"/>
      <c r="H85" s="146"/>
      <c r="I85" s="146"/>
      <c r="J85" s="93">
        <v>17427</v>
      </c>
      <c r="K85" s="12"/>
      <c r="L85" s="12"/>
      <c r="M85" s="12"/>
      <c r="N85" s="12"/>
      <c r="O85" s="12"/>
      <c r="P85" s="12"/>
      <c r="Q85" s="12"/>
    </row>
    <row r="86" spans="1:19" x14ac:dyDescent="0.2">
      <c r="A86" s="147" t="s">
        <v>45</v>
      </c>
      <c r="B86" s="146"/>
      <c r="C86" s="146"/>
      <c r="D86" s="146"/>
      <c r="E86" s="146"/>
      <c r="F86" s="146"/>
      <c r="G86" s="146"/>
      <c r="H86" s="146"/>
      <c r="I86" s="146"/>
      <c r="J86" s="15">
        <v>238948</v>
      </c>
      <c r="K86" s="12"/>
      <c r="L86" s="12"/>
      <c r="M86" s="12"/>
      <c r="N86" s="12"/>
      <c r="O86" s="13">
        <v>1700.82</v>
      </c>
      <c r="P86" s="12"/>
      <c r="Q86" s="13">
        <v>218.46</v>
      </c>
    </row>
    <row r="87" spans="1:19" x14ac:dyDescent="0.2">
      <c r="F87" s="10"/>
      <c r="G87" s="10"/>
      <c r="H87" s="10"/>
      <c r="I87" s="10"/>
      <c r="J87" s="16"/>
      <c r="K87" s="10"/>
      <c r="L87" s="10"/>
      <c r="M87" s="10"/>
      <c r="N87" s="10"/>
      <c r="O87" s="10"/>
      <c r="P87" s="10"/>
      <c r="Q87" s="10"/>
    </row>
    <row r="88" spans="1:19" s="119" customFormat="1" ht="17.25" customHeight="1" x14ac:dyDescent="0.2">
      <c r="A88" s="123"/>
      <c r="B88" s="106" t="s">
        <v>92</v>
      </c>
      <c r="C88" s="106"/>
      <c r="D88" s="106"/>
      <c r="E88" s="106"/>
      <c r="F88" s="106"/>
      <c r="G88" s="106"/>
      <c r="H88" s="106"/>
      <c r="I88" s="106"/>
      <c r="J88" s="126"/>
      <c r="K88" s="106"/>
      <c r="L88" s="106"/>
      <c r="M88" s="106"/>
      <c r="N88" s="122"/>
      <c r="O88" s="122"/>
      <c r="P88" s="121"/>
      <c r="Q88" s="120"/>
      <c r="R88"/>
      <c r="S88"/>
    </row>
    <row r="89" spans="1:19" s="119" customFormat="1" ht="17.25" customHeight="1" x14ac:dyDescent="0.2">
      <c r="A89" s="123"/>
      <c r="B89" s="106"/>
      <c r="C89" s="106"/>
      <c r="D89" s="106"/>
      <c r="E89" s="106"/>
      <c r="F89" s="106"/>
      <c r="G89" s="106"/>
      <c r="H89" s="106"/>
      <c r="I89" s="106"/>
      <c r="J89" s="126"/>
      <c r="K89" s="106"/>
      <c r="L89" s="106"/>
      <c r="M89" s="106"/>
      <c r="N89" s="122"/>
      <c r="O89" s="122"/>
      <c r="P89" s="121"/>
      <c r="Q89" s="120"/>
      <c r="R89"/>
      <c r="S89"/>
    </row>
  </sheetData>
  <mergeCells count="52">
    <mergeCell ref="A83:I83"/>
    <mergeCell ref="A84:I84"/>
    <mergeCell ref="A85:I85"/>
    <mergeCell ref="A74:I74"/>
    <mergeCell ref="A75:I75"/>
    <mergeCell ref="A76:I76"/>
    <mergeCell ref="E1:I1"/>
    <mergeCell ref="A86:I86"/>
    <mergeCell ref="J13:K13"/>
    <mergeCell ref="J16:K16"/>
    <mergeCell ref="J17:K17"/>
    <mergeCell ref="J15:K15"/>
    <mergeCell ref="J14:K14"/>
    <mergeCell ref="A80:I80"/>
    <mergeCell ref="A81:I81"/>
    <mergeCell ref="A82:I82"/>
    <mergeCell ref="A66:I66"/>
    <mergeCell ref="A77:I77"/>
    <mergeCell ref="A78:I78"/>
    <mergeCell ref="A79:I79"/>
    <mergeCell ref="A68:I68"/>
    <mergeCell ref="A69:I69"/>
    <mergeCell ref="A70:I70"/>
    <mergeCell ref="A71:I71"/>
    <mergeCell ref="A72:I72"/>
    <mergeCell ref="A73:I73"/>
    <mergeCell ref="A60:I60"/>
    <mergeCell ref="A61:I61"/>
    <mergeCell ref="A62:I62"/>
    <mergeCell ref="A63:I63"/>
    <mergeCell ref="A64:I64"/>
    <mergeCell ref="A65:I65"/>
    <mergeCell ref="A20:A22"/>
    <mergeCell ref="C20:C22"/>
    <mergeCell ref="D20:D22"/>
    <mergeCell ref="E20:E22"/>
    <mergeCell ref="B20:B22"/>
    <mergeCell ref="A67:I67"/>
    <mergeCell ref="A24:Q24"/>
    <mergeCell ref="A31:Q31"/>
    <mergeCell ref="A51:Q51"/>
    <mergeCell ref="A59:I59"/>
    <mergeCell ref="Q20:Q22"/>
    <mergeCell ref="J21:J22"/>
    <mergeCell ref="K21:M21"/>
    <mergeCell ref="J20:M20"/>
    <mergeCell ref="P20:P22"/>
    <mergeCell ref="F21:F22"/>
    <mergeCell ref="F20:I20"/>
    <mergeCell ref="G21:I21"/>
    <mergeCell ref="O20:O22"/>
    <mergeCell ref="N20:N22"/>
  </mergeCells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D28"/>
  <sheetViews>
    <sheetView tabSelected="1" zoomScaleNormal="100" zoomScaleSheetLayoutView="75" workbookViewId="0">
      <selection activeCell="C19" sqref="C19"/>
    </sheetView>
  </sheetViews>
  <sheetFormatPr defaultColWidth="9" defaultRowHeight="12.75" x14ac:dyDescent="0.2"/>
  <cols>
    <col min="1" max="1" width="41.85546875" style="48" customWidth="1"/>
    <col min="2" max="2" width="21.5703125" style="48" customWidth="1"/>
    <col min="3" max="3" width="22.28515625" style="48" customWidth="1"/>
    <col min="4" max="4" width="22.28515625" style="49" customWidth="1"/>
    <col min="5" max="245" width="20.140625" style="48" customWidth="1"/>
    <col min="246" max="246" width="10.7109375" style="48" customWidth="1"/>
    <col min="247" max="247" width="11.140625" style="48" customWidth="1"/>
    <col min="248" max="248" width="21.42578125" style="48" customWidth="1"/>
    <col min="249" max="249" width="21.5703125" style="48" customWidth="1"/>
    <col min="250" max="250" width="22.28515625" style="48" customWidth="1"/>
    <col min="251" max="16384" width="9" style="48"/>
  </cols>
  <sheetData>
    <row r="1" spans="1:4" s="18" customFormat="1" ht="18.75" customHeight="1" x14ac:dyDescent="0.2">
      <c r="A1" s="167" t="s">
        <v>49</v>
      </c>
      <c r="B1" s="167"/>
      <c r="C1" s="167"/>
      <c r="D1" s="167"/>
    </row>
    <row r="2" spans="1:4" s="18" customFormat="1" ht="15.75" customHeight="1" x14ac:dyDescent="0.2">
      <c r="A2" s="19"/>
      <c r="B2" s="19"/>
      <c r="C2" s="19"/>
      <c r="D2" s="19"/>
    </row>
    <row r="3" spans="1:4" s="18" customFormat="1" ht="20.25" customHeight="1" x14ac:dyDescent="0.2">
      <c r="A3" s="168" t="s">
        <v>50</v>
      </c>
      <c r="B3" s="168"/>
      <c r="C3" s="168"/>
      <c r="D3" s="168"/>
    </row>
    <row r="4" spans="1:4" s="18" customFormat="1" ht="15.75" customHeight="1" x14ac:dyDescent="0.2">
      <c r="A4" s="20"/>
      <c r="B4" s="21"/>
      <c r="C4" s="20"/>
      <c r="D4" s="22"/>
    </row>
    <row r="5" spans="1:4" s="23" customFormat="1" ht="40.5" customHeight="1" x14ac:dyDescent="0.3">
      <c r="A5" s="169" t="s">
        <v>150</v>
      </c>
      <c r="B5" s="169"/>
      <c r="C5" s="169"/>
      <c r="D5" s="169"/>
    </row>
    <row r="6" spans="1:4" s="23" customFormat="1" ht="9" customHeight="1" x14ac:dyDescent="0.3">
      <c r="A6" s="170"/>
      <c r="B6" s="170"/>
      <c r="C6" s="170"/>
      <c r="D6" s="170"/>
    </row>
    <row r="7" spans="1:4" s="23" customFormat="1" ht="15.75" customHeight="1" x14ac:dyDescent="0.3">
      <c r="A7" s="24"/>
      <c r="B7" s="24"/>
      <c r="C7" s="24"/>
      <c r="D7" s="24"/>
    </row>
    <row r="8" spans="1:4" s="29" customFormat="1" ht="15.75" customHeight="1" x14ac:dyDescent="0.25">
      <c r="A8" s="25" t="s">
        <v>51</v>
      </c>
      <c r="B8" s="26"/>
      <c r="C8" s="27"/>
      <c r="D8" s="28" t="s">
        <v>52</v>
      </c>
    </row>
    <row r="9" spans="1:4" s="18" customFormat="1" ht="15.75" customHeight="1" x14ac:dyDescent="0.2">
      <c r="A9" s="159" t="s">
        <v>53</v>
      </c>
      <c r="B9" s="162" t="s">
        <v>54</v>
      </c>
      <c r="C9" s="162" t="s">
        <v>55</v>
      </c>
      <c r="D9" s="162" t="s">
        <v>56</v>
      </c>
    </row>
    <row r="10" spans="1:4" s="30" customFormat="1" ht="12.75" customHeight="1" x14ac:dyDescent="0.2">
      <c r="A10" s="160"/>
      <c r="B10" s="163"/>
      <c r="C10" s="163"/>
      <c r="D10" s="165"/>
    </row>
    <row r="11" spans="1:4" s="30" customFormat="1" ht="12.75" customHeight="1" x14ac:dyDescent="0.2">
      <c r="A11" s="160"/>
      <c r="B11" s="163"/>
      <c r="C11" s="163"/>
      <c r="D11" s="165"/>
    </row>
    <row r="12" spans="1:4" s="30" customFormat="1" ht="42.75" customHeight="1" x14ac:dyDescent="0.2">
      <c r="A12" s="161"/>
      <c r="B12" s="164"/>
      <c r="C12" s="163"/>
      <c r="D12" s="166"/>
    </row>
    <row r="13" spans="1:4" s="18" customFormat="1" ht="15.75" x14ac:dyDescent="0.25">
      <c r="A13" s="54" t="s">
        <v>57</v>
      </c>
      <c r="B13" s="31" t="s">
        <v>58</v>
      </c>
      <c r="C13" s="32" t="s">
        <v>59</v>
      </c>
      <c r="D13" s="50" t="s">
        <v>60</v>
      </c>
    </row>
    <row r="14" spans="1:4" s="35" customFormat="1" ht="54.95" customHeight="1" x14ac:dyDescent="0.2">
      <c r="A14" s="55" t="s">
        <v>152</v>
      </c>
      <c r="B14" s="33">
        <f>'Сводка затрат'!H13</f>
        <v>238948</v>
      </c>
      <c r="C14" s="34">
        <f>ROUND('Сводка затрат'!D13*5.98,0)+ROUND('Сводка затрат'!E13*5.98,0)+ROUND('Сводка затрат'!F13*4.21,0)+ROUND('Сводка затрат'!G13*10.48,0)</f>
        <v>1451148</v>
      </c>
      <c r="D14" s="91" t="s">
        <v>151</v>
      </c>
    </row>
    <row r="15" spans="1:4" s="35" customFormat="1" ht="20.25" customHeight="1" x14ac:dyDescent="0.2">
      <c r="A15" s="56" t="s">
        <v>61</v>
      </c>
      <c r="B15" s="36">
        <f>SUM(B14:B14)</f>
        <v>238948</v>
      </c>
      <c r="C15" s="36">
        <f>SUM(C14:C14)</f>
        <v>1451148</v>
      </c>
      <c r="D15" s="51"/>
    </row>
    <row r="16" spans="1:4" s="35" customFormat="1" ht="15" customHeight="1" x14ac:dyDescent="0.2">
      <c r="A16" s="38"/>
      <c r="B16" s="36"/>
      <c r="C16" s="37"/>
      <c r="D16" s="52"/>
    </row>
    <row r="17" spans="1:4" s="35" customFormat="1" ht="15.75" customHeight="1" x14ac:dyDescent="0.2">
      <c r="A17" s="57" t="s">
        <v>62</v>
      </c>
      <c r="B17" s="58"/>
      <c r="C17" s="34">
        <f>ROUND(C15*18%,2)</f>
        <v>261206.64</v>
      </c>
      <c r="D17" s="52"/>
    </row>
    <row r="18" spans="1:4" s="35" customFormat="1" ht="15" customHeight="1" x14ac:dyDescent="0.2">
      <c r="A18" s="38"/>
      <c r="B18" s="40"/>
      <c r="C18" s="37"/>
      <c r="D18" s="52"/>
    </row>
    <row r="19" spans="1:4" s="35" customFormat="1" ht="20.100000000000001" customHeight="1" x14ac:dyDescent="0.2">
      <c r="A19" s="41" t="s">
        <v>24</v>
      </c>
      <c r="B19" s="42"/>
      <c r="C19" s="43">
        <f>SUM(C15:C18)</f>
        <v>1712354.6400000001</v>
      </c>
      <c r="D19" s="53"/>
    </row>
    <row r="20" spans="1:4" s="35" customFormat="1" ht="18.75" customHeight="1" x14ac:dyDescent="0.2">
      <c r="A20" s="44"/>
      <c r="B20" s="45"/>
      <c r="C20" s="45"/>
      <c r="D20" s="39"/>
    </row>
    <row r="22" spans="1:4" s="25" customFormat="1" ht="15.75" x14ac:dyDescent="0.25">
      <c r="A22" s="25" t="s">
        <v>63</v>
      </c>
      <c r="D22" s="46"/>
    </row>
    <row r="23" spans="1:4" s="25" customFormat="1" ht="15.75" x14ac:dyDescent="0.25">
      <c r="A23" s="25" t="s">
        <v>64</v>
      </c>
      <c r="B23" s="26"/>
      <c r="C23" s="47" t="s">
        <v>105</v>
      </c>
      <c r="D23" s="46"/>
    </row>
    <row r="24" spans="1:4" s="25" customFormat="1" ht="26.25" customHeight="1" x14ac:dyDescent="0.25">
      <c r="C24" s="47"/>
      <c r="D24" s="46"/>
    </row>
    <row r="25" spans="1:4" s="25" customFormat="1" ht="15.75" x14ac:dyDescent="0.25">
      <c r="A25" s="25" t="s">
        <v>65</v>
      </c>
      <c r="B25" s="26"/>
      <c r="C25" s="47" t="s">
        <v>66</v>
      </c>
      <c r="D25" s="46"/>
    </row>
    <row r="28" spans="1:4" ht="15.75" x14ac:dyDescent="0.25">
      <c r="A28" s="25" t="s">
        <v>71</v>
      </c>
      <c r="B28" s="97"/>
      <c r="C28" s="47" t="s">
        <v>72</v>
      </c>
    </row>
  </sheetData>
  <mergeCells count="8">
    <mergeCell ref="A9:A12"/>
    <mergeCell ref="B9:B12"/>
    <mergeCell ref="C9:C12"/>
    <mergeCell ref="D9:D12"/>
    <mergeCell ref="A1:D1"/>
    <mergeCell ref="A3:D3"/>
    <mergeCell ref="A5:D5"/>
    <mergeCell ref="A6:D6"/>
  </mergeCells>
  <phoneticPr fontId="37" type="noConversion"/>
  <printOptions horizontalCentered="1"/>
  <pageMargins left="0.70866141732283472" right="0.39370078740157483" top="0.9055118110236221" bottom="0.62992125984251968" header="0" footer="0"/>
  <pageSetup paperSize="9" scale="85" firstPageNumber="5" orientation="portrait" horizontalDpi="300" verticalDpi="300" r:id="rId1"/>
  <headerFooter alignWithMargins="0">
    <oddHeader>&amp;R&amp;"Times New Roman,обычный"&amp;14&amp;P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  <pageSetUpPr fitToPage="1"/>
  </sheetPr>
  <dimension ref="A1:N25"/>
  <sheetViews>
    <sheetView topLeftCell="A3" zoomScaleNormal="100" zoomScaleSheetLayoutView="75" workbookViewId="0">
      <selection activeCell="G15" sqref="G15"/>
    </sheetView>
  </sheetViews>
  <sheetFormatPr defaultColWidth="20.140625" defaultRowHeight="12.75" x14ac:dyDescent="0.2"/>
  <cols>
    <col min="1" max="1" width="4" style="84" customWidth="1"/>
    <col min="2" max="2" width="18.85546875" style="84" customWidth="1"/>
    <col min="3" max="3" width="33.28515625" style="59" customWidth="1"/>
    <col min="4" max="6" width="17.7109375" style="59" customWidth="1"/>
    <col min="7" max="7" width="11.7109375" style="59" customWidth="1"/>
    <col min="8" max="8" width="17.7109375" style="59" customWidth="1"/>
    <col min="9" max="9" width="20.140625" style="59"/>
    <col min="10" max="10" width="20.140625" style="127"/>
    <col min="11" max="13" width="20.140625" style="59"/>
    <col min="14" max="14" width="20.140625" style="134"/>
    <col min="15" max="16384" width="20.140625" style="59"/>
  </cols>
  <sheetData>
    <row r="1" spans="1:14" ht="15.75" customHeight="1" x14ac:dyDescent="0.2">
      <c r="A1" s="171" t="s">
        <v>69</v>
      </c>
      <c r="B1" s="171"/>
      <c r="C1" s="171"/>
      <c r="D1" s="171"/>
      <c r="E1" s="171"/>
      <c r="F1" s="171"/>
      <c r="G1" s="171"/>
      <c r="H1" s="171"/>
    </row>
    <row r="2" spans="1:14" ht="15.75" customHeight="1" x14ac:dyDescent="0.2">
      <c r="A2" s="174"/>
      <c r="B2" s="174"/>
      <c r="C2" s="174"/>
      <c r="D2" s="174"/>
      <c r="E2" s="174"/>
      <c r="F2" s="174"/>
      <c r="G2" s="174"/>
      <c r="H2" s="174"/>
    </row>
    <row r="3" spans="1:14" s="60" customFormat="1" ht="15.75" customHeight="1" x14ac:dyDescent="0.2">
      <c r="A3" s="175" t="s">
        <v>13</v>
      </c>
      <c r="B3" s="175"/>
      <c r="C3" s="175"/>
      <c r="D3" s="175"/>
      <c r="E3" s="175"/>
      <c r="F3" s="175"/>
      <c r="G3" s="175"/>
      <c r="H3" s="175"/>
      <c r="J3" s="127"/>
      <c r="N3" s="134"/>
    </row>
    <row r="4" spans="1:14" s="60" customFormat="1" ht="15.75" customHeight="1" x14ac:dyDescent="0.3">
      <c r="A4" s="176"/>
      <c r="B4" s="176"/>
      <c r="C4" s="176"/>
      <c r="D4" s="176"/>
      <c r="E4" s="176"/>
      <c r="F4" s="176"/>
      <c r="G4" s="176"/>
      <c r="H4" s="176"/>
      <c r="J4" s="127"/>
      <c r="N4" s="134"/>
    </row>
    <row r="5" spans="1:14" s="60" customFormat="1" ht="20.25" customHeight="1" x14ac:dyDescent="0.2">
      <c r="A5" s="177" t="s">
        <v>12</v>
      </c>
      <c r="B5" s="177"/>
      <c r="C5" s="177"/>
      <c r="D5" s="177"/>
      <c r="E5" s="177"/>
      <c r="F5" s="177"/>
      <c r="G5" s="177"/>
      <c r="H5" s="177"/>
      <c r="J5" s="127"/>
      <c r="N5" s="134"/>
    </row>
    <row r="6" spans="1:14" s="60" customFormat="1" ht="12" customHeight="1" x14ac:dyDescent="0.2">
      <c r="A6" s="177"/>
      <c r="B6" s="177"/>
      <c r="C6" s="177"/>
      <c r="D6" s="177"/>
      <c r="E6" s="177"/>
      <c r="F6" s="177"/>
      <c r="G6" s="177"/>
      <c r="H6" s="177"/>
      <c r="J6" s="127"/>
      <c r="N6" s="134"/>
    </row>
    <row r="7" spans="1:14" s="60" customFormat="1" ht="37.5" customHeight="1" x14ac:dyDescent="0.2">
      <c r="A7" s="169" t="s">
        <v>150</v>
      </c>
      <c r="B7" s="169"/>
      <c r="C7" s="169"/>
      <c r="D7" s="169"/>
      <c r="E7" s="169"/>
      <c r="F7" s="169"/>
      <c r="G7" s="169"/>
      <c r="H7" s="169"/>
      <c r="J7" s="127"/>
      <c r="N7" s="134"/>
    </row>
    <row r="8" spans="1:14" s="61" customFormat="1" ht="17.25" customHeight="1" x14ac:dyDescent="0.3">
      <c r="A8" s="173"/>
      <c r="B8" s="173"/>
      <c r="C8" s="173"/>
      <c r="D8" s="173"/>
      <c r="E8" s="173"/>
      <c r="F8" s="173"/>
      <c r="G8" s="173"/>
      <c r="H8" s="173"/>
      <c r="J8" s="128"/>
      <c r="N8" s="135"/>
    </row>
    <row r="9" spans="1:14" s="65" customFormat="1" ht="20.45" customHeight="1" x14ac:dyDescent="0.25">
      <c r="A9" s="62" t="s">
        <v>11</v>
      </c>
      <c r="B9" s="62"/>
      <c r="C9" s="63"/>
      <c r="D9" s="63"/>
      <c r="E9" s="63"/>
      <c r="F9" s="63"/>
      <c r="G9" s="63"/>
      <c r="H9" s="64"/>
      <c r="J9" s="129"/>
      <c r="N9" s="132"/>
    </row>
    <row r="10" spans="1:14" s="60" customFormat="1" ht="31.5" customHeight="1" x14ac:dyDescent="0.2">
      <c r="A10" s="172" t="s">
        <v>67</v>
      </c>
      <c r="B10" s="172" t="s">
        <v>10</v>
      </c>
      <c r="C10" s="178" t="s">
        <v>9</v>
      </c>
      <c r="D10" s="178" t="s">
        <v>68</v>
      </c>
      <c r="E10" s="178"/>
      <c r="F10" s="178"/>
      <c r="G10" s="178"/>
      <c r="H10" s="172" t="s">
        <v>8</v>
      </c>
      <c r="J10" s="127"/>
      <c r="N10" s="134"/>
    </row>
    <row r="11" spans="1:14" s="67" customFormat="1" ht="96" customHeight="1" x14ac:dyDescent="0.2">
      <c r="A11" s="172"/>
      <c r="B11" s="172"/>
      <c r="C11" s="178"/>
      <c r="D11" s="66" t="s">
        <v>7</v>
      </c>
      <c r="E11" s="66" t="s">
        <v>6</v>
      </c>
      <c r="F11" s="66" t="s">
        <v>5</v>
      </c>
      <c r="G11" s="66" t="s">
        <v>70</v>
      </c>
      <c r="H11" s="172"/>
      <c r="J11" s="130"/>
      <c r="N11" s="136"/>
    </row>
    <row r="12" spans="1:14" s="60" customFormat="1" ht="15.75" x14ac:dyDescent="0.25">
      <c r="A12" s="68" t="s">
        <v>57</v>
      </c>
      <c r="B12" s="68" t="s">
        <v>58</v>
      </c>
      <c r="C12" s="69" t="s">
        <v>59</v>
      </c>
      <c r="D12" s="69" t="s">
        <v>60</v>
      </c>
      <c r="E12" s="69" t="s">
        <v>4</v>
      </c>
      <c r="F12" s="69" t="s">
        <v>3</v>
      </c>
      <c r="G12" s="69" t="s">
        <v>2</v>
      </c>
      <c r="H12" s="69" t="s">
        <v>1</v>
      </c>
      <c r="J12" s="127"/>
      <c r="N12" s="134"/>
    </row>
    <row r="13" spans="1:14" s="60" customFormat="1" ht="69.95" customHeight="1" x14ac:dyDescent="0.2">
      <c r="A13" s="70">
        <v>1</v>
      </c>
      <c r="B13" s="71" t="s">
        <v>151</v>
      </c>
      <c r="C13" s="90" t="s">
        <v>152</v>
      </c>
      <c r="D13" s="72">
        <f>0</f>
        <v>0</v>
      </c>
      <c r="E13" s="72">
        <f>'25152 новая'!J77</f>
        <v>234006</v>
      </c>
      <c r="F13" s="72">
        <v>0</v>
      </c>
      <c r="G13" s="72">
        <f>'25152 новая'!J78</f>
        <v>4942</v>
      </c>
      <c r="H13" s="72">
        <f>SUM(D13:G13)</f>
        <v>238948</v>
      </c>
      <c r="J13" s="133">
        <f>ROUND(D13*5.98,0)</f>
        <v>0</v>
      </c>
      <c r="K13" s="133">
        <f>ROUND(E13*5.98,0)</f>
        <v>1399356</v>
      </c>
      <c r="L13" s="133">
        <f>ROUND(F13*4.21,0)</f>
        <v>0</v>
      </c>
      <c r="M13" s="133">
        <f>ROUND(G13*10.48,0)</f>
        <v>51792</v>
      </c>
      <c r="N13" s="137">
        <f>SUM(J13:M13)</f>
        <v>1451148</v>
      </c>
    </row>
    <row r="14" spans="1:14" s="75" customFormat="1" ht="37.5" customHeight="1" x14ac:dyDescent="0.2">
      <c r="A14" s="70"/>
      <c r="B14" s="66"/>
      <c r="C14" s="73" t="s">
        <v>0</v>
      </c>
      <c r="D14" s="74">
        <f>SUM(D13:D13)</f>
        <v>0</v>
      </c>
      <c r="E14" s="74">
        <f>SUM(E13:E13)</f>
        <v>234006</v>
      </c>
      <c r="F14" s="74">
        <f>SUM(F13:F13)</f>
        <v>0</v>
      </c>
      <c r="G14" s="74">
        <f>SUM(G13:G13)</f>
        <v>4942</v>
      </c>
      <c r="H14" s="74">
        <f>SUM(D14:G14)</f>
        <v>238948</v>
      </c>
      <c r="J14" s="137">
        <f>SUM(J13:J13)</f>
        <v>0</v>
      </c>
      <c r="K14" s="137">
        <f>SUM(K13:K13)</f>
        <v>1399356</v>
      </c>
      <c r="L14" s="137">
        <f>SUM(L13:L13)</f>
        <v>0</v>
      </c>
      <c r="M14" s="137">
        <f>SUM(M13:M13)</f>
        <v>51792</v>
      </c>
      <c r="N14" s="137">
        <f>SUM(N13:N13)</f>
        <v>1451148</v>
      </c>
    </row>
    <row r="15" spans="1:14" s="78" customFormat="1" ht="59.25" customHeight="1" x14ac:dyDescent="0.2">
      <c r="A15" s="76"/>
      <c r="B15" s="76"/>
      <c r="C15" s="77" t="s">
        <v>104</v>
      </c>
      <c r="D15" s="74">
        <f>ROUND(D14*5.98,0)</f>
        <v>0</v>
      </c>
      <c r="E15" s="74">
        <f>ROUND(E14*5.98,0)</f>
        <v>1399356</v>
      </c>
      <c r="F15" s="74">
        <f>ROUND(F14*4.21,0)</f>
        <v>0</v>
      </c>
      <c r="G15" s="74">
        <f>ROUND(G14*10.48,0)</f>
        <v>51792</v>
      </c>
      <c r="H15" s="74">
        <f>SUM(D15:G15)</f>
        <v>1451148</v>
      </c>
      <c r="J15" s="131"/>
      <c r="N15" s="138"/>
    </row>
    <row r="16" spans="1:14" s="80" customFormat="1" ht="27.75" customHeight="1" x14ac:dyDescent="0.25">
      <c r="A16" s="79"/>
      <c r="B16" s="79"/>
      <c r="C16" s="89" t="s">
        <v>62</v>
      </c>
      <c r="D16" s="72">
        <f>ROUND(D15*18%,2)</f>
        <v>0</v>
      </c>
      <c r="E16" s="72">
        <f t="shared" ref="E16:G16" si="0">ROUND(E15*18%,2)</f>
        <v>251884.08</v>
      </c>
      <c r="F16" s="72">
        <f t="shared" si="0"/>
        <v>0</v>
      </c>
      <c r="G16" s="72">
        <f t="shared" si="0"/>
        <v>9322.56</v>
      </c>
      <c r="H16" s="72">
        <f>SUM(D16:G16)</f>
        <v>261206.63999999998</v>
      </c>
      <c r="J16" s="129"/>
      <c r="N16" s="132"/>
    </row>
    <row r="17" spans="1:14" s="80" customFormat="1" ht="28.5" customHeight="1" x14ac:dyDescent="0.25">
      <c r="A17" s="81"/>
      <c r="B17" s="81"/>
      <c r="C17" s="82" t="s">
        <v>101</v>
      </c>
      <c r="D17" s="83">
        <f>SUM(D15:D16)</f>
        <v>0</v>
      </c>
      <c r="E17" s="83">
        <f t="shared" ref="E17:F17" si="1">SUM(E15:E16)</f>
        <v>1651240.08</v>
      </c>
      <c r="F17" s="83">
        <f t="shared" si="1"/>
        <v>0</v>
      </c>
      <c r="G17" s="83">
        <f>SUM(G15:G16)</f>
        <v>61114.559999999998</v>
      </c>
      <c r="H17" s="74">
        <f>SUM(D17:G17)</f>
        <v>1712354.6400000001</v>
      </c>
      <c r="J17" s="129"/>
      <c r="N17" s="132"/>
    </row>
    <row r="18" spans="1:14" x14ac:dyDescent="0.2">
      <c r="B18" s="85"/>
    </row>
    <row r="21" spans="1:14" s="87" customFormat="1" ht="15.75" x14ac:dyDescent="0.25">
      <c r="A21" s="86"/>
      <c r="B21" s="86"/>
      <c r="C21" s="87" t="s">
        <v>14</v>
      </c>
      <c r="H21" s="87" t="s">
        <v>15</v>
      </c>
      <c r="J21" s="132"/>
      <c r="N21" s="132"/>
    </row>
    <row r="22" spans="1:14" s="80" customFormat="1" ht="15.75" x14ac:dyDescent="0.25">
      <c r="A22" s="88"/>
      <c r="B22" s="88"/>
      <c r="C22" s="80" t="s">
        <v>16</v>
      </c>
      <c r="J22" s="129"/>
      <c r="N22" s="132"/>
    </row>
    <row r="23" spans="1:14" s="80" customFormat="1" ht="15.75" x14ac:dyDescent="0.25">
      <c r="A23" s="88"/>
      <c r="B23" s="88"/>
      <c r="C23" s="80" t="s">
        <v>48</v>
      </c>
      <c r="J23" s="129"/>
      <c r="N23" s="132"/>
    </row>
    <row r="25" spans="1:14" s="80" customFormat="1" ht="15.75" x14ac:dyDescent="0.25">
      <c r="A25" s="88"/>
      <c r="B25" s="88"/>
      <c r="C25" s="80" t="s">
        <v>17</v>
      </c>
      <c r="J25" s="129"/>
      <c r="N25" s="132"/>
    </row>
  </sheetData>
  <mergeCells count="13">
    <mergeCell ref="A1:H1"/>
    <mergeCell ref="A10:A11"/>
    <mergeCell ref="A7:H7"/>
    <mergeCell ref="A8:H8"/>
    <mergeCell ref="A2:H2"/>
    <mergeCell ref="A3:H3"/>
    <mergeCell ref="A4:H4"/>
    <mergeCell ref="A5:H5"/>
    <mergeCell ref="A6:H6"/>
    <mergeCell ref="H10:H11"/>
    <mergeCell ref="D10:G10"/>
    <mergeCell ref="C10:C11"/>
    <mergeCell ref="B10:B11"/>
  </mergeCells>
  <phoneticPr fontId="37" type="noConversion"/>
  <printOptions horizontalCentered="1"/>
  <pageMargins left="0.59055118110236227" right="0.39370078740157483" top="0.39370078740157483" bottom="0.19685039370078741" header="0" footer="0"/>
  <pageSetup paperSize="9" scale="57" firstPageNumber="5" fitToHeight="3" orientation="landscape" horizontalDpi="300" verticalDpi="300" r:id="rId1"/>
  <headerFooter alignWithMargins="0">
    <oddHeader>&amp;R&amp;"Times New Roman,обычный"&amp;14&amp;P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8</vt:i4>
      </vt:variant>
    </vt:vector>
  </HeadingPairs>
  <TitlesOfParts>
    <vt:vector size="11" baseType="lpstr">
      <vt:lpstr>25152 новая</vt:lpstr>
      <vt:lpstr>НМЦ</vt:lpstr>
      <vt:lpstr>Сводка затрат</vt:lpstr>
      <vt:lpstr>'25152 новая'!Constr</vt:lpstr>
      <vt:lpstr>'25152 новая'!FOT</vt:lpstr>
      <vt:lpstr>'25152 новая'!Ind</vt:lpstr>
      <vt:lpstr>'25152 новая'!Obosn</vt:lpstr>
      <vt:lpstr>'25152 новая'!SmPr</vt:lpstr>
      <vt:lpstr>'25152 новая'!Заголовки_для_печати</vt:lpstr>
      <vt:lpstr>НМЦ!Заголовки_для_печати</vt:lpstr>
      <vt:lpstr>'Сводка затрат'!Заголовки_для_печати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072-KovyazinaT</cp:lastModifiedBy>
  <cp:lastPrinted>2014-01-30T09:28:27Z</cp:lastPrinted>
  <dcterms:created xsi:type="dcterms:W3CDTF">2002-02-11T05:58:42Z</dcterms:created>
  <dcterms:modified xsi:type="dcterms:W3CDTF">2014-02-26T06:44:22Z</dcterms:modified>
</cp:coreProperties>
</file>