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1"/>
  </bookViews>
  <sheets>
    <sheet name="25360" sheetId="81" r:id="rId1"/>
    <sheet name="СМР" sheetId="79" r:id="rId2"/>
    <sheet name="НМЦ договора" sheetId="80" r:id="rId3"/>
  </sheets>
  <externalReferences>
    <externalReference r:id="rId4"/>
  </externalReferences>
  <definedNames>
    <definedName name="Constr" localSheetId="0">'25360'!$A$7</definedName>
    <definedName name="FOT" localSheetId="0">'25360'!$D$12</definedName>
    <definedName name="Ind" localSheetId="0">'25360'!$H$8</definedName>
    <definedName name="Obj" localSheetId="0">'25360'!#REF!</definedName>
    <definedName name="Obosn" localSheetId="0">'25360'!#REF!</definedName>
    <definedName name="SmPr" localSheetId="0">'25360'!$D$11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'25360'!$21:$21</definedName>
    <definedName name="_xlnm.Print_Titles" localSheetId="1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">СМР!$A$1:$R$21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 iterate="1" iterateCount="1000"/>
</workbook>
</file>

<file path=xl/calcChain.xml><?xml version="1.0" encoding="utf-8"?>
<calcChain xmlns="http://schemas.openxmlformats.org/spreadsheetml/2006/main">
  <c r="C7" i="79" l="1"/>
  <c r="J76" i="81"/>
  <c r="H7" i="79" l="1"/>
  <c r="Q7" i="79" s="1"/>
  <c r="L7" i="79" s="1"/>
  <c r="I7" i="79"/>
  <c r="E8" i="79"/>
  <c r="D8" i="79"/>
  <c r="B7" i="79"/>
  <c r="G7" i="79" l="1"/>
  <c r="P7" i="79" s="1"/>
  <c r="L8" i="79"/>
  <c r="C23" i="80" s="1"/>
  <c r="H8" i="79"/>
  <c r="I8" i="79"/>
  <c r="Q8" i="79"/>
  <c r="Q9" i="79" s="1"/>
  <c r="R7" i="79"/>
  <c r="C8" i="79"/>
  <c r="M7" i="79" l="1"/>
  <c r="M8" i="79" s="1"/>
  <c r="C24" i="80" s="1"/>
  <c r="R8" i="79"/>
  <c r="R9" i="79" s="1"/>
  <c r="Q10" i="79"/>
  <c r="Q11" i="79" s="1"/>
  <c r="G23" i="80"/>
  <c r="F23" i="80" s="1"/>
  <c r="D23" i="80" s="1"/>
  <c r="F7" i="79"/>
  <c r="B8" i="79"/>
  <c r="G24" i="80" l="1"/>
  <c r="F24" i="80" s="1"/>
  <c r="D24" i="80" s="1"/>
  <c r="R10" i="79"/>
  <c r="R11" i="79" s="1"/>
  <c r="G8" i="79"/>
  <c r="P8" i="79"/>
  <c r="P9" i="79" s="1"/>
  <c r="K7" i="79"/>
  <c r="F8" i="79"/>
  <c r="P10" i="79" l="1"/>
  <c r="G26" i="80" s="1"/>
  <c r="F26" i="80" s="1"/>
  <c r="G22" i="80"/>
  <c r="K8" i="79"/>
  <c r="C22" i="80" s="1"/>
  <c r="J7" i="79"/>
  <c r="P11" i="79" l="1"/>
  <c r="N11" i="79" s="1"/>
  <c r="G25" i="80"/>
  <c r="F25" i="80" s="1"/>
  <c r="F22" i="80"/>
  <c r="J8" i="79"/>
  <c r="G27" i="80" l="1"/>
  <c r="F27" i="80" s="1"/>
  <c r="N8" i="79"/>
  <c r="C25" i="80" l="1"/>
  <c r="N9" i="79" l="1"/>
  <c r="D25" i="80" l="1"/>
  <c r="D22" i="80"/>
  <c r="Q13" i="79"/>
  <c r="D26" i="80"/>
  <c r="N10" i="79" l="1"/>
  <c r="D27" i="80"/>
</calcChain>
</file>

<file path=xl/sharedStrings.xml><?xml version="1.0" encoding="utf-8"?>
<sst xmlns="http://schemas.openxmlformats.org/spreadsheetml/2006/main" count="239" uniqueCount="184">
  <si>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</si>
  <si>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</si>
  <si>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</si>
  <si>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</si>
  <si>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</si>
  <si>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</si>
  <si>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</si>
  <si>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</si>
  <si>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</si>
  <si>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</si>
  <si>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</si>
  <si>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</si>
  <si>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</si>
  <si>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</si>
  <si>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</si>
  <si>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</si>
  <si>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</si>
  <si>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</si>
  <si>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</si>
  <si>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</si>
  <si>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</si>
  <si>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</si>
  <si>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</si>
  <si>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</si>
  <si>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Т.Ш. Ковязина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</si>
  <si>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</si>
  <si>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</si>
  <si>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</si>
  <si>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</si>
  <si>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</si>
  <si>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</si>
  <si>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</si>
  <si>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>Сметная стоимость строительных работ _______________________________________________________________________________________________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</si>
  <si>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</si>
  <si>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</si>
  <si>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</si>
  <si>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</si>
  <si>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</si>
  <si>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</si>
  <si>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</si>
  <si>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</si>
  <si>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</si>
  <si>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</si>
  <si>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</si>
  <si>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</si>
  <si>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</si>
  <si>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</si>
  <si>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</si>
  <si>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</si>
  <si>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</si>
  <si>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</si>
  <si>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</si>
  <si>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</si>
  <si>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</si>
  <si>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</si>
  <si>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</si>
  <si>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</si>
  <si>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</si>
  <si>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</si>
  <si>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</si>
  <si>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</si>
  <si>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</si>
  <si>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</si>
  <si>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</si>
  <si>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</si>
  <si>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</si>
  <si>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 75% ФОТ (от 31320)  (Поз. 7, 9, 13-15, 17, 20)</t>
  </si>
  <si>
    <t xml:space="preserve">   70% ФОТ (от 18698)  (Поз. 1, 3, 8)</t>
  </si>
  <si>
    <t xml:space="preserve">   68% ФОТ (от 9485)  (Поз. 2)</t>
  </si>
  <si>
    <t xml:space="preserve">   65% ФОТ (от 281)  (Поз. 11)</t>
  </si>
  <si>
    <t xml:space="preserve">   60% ФОТ (от 11929)  (Поз. 4)</t>
  </si>
  <si>
    <t xml:space="preserve">   55% ФОТ (от 716)  (Поз. 18)</t>
  </si>
  <si>
    <t xml:space="preserve">   45% ФОТ (от 592)  (Поз. 6)</t>
  </si>
  <si>
    <t xml:space="preserve">   123% ФОТ (от 31320)  (Поз. 7, 9, 13-15, 17, 20)</t>
  </si>
  <si>
    <t xml:space="preserve">   110% ФОТ (от 15846)  (Поз. 1, 3)</t>
  </si>
  <si>
    <t xml:space="preserve">   105% ФОТ (от 997)  (Поз. 11, 18)</t>
  </si>
  <si>
    <t xml:space="preserve">   100% ФОТ (от 14781)  (Поз. 4, 8)</t>
  </si>
  <si>
    <t xml:space="preserve">   80% ФОТ (от 9485)  (Поз. 2)</t>
  </si>
  <si>
    <t xml:space="preserve">   75% ФОТ (от 592)  (Поз. 6)</t>
  </si>
  <si>
    <t xml:space="preserve">   Условия производства работ ОЗП=1,2; ЭМ=1,2; ЗПМ=1,2; ТЗ=1,2; ТЗМ=1,2  (Поз. 7, 9, 13-15, 17, 20, 8, 11, 18)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</si>
  <si>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7, 9, 13-15, 17, 20, 8, 11, 18)</t>
  </si>
  <si>
    <t xml:space="preserve">   Районный к-т 4,3%  (Поз. 1, 3, 2, 4, 6-7, 9, 13-15, 17, 20, 8, 11, 18)</t>
  </si>
  <si>
    <t>Итого прямые затраты по смете с учетом коэффициентов к итогам</t>
  </si>
  <si>
    <r>
      <t>33,74</t>
    </r>
    <r>
      <rPr>
        <i/>
        <sz val="5"/>
        <rFont val="Arial"/>
        <family val="2"/>
        <charset val="204"/>
      </rPr>
      <t xml:space="preserve">
217,00/1,18/5,56*1,02</t>
    </r>
  </si>
  <si>
    <t>шт</t>
  </si>
  <si>
    <t>Стоимость герметика для заполнения швов 600 мл (из расчёта 600 мл на 8м) (Цена:217,00:1,18:5,56*1,02)</t>
  </si>
  <si>
    <t>Цена поставщика.</t>
  </si>
  <si>
    <r>
      <t>0,93</t>
    </r>
    <r>
      <rPr>
        <i/>
        <sz val="5"/>
        <rFont val="Arial"/>
        <family val="2"/>
        <charset val="204"/>
      </rPr>
      <t xml:space="preserve">
6,00/1,18/5,56*1,02</t>
    </r>
  </si>
  <si>
    <t>м</t>
  </si>
  <si>
    <t>Стоимость шнура Вилатерм d=6 для уплатнения швов          (Цена:6,00:1,18:5,56*1,02)</t>
  </si>
  <si>
    <t>3,35
6,7</t>
  </si>
  <si>
    <t>кг</t>
  </si>
  <si>
    <t>Герметик высыхающий марки 51-Г-13</t>
  </si>
  <si>
    <t>1. 101-0215</t>
  </si>
  <si>
    <t>Уд</t>
  </si>
  <si>
    <t>100 м</t>
  </si>
  <si>
    <t>Нарезка швов в бетоне с заполнением швов герметиком при устройстве полимерных наливных полов</t>
  </si>
  <si>
    <t>ТЕР11-01-044-02</t>
  </si>
  <si>
    <r>
      <t>27,99</t>
    </r>
    <r>
      <rPr>
        <i/>
        <sz val="5"/>
        <rFont val="Arial"/>
        <family val="2"/>
        <charset val="204"/>
      </rPr>
      <t xml:space="preserve">
193,66/1,18/5,98*1,02</t>
    </r>
  </si>
  <si>
    <t>Стоимость пропитки А-02 Кюринг (Цена:193,66:1,18:5,98*1,02)</t>
  </si>
  <si>
    <t>100 м2</t>
  </si>
  <si>
    <t>Покрытие поверхностей полимерной пропиткой за 1 раз</t>
  </si>
  <si>
    <t>ТЕР15-04-006-03 прим.</t>
  </si>
  <si>
    <t>Затирка бетонных покрытий</t>
  </si>
  <si>
    <t>ТЕР11-01-015-07 прим.</t>
  </si>
  <si>
    <r>
      <t>5,52</t>
    </r>
    <r>
      <rPr>
        <i/>
        <sz val="5"/>
        <rFont val="Arial"/>
        <family val="2"/>
        <charset val="204"/>
      </rPr>
      <t xml:space="preserve">
35,50/1,18/5,56*1,02</t>
    </r>
  </si>
  <si>
    <t>Стоимость смеси Uni Top-250 с корундовым заполнением (цвет-светло-серый) из расчета 6 кг/м2         (Цена:35,50:1,18:5,56*1,02)</t>
  </si>
  <si>
    <t>0,06
0,336</t>
  </si>
  <si>
    <t>т</t>
  </si>
  <si>
    <t>Портландцемент общестроительного назначения бездобавочный, марки 400</t>
  </si>
  <si>
    <t>1. 101-1305</t>
  </si>
  <si>
    <t>Внесение смеси Uni Top-250 с корундовым заполнением: второй слой</t>
  </si>
  <si>
    <t>ТЕР11-01-015-08 прим.</t>
  </si>
  <si>
    <t>Шлифовка бетонных  покрытий</t>
  </si>
  <si>
    <t>ТЕР11-01-015-07</t>
  </si>
  <si>
    <t>Внесение смеси Uni Top-250 с корундовым заполнением: первый слой</t>
  </si>
  <si>
    <t>Сетка из проволоки холоднотянутой</t>
  </si>
  <si>
    <t>ТСЦ-204-0084</t>
  </si>
  <si>
    <t>1 т</t>
  </si>
  <si>
    <t>Армирование подстилающих слоев</t>
  </si>
  <si>
    <t>ТЕР06-01-015-10</t>
  </si>
  <si>
    <t>м3</t>
  </si>
  <si>
    <t>Бетон тяжелый, крупность заполнителя 40 мм, класс В22,5 (М300)</t>
  </si>
  <si>
    <t>ТСЦ-401-0048</t>
  </si>
  <si>
    <t>1,02
142,8</t>
  </si>
  <si>
    <t>Бетон тяжелый, класс В12,5 (М150)</t>
  </si>
  <si>
    <t>1. 401-0005</t>
  </si>
  <si>
    <t>1 м3 подстилающего слоя</t>
  </si>
  <si>
    <t>Устройство подстилающих слоев бетонных</t>
  </si>
  <si>
    <t>ТЕР11-01-002-09</t>
  </si>
  <si>
    <r>
      <t>Установка гидроизоляционного слоя из пленки полиэтиленовой</t>
    </r>
    <r>
      <rPr>
        <i/>
        <sz val="7"/>
        <rFont val="Arial"/>
        <family val="2"/>
        <charset val="204"/>
      </rPr>
      <t xml:space="preserve">
КОЭФ. К ПОЗИЦИИ:
на 2 слоя ПЗ=2 (ОЗП=2; ЭМ=2 к расх.; ЗПМ=2; МАТ=2 к расх.; ТЗ=2; ТЗМ=2)</t>
    </r>
  </si>
  <si>
    <t>ТЕР26-01-055-02 прим.</t>
  </si>
  <si>
    <t>1 м3</t>
  </si>
  <si>
    <t>Устройство подстилающих слоев щебеночных</t>
  </si>
  <si>
    <t>ТЕР11-01-002-04</t>
  </si>
  <si>
    <t>100 м3 грунта</t>
  </si>
  <si>
    <t>Заполнение отходами от разборки бетонного пола существующего приямка для сбора стружки.</t>
  </si>
  <si>
    <t>ТЕРр51-3-1 прим.</t>
  </si>
  <si>
    <t xml:space="preserve">                           Раздел 2. Усиления конструкции пола для установки стеллажей.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</si>
  <si>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</si>
  <si>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</si>
  <si>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t>1 т груза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</si>
  <si>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</si>
  <si>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ФССЦпг01-01-01-041</t>
  </si>
  <si>
    <t>Разборка бетонных оснований под полы на гравии</t>
  </si>
  <si>
    <t>ТЕР46-04-009-01</t>
  </si>
  <si>
    <t>Разборка покрытий полов цементных</t>
  </si>
  <si>
    <t>ТЕРр57-2-4</t>
  </si>
  <si>
    <t>Разборка в зданиях и сооружения  покрытий полов из плиток, уложенных на растворе</t>
  </si>
  <si>
    <t>ТЕР46-04-011-02 прим.</t>
  </si>
  <si>
    <t xml:space="preserve">                           Раздел 1. Разборка.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</si>
  <si>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</si>
  <si>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</si>
  <si>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</si>
  <si>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</si>
  <si>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</si>
  <si>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</si>
  <si>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</si>
  <si>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</si>
  <si>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</si>
  <si>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</si>
  <si>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</si>
  <si>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</si>
  <si>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 xml:space="preserve">Составлен(а) в базовых ценах 2001г. в редакции 2009г. 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</si>
  <si>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</si>
  <si>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</si>
  <si>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_______________________________________________________________________________________________4234,96</t>
  </si>
  <si>
    <t>___________________________73,021</t>
  </si>
  <si>
    <t>Средства  на оплату труда _______________________________________________________________________________________________</t>
  </si>
  <si>
    <t>___________________________422,896</t>
  </si>
  <si>
    <r>
      <t xml:space="preserve">Основание: </t>
    </r>
    <r>
      <rPr>
        <b/>
        <sz val="10"/>
        <rFont val="Arial"/>
        <family val="2"/>
        <charset val="204"/>
      </rPr>
      <t>Техническое решение № 078-11/112 от 18.04.2014г</t>
    </r>
    <r>
      <rPr>
        <sz val="10"/>
        <rFont val="Arial"/>
        <family val="2"/>
        <charset val="204"/>
      </rPr>
      <t>.</t>
    </r>
  </si>
  <si>
    <r>
      <t xml:space="preserve">реконструкцию здания 377 Д  </t>
    </r>
    <r>
      <rPr>
        <b/>
        <sz val="10"/>
        <rFont val="Arial"/>
        <family val="2"/>
        <charset val="204"/>
      </rPr>
      <t>(инв.№ 9101054)</t>
    </r>
    <r>
      <rPr>
        <sz val="10"/>
        <rFont val="Arial"/>
        <family val="2"/>
        <charset val="204"/>
      </rPr>
      <t xml:space="preserve">  (устройство пола)</t>
    </r>
  </si>
  <si>
    <t>"______ " __________2014 г.</t>
  </si>
  <si>
    <r>
      <t xml:space="preserve">ЛОКАЛЬНЫЙ СМЕТНЫЙ РАСЧЕТ № </t>
    </r>
    <r>
      <rPr>
        <b/>
        <sz val="10"/>
        <rFont val="Times New Roman"/>
        <family val="1"/>
        <charset val="204"/>
      </rPr>
      <t>25360</t>
    </r>
  </si>
  <si>
    <t>" _____ " ________________ 2014г.</t>
  </si>
  <si>
    <t xml:space="preserve">        Е.В.Гордеев</t>
  </si>
  <si>
    <t>_____________________________</t>
  </si>
  <si>
    <t>Зам. генерального директора</t>
  </si>
  <si>
    <t>выполнение работ на реконструкцию здания 377 Д  (инв.№ 9101054)  (устройство пола)</t>
  </si>
  <si>
    <t>на выполнение работ на реконструкцию здания 377 Д  (инв.№ 9101054)  (устройство пола)</t>
  </si>
  <si>
    <t>реконструкция здания 377 Д  (инв.№ 9101054)  (устройство пола)</t>
  </si>
  <si>
    <t xml:space="preserve"> - 5,98  индекс изменения сметной стоимости СМР к ТЕР 2001 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</si>
  <si>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Согласовано</t>
  </si>
  <si>
    <t>отдел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</si>
</sst>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.000"/>
  </numFmts>
  <fonts count="5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7"/>
      <name val="Arial"/>
      <family val="2"/>
      <charset val="204"/>
    </font>
    <font>
      <i/>
      <sz val="5"/>
      <name val="Arial"/>
      <family val="2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b/>
      <i/>
      <sz val="10"/>
      <name val="Arial"/>
      <family val="2"/>
      <charset val="204"/>
    </font>
    <font>
      <u/>
      <sz val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" fillId="0" borderId="0" applyAlignment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1" fillId="0" borderId="0"/>
    <xf numFmtId="0" fontId="42" fillId="0" borderId="0" applyNumberFormat="0" applyFill="0" applyBorder="0" applyAlignment="0" applyProtection="0">
      <alignment vertical="top"/>
      <protection locked="0"/>
    </xf>
    <xf numFmtId="44" fontId="43" fillId="0" borderId="0" applyFont="0" applyFill="0" applyBorder="0" applyAlignment="0" applyProtection="0"/>
  </cellStyleXfs>
  <cellXfs count="19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33" fillId="0" borderId="11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36" fillId="0" borderId="0" xfId="0" applyFont="1" applyAlignment="1">
      <alignment horizontal="center" vertical="top"/>
    </xf>
    <xf numFmtId="0" fontId="37" fillId="0" borderId="1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30" fillId="0" borderId="0" xfId="85" applyFont="1" applyFill="1" applyAlignment="1">
      <alignment wrapText="1"/>
    </xf>
    <xf numFmtId="4" fontId="30" fillId="0" borderId="0" xfId="85" applyNumberFormat="1" applyFont="1" applyFill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4" fontId="40" fillId="0" borderId="0" xfId="85" applyNumberFormat="1" applyFont="1" applyFill="1" applyAlignment="1">
      <alignment vertical="center" wrapText="1"/>
    </xf>
    <xf numFmtId="4" fontId="29" fillId="0" borderId="0" xfId="85" applyNumberFormat="1" applyFont="1" applyFill="1" applyAlignment="1">
      <alignment horizontal="left" vertical="center" wrapText="1"/>
    </xf>
    <xf numFmtId="4" fontId="41" fillId="0" borderId="0" xfId="85" applyNumberFormat="1" applyFont="1" applyFill="1" applyAlignment="1">
      <alignment horizontal="center" vertical="center" wrapText="1"/>
    </xf>
    <xf numFmtId="0" fontId="31" fillId="0" borderId="0" xfId="85" applyFont="1" applyFill="1" applyAlignment="1">
      <alignment wrapText="1"/>
    </xf>
    <xf numFmtId="4" fontId="31" fillId="0" borderId="12" xfId="85" applyNumberFormat="1" applyFont="1" applyFill="1" applyBorder="1" applyAlignment="1">
      <alignment horizontal="center" vertical="center" wrapText="1"/>
    </xf>
    <xf numFmtId="0" fontId="31" fillId="0" borderId="12" xfId="85" applyFont="1" applyFill="1" applyBorder="1" applyAlignment="1">
      <alignment vertical="center"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0" fontId="31" fillId="0" borderId="0" xfId="85" applyNumberFormat="1" applyFont="1" applyFill="1" applyAlignment="1">
      <alignment wrapText="1"/>
    </xf>
    <xf numFmtId="0" fontId="31" fillId="0" borderId="12" xfId="85" applyFont="1" applyFill="1" applyBorder="1" applyAlignment="1">
      <alignment horizontal="right" vertical="center" wrapText="1"/>
    </xf>
    <xf numFmtId="1" fontId="29" fillId="0" borderId="0" xfId="85" applyNumberFormat="1" applyFont="1" applyFill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left" vertical="center" wrapText="1"/>
    </xf>
    <xf numFmtId="0" fontId="29" fillId="0" borderId="0" xfId="85" applyFont="1" applyFill="1" applyAlignment="1">
      <alignment horizontal="center" vertical="center" wrapText="1"/>
    </xf>
    <xf numFmtId="4" fontId="29" fillId="0" borderId="17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44" fillId="0" borderId="0" xfId="85" applyFont="1"/>
    <xf numFmtId="0" fontId="29" fillId="0" borderId="0" xfId="85" applyFont="1"/>
    <xf numFmtId="0" fontId="29" fillId="0" borderId="0" xfId="85" applyFont="1" applyBorder="1" applyAlignment="1">
      <alignment horizontal="center"/>
    </xf>
    <xf numFmtId="4" fontId="29" fillId="0" borderId="12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/>
    </xf>
    <xf numFmtId="4" fontId="29" fillId="0" borderId="18" xfId="85" applyNumberFormat="1" applyFont="1" applyBorder="1" applyAlignment="1">
      <alignment horizontal="center" vertical="center"/>
    </xf>
    <xf numFmtId="0" fontId="29" fillId="0" borderId="12" xfId="85" applyFont="1" applyBorder="1" applyAlignment="1">
      <alignment horizontal="center"/>
    </xf>
    <xf numFmtId="0" fontId="29" fillId="0" borderId="18" xfId="85" applyFont="1" applyBorder="1" applyAlignment="1">
      <alignment horizontal="center" vertical="center"/>
    </xf>
    <xf numFmtId="0" fontId="29" fillId="0" borderId="0" xfId="85" applyFont="1" applyBorder="1" applyAlignment="1">
      <alignment horizontal="right"/>
    </xf>
    <xf numFmtId="0" fontId="29" fillId="0" borderId="10" xfId="85" applyFont="1" applyBorder="1" applyAlignment="1"/>
    <xf numFmtId="0" fontId="29" fillId="0" borderId="0" xfId="85" applyFont="1" applyAlignment="1">
      <alignment horizontal="left" vertical="center"/>
    </xf>
    <xf numFmtId="0" fontId="30" fillId="0" borderId="0" xfId="85" applyFont="1" applyFill="1" applyAlignment="1"/>
    <xf numFmtId="0" fontId="45" fillId="0" borderId="0" xfId="85" applyFont="1"/>
    <xf numFmtId="0" fontId="30" fillId="0" borderId="0" xfId="85" applyFont="1"/>
    <xf numFmtId="0" fontId="46" fillId="0" borderId="0" xfId="85" applyFont="1"/>
    <xf numFmtId="0" fontId="47" fillId="0" borderId="0" xfId="85" applyFont="1" applyAlignment="1">
      <alignment horizontal="right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30" fillId="0" borderId="0" xfId="85" applyFont="1" applyFill="1" applyAlignment="1">
      <alignment wrapText="1"/>
    </xf>
    <xf numFmtId="0" fontId="30" fillId="0" borderId="0" xfId="85" applyFont="1" applyFill="1" applyAlignment="1">
      <alignment vertical="center" wrapText="1"/>
    </xf>
    <xf numFmtId="4" fontId="30" fillId="0" borderId="0" xfId="85" applyNumberFormat="1" applyFont="1" applyFill="1" applyAlignment="1">
      <alignment horizontal="left" vertical="center" wrapText="1"/>
    </xf>
    <xf numFmtId="0" fontId="48" fillId="0" borderId="0" xfId="0" applyFont="1" applyAlignment="1">
      <alignment horizontal="right" vertical="top"/>
    </xf>
    <xf numFmtId="3" fontId="48" fillId="0" borderId="0" xfId="0" applyNumberFormat="1" applyFont="1" applyAlignment="1">
      <alignment horizontal="right" vertical="top"/>
    </xf>
    <xf numFmtId="0" fontId="49" fillId="0" borderId="0" xfId="0" applyFont="1" applyAlignment="1">
      <alignment horizontal="right" vertical="top"/>
    </xf>
    <xf numFmtId="3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right" vertical="top"/>
    </xf>
    <xf numFmtId="3" fontId="9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 wrapText="1"/>
    </xf>
    <xf numFmtId="3" fontId="49" fillId="0" borderId="0" xfId="0" applyNumberFormat="1" applyFont="1" applyAlignment="1">
      <alignment horizontal="right" vertical="top"/>
    </xf>
    <xf numFmtId="3" fontId="0" fillId="0" borderId="0" xfId="0" applyNumberFormat="1"/>
    <xf numFmtId="0" fontId="50" fillId="0" borderId="0" xfId="0" applyFont="1" applyBorder="1" applyAlignment="1">
      <alignment horizontal="right" vertical="top" wrapText="1"/>
    </xf>
    <xf numFmtId="0" fontId="49" fillId="0" borderId="0" xfId="0" applyFont="1" applyBorder="1" applyAlignment="1">
      <alignment horizontal="right" vertical="top"/>
    </xf>
    <xf numFmtId="3" fontId="50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0" fontId="3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1" fillId="0" borderId="12" xfId="0" applyFont="1" applyBorder="1" applyAlignment="1">
      <alignment horizontal="right" vertical="top" wrapText="1"/>
    </xf>
    <xf numFmtId="0" fontId="48" fillId="0" borderId="12" xfId="0" applyFont="1" applyBorder="1" applyAlignment="1">
      <alignment horizontal="right" vertical="top"/>
    </xf>
    <xf numFmtId="3" fontId="51" fillId="0" borderId="12" xfId="0" applyNumberFormat="1" applyFont="1" applyBorder="1" applyAlignment="1">
      <alignment horizontal="right" vertical="top" wrapText="1"/>
    </xf>
    <xf numFmtId="3" fontId="48" fillId="0" borderId="12" xfId="0" applyNumberFormat="1" applyFont="1" applyBorder="1" applyAlignment="1">
      <alignment horizontal="right" vertical="top" wrapText="1"/>
    </xf>
    <xf numFmtId="3" fontId="48" fillId="0" borderId="12" xfId="0" applyNumberFormat="1" applyFont="1" applyBorder="1" applyAlignment="1">
      <alignment horizontal="right" vertical="top"/>
    </xf>
    <xf numFmtId="0" fontId="48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3" fontId="53" fillId="0" borderId="12" xfId="0" applyNumberFormat="1" applyFont="1" applyBorder="1" applyAlignment="1">
      <alignment horizontal="right" vertical="top"/>
    </xf>
    <xf numFmtId="0" fontId="54" fillId="0" borderId="12" xfId="0" applyFont="1" applyBorder="1" applyAlignment="1">
      <alignment horizontal="right" vertical="top"/>
    </xf>
    <xf numFmtId="0" fontId="32" fillId="0" borderId="12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left" vertical="top" wrapText="1"/>
    </xf>
    <xf numFmtId="49" fontId="39" fillId="0" borderId="12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3" fontId="5" fillId="0" borderId="0" xfId="0" applyNumberFormat="1" applyFont="1" applyAlignment="1">
      <alignment horizontal="left"/>
    </xf>
    <xf numFmtId="0" fontId="55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right" vertical="top"/>
    </xf>
    <xf numFmtId="0" fontId="34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33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3" fontId="5" fillId="0" borderId="11" xfId="0" applyNumberFormat="1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3" fontId="5" fillId="0" borderId="10" xfId="0" applyNumberFormat="1" applyFont="1" applyBorder="1" applyAlignment="1">
      <alignment horizontal="right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9" fillId="0" borderId="0" xfId="0" applyFont="1"/>
    <xf numFmtId="0" fontId="56" fillId="0" borderId="10" xfId="0" applyFont="1" applyBorder="1" applyAlignment="1">
      <alignment horizontal="right" vertical="top"/>
    </xf>
    <xf numFmtId="0" fontId="3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0" xfId="0" applyFont="1" applyBorder="1" applyAlignment="1">
      <alignment horizontal="right" vertical="top"/>
    </xf>
    <xf numFmtId="0" fontId="9" fillId="0" borderId="11" xfId="0" applyFont="1" applyBorder="1" applyAlignment="1">
      <alignment horizontal="right" vertical="top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4" fontId="29" fillId="0" borderId="0" xfId="85" applyNumberFormat="1" applyFont="1" applyFill="1" applyAlignment="1">
      <alignment horizontal="center" vertical="center" wrapText="1"/>
    </xf>
    <xf numFmtId="4" fontId="30" fillId="0" borderId="0" xfId="85" applyNumberFormat="1" applyFont="1" applyFill="1" applyAlignment="1">
      <alignment horizontal="left" vertical="center" wrapText="1"/>
    </xf>
    <xf numFmtId="0" fontId="30" fillId="0" borderId="0" xfId="85" applyFont="1" applyFill="1" applyAlignment="1">
      <alignment vertical="center" wrapText="1"/>
    </xf>
    <xf numFmtId="0" fontId="30" fillId="0" borderId="0" xfId="85" applyFont="1" applyFill="1" applyAlignment="1">
      <alignment wrapText="1"/>
    </xf>
    <xf numFmtId="0" fontId="30" fillId="0" borderId="0" xfId="85" applyFont="1" applyFill="1" applyAlignment="1"/>
    <xf numFmtId="4" fontId="29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29" fillId="0" borderId="12" xfId="85" applyFont="1" applyFill="1" applyBorder="1" applyAlignment="1">
      <alignment horizontal="center" vertical="center" wrapText="1"/>
    </xf>
    <xf numFmtId="4" fontId="29" fillId="0" borderId="18" xfId="85" applyNumberFormat="1" applyFont="1" applyFill="1" applyBorder="1" applyAlignment="1">
      <alignment horizontal="center" vertical="center" wrapText="1"/>
    </xf>
    <xf numFmtId="4" fontId="29" fillId="0" borderId="20" xfId="85" applyNumberFormat="1" applyFont="1" applyFill="1" applyBorder="1" applyAlignment="1">
      <alignment horizontal="center" vertical="center" wrapText="1"/>
    </xf>
    <xf numFmtId="4" fontId="29" fillId="0" borderId="13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right"/>
    </xf>
    <xf numFmtId="4" fontId="29" fillId="0" borderId="0" xfId="85" applyNumberFormat="1" applyFont="1" applyFill="1" applyAlignment="1">
      <alignment horizontal="right" vertical="center" wrapText="1"/>
    </xf>
    <xf numFmtId="4" fontId="30" fillId="0" borderId="0" xfId="85" applyNumberFormat="1" applyFont="1" applyFill="1" applyAlignment="1">
      <alignment horizontal="right" vertical="center" wrapText="1"/>
    </xf>
    <xf numFmtId="0" fontId="46" fillId="0" borderId="0" xfId="85" applyFont="1" applyAlignment="1">
      <alignment vertic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22" xfId="85" applyNumberFormat="1" applyFont="1" applyBorder="1" applyAlignment="1">
      <alignment horizontal="center" vertical="center"/>
    </xf>
    <xf numFmtId="0" fontId="29" fillId="0" borderId="18" xfId="85" applyFont="1" applyBorder="1" applyAlignment="1">
      <alignment horizontal="center" vertical="center"/>
    </xf>
    <xf numFmtId="0" fontId="29" fillId="0" borderId="13" xfId="85" applyFont="1" applyBorder="1" applyAlignment="1">
      <alignment horizontal="center" vertical="center"/>
    </xf>
    <xf numFmtId="0" fontId="29" fillId="0" borderId="19" xfId="85" applyFont="1" applyBorder="1" applyAlignment="1">
      <alignment horizontal="center" vertical="center"/>
    </xf>
    <xf numFmtId="0" fontId="29" fillId="0" borderId="22" xfId="85" applyFont="1" applyBorder="1" applyAlignment="1">
      <alignment horizontal="center" vertical="center"/>
    </xf>
    <xf numFmtId="0" fontId="29" fillId="0" borderId="12" xfId="85" applyFont="1" applyBorder="1" applyAlignment="1">
      <alignment horizontal="left" vertical="center" wrapText="1"/>
    </xf>
    <xf numFmtId="4" fontId="29" fillId="0" borderId="12" xfId="85" applyNumberFormat="1" applyFont="1" applyBorder="1" applyAlignment="1">
      <alignment horizontal="center" vertical="center"/>
    </xf>
    <xf numFmtId="0" fontId="29" fillId="0" borderId="18" xfId="85" applyFont="1" applyBorder="1" applyAlignment="1">
      <alignment horizontal="left" vertical="center"/>
    </xf>
    <xf numFmtId="0" fontId="29" fillId="0" borderId="20" xfId="85" applyFont="1" applyBorder="1" applyAlignment="1">
      <alignment horizontal="left" vertical="center"/>
    </xf>
    <xf numFmtId="0" fontId="29" fillId="0" borderId="12" xfId="85" applyFont="1" applyBorder="1" applyAlignment="1">
      <alignment horizontal="left" vertical="center"/>
    </xf>
    <xf numFmtId="0" fontId="30" fillId="0" borderId="0" xfId="85" applyFont="1" applyAlignment="1">
      <alignment horizontal="center"/>
    </xf>
    <xf numFmtId="0" fontId="30" fillId="0" borderId="0" xfId="85" applyFont="1" applyAlignment="1">
      <alignment horizontal="center" vertical="center" wrapText="1"/>
    </xf>
    <xf numFmtId="0" fontId="29" fillId="0" borderId="19" xfId="85" applyFont="1" applyBorder="1" applyAlignment="1">
      <alignment horizontal="center" vertical="center" wrapText="1"/>
    </xf>
    <xf numFmtId="0" fontId="29" fillId="0" borderId="22" xfId="85" applyFont="1" applyBorder="1" applyAlignment="1">
      <alignment horizontal="center" vertical="center" wrapText="1"/>
    </xf>
    <xf numFmtId="0" fontId="29" fillId="0" borderId="16" xfId="85" applyFont="1" applyBorder="1" applyAlignment="1">
      <alignment horizontal="center" vertical="center" wrapText="1"/>
    </xf>
    <xf numFmtId="0" fontId="29" fillId="0" borderId="15" xfId="85" applyFont="1" applyBorder="1" applyAlignment="1">
      <alignment horizontal="center" vertical="center" wrapText="1"/>
    </xf>
    <xf numFmtId="0" fontId="29" fillId="0" borderId="21" xfId="85" applyFont="1" applyBorder="1" applyAlignment="1">
      <alignment horizontal="center" vertical="center"/>
    </xf>
    <xf numFmtId="0" fontId="29" fillId="0" borderId="14" xfId="85" applyFont="1" applyBorder="1" applyAlignment="1">
      <alignment horizontal="center" vertical="center"/>
    </xf>
    <xf numFmtId="0" fontId="29" fillId="0" borderId="17" xfId="85" applyFont="1" applyBorder="1" applyAlignment="1">
      <alignment horizontal="center" vertical="center"/>
    </xf>
    <xf numFmtId="0" fontId="29" fillId="0" borderId="21" xfId="85" applyFont="1" applyBorder="1" applyAlignment="1">
      <alignment horizontal="center" vertical="center" wrapText="1"/>
    </xf>
    <xf numFmtId="0" fontId="29" fillId="0" borderId="14" xfId="85" applyFont="1" applyBorder="1" applyAlignment="1">
      <alignment horizontal="center" vertical="center" wrapText="1"/>
    </xf>
    <xf numFmtId="0" fontId="29" fillId="0" borderId="17" xfId="85" applyFont="1" applyBorder="1" applyAlignment="1">
      <alignment horizontal="center" vertical="center" wrapText="1"/>
    </xf>
    <xf numFmtId="0" fontId="29" fillId="0" borderId="0" xfId="85" applyFont="1" applyAlignment="1">
      <alignment horizont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6"/>
  <sheetViews>
    <sheetView showGridLines="0" zoomScaleNormal="75" zoomScaleSheetLayoutView="75" workbookViewId="0">
      <selection activeCell="D8" sqref="D8"/>
    </sheetView>
  </sheetViews>
  <sheetFormatPr defaultColWidth="9.140625" defaultRowHeight="12.75" outlineLevelRow="2" x14ac:dyDescent="0.2"/>
  <cols>
    <col min="1" max="1" width="3.28515625" style="10" customWidth="1"/>
    <col min="2" max="2" width="17.28515625" style="1" customWidth="1"/>
    <col min="3" max="3" width="34.28515625" style="8" customWidth="1"/>
    <col min="4" max="4" width="7.7109375" style="7" customWidth="1"/>
    <col min="5" max="5" width="8.140625" style="9" customWidth="1"/>
    <col min="6" max="6" width="9.85546875" style="3" customWidth="1"/>
    <col min="7" max="9" width="6.7109375" style="3" customWidth="1"/>
    <col min="10" max="10" width="7.7109375" style="16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4</v>
      </c>
      <c r="B1" s="111"/>
      <c r="C1" s="117"/>
      <c r="D1" s="78"/>
      <c r="E1" s="139" t="s">
        <v>19</v>
      </c>
      <c r="F1" s="140"/>
      <c r="G1" s="140"/>
      <c r="H1" s="140"/>
      <c r="I1" s="140"/>
      <c r="J1" s="140"/>
      <c r="K1" s="76"/>
      <c r="L1" s="76"/>
      <c r="M1" s="2" t="s">
        <v>5</v>
      </c>
      <c r="N1" s="87"/>
      <c r="O1" s="87"/>
      <c r="P1" s="87"/>
      <c r="Q1"/>
      <c r="R1"/>
    </row>
    <row r="2" spans="1:18" outlineLevel="1" x14ac:dyDescent="0.2">
      <c r="A2" s="26"/>
      <c r="B2" s="111"/>
      <c r="C2" s="117"/>
      <c r="D2" s="78"/>
      <c r="E2" s="136"/>
      <c r="F2" s="136"/>
      <c r="G2" s="14" t="s">
        <v>0</v>
      </c>
      <c r="H2" s="24"/>
      <c r="I2" s="135"/>
      <c r="J2" s="77"/>
      <c r="K2" s="76"/>
      <c r="L2" s="76"/>
      <c r="M2" s="5" t="s">
        <v>177</v>
      </c>
      <c r="N2" s="87"/>
      <c r="O2" s="87"/>
      <c r="P2" s="87"/>
      <c r="Q2"/>
      <c r="R2"/>
    </row>
    <row r="3" spans="1:18" outlineLevel="1" x14ac:dyDescent="0.2">
      <c r="A3" s="26" t="s">
        <v>176</v>
      </c>
      <c r="B3" s="111"/>
      <c r="C3" s="117"/>
      <c r="D3" s="78"/>
      <c r="E3" s="76"/>
      <c r="F3" s="76"/>
      <c r="G3" s="76"/>
      <c r="H3" s="76"/>
      <c r="I3" s="76"/>
      <c r="J3" s="77"/>
      <c r="K3" s="76"/>
      <c r="L3" s="76"/>
      <c r="M3" s="5" t="s">
        <v>175</v>
      </c>
      <c r="N3" s="87"/>
      <c r="O3" s="87"/>
      <c r="P3" s="87"/>
      <c r="Q3"/>
      <c r="R3"/>
    </row>
    <row r="4" spans="1:18" outlineLevel="1" x14ac:dyDescent="0.2">
      <c r="A4" s="5" t="s">
        <v>174</v>
      </c>
      <c r="B4" s="111"/>
      <c r="C4" s="117"/>
      <c r="D4" s="78"/>
      <c r="E4" s="76"/>
      <c r="F4" s="76"/>
      <c r="G4" s="134" t="s">
        <v>173</v>
      </c>
      <c r="H4" s="133"/>
      <c r="I4" s="76"/>
      <c r="J4" s="77"/>
      <c r="K4" s="76"/>
      <c r="L4" s="76"/>
      <c r="M4" s="125"/>
      <c r="N4" s="125"/>
      <c r="O4" s="132"/>
      <c r="P4" s="87"/>
      <c r="Q4"/>
      <c r="R4"/>
    </row>
    <row r="5" spans="1:18" outlineLevel="1" x14ac:dyDescent="0.2">
      <c r="A5" s="13"/>
      <c r="B5" s="111"/>
      <c r="C5" s="78"/>
      <c r="D5" s="131"/>
      <c r="E5" s="76"/>
      <c r="F5" s="76"/>
      <c r="G5" s="13" t="s">
        <v>30</v>
      </c>
      <c r="H5" s="13"/>
      <c r="I5" s="13"/>
      <c r="J5" s="77"/>
      <c r="K5" s="76"/>
      <c r="L5" s="76"/>
      <c r="M5" s="5" t="s">
        <v>172</v>
      </c>
      <c r="N5" s="87"/>
      <c r="O5" s="87"/>
      <c r="P5" s="87"/>
      <c r="Q5" s="4"/>
      <c r="R5"/>
    </row>
    <row r="6" spans="1:18" x14ac:dyDescent="0.2">
      <c r="A6" s="13"/>
      <c r="B6" s="111"/>
      <c r="C6" s="78"/>
      <c r="D6" s="131"/>
      <c r="E6" s="76"/>
      <c r="F6" s="76"/>
      <c r="G6" s="76"/>
      <c r="H6" s="76"/>
      <c r="I6" s="76"/>
      <c r="J6" s="77"/>
      <c r="K6" s="76"/>
      <c r="L6" s="76"/>
      <c r="M6" s="87"/>
      <c r="N6" s="87"/>
      <c r="O6" s="87"/>
      <c r="P6" s="87"/>
      <c r="Q6" s="4"/>
      <c r="R6"/>
    </row>
    <row r="7" spans="1:18" x14ac:dyDescent="0.2">
      <c r="A7" s="12"/>
      <c r="B7" s="91"/>
      <c r="C7" s="130" t="s">
        <v>1</v>
      </c>
      <c r="D7" s="129" t="s">
        <v>171</v>
      </c>
      <c r="E7" s="128"/>
      <c r="F7" s="125"/>
      <c r="G7" s="125"/>
      <c r="H7" s="127"/>
      <c r="I7" s="125"/>
      <c r="J7" s="126"/>
      <c r="K7" s="125"/>
      <c r="L7" s="125"/>
      <c r="M7" s="121"/>
      <c r="N7" s="121"/>
      <c r="O7" s="121"/>
      <c r="P7" s="87"/>
      <c r="Q7" s="87"/>
      <c r="R7"/>
    </row>
    <row r="8" spans="1:18" x14ac:dyDescent="0.2">
      <c r="A8" s="12"/>
      <c r="B8" s="91"/>
      <c r="C8" s="90"/>
      <c r="D8" s="118"/>
      <c r="E8" s="124"/>
      <c r="F8" s="123"/>
      <c r="G8" s="123"/>
      <c r="H8" s="14" t="s">
        <v>29</v>
      </c>
      <c r="I8" s="14"/>
      <c r="J8" s="122"/>
      <c r="K8" s="121"/>
      <c r="L8" s="87"/>
      <c r="M8" s="121"/>
      <c r="N8" s="121"/>
      <c r="O8" s="121"/>
      <c r="P8" s="87"/>
      <c r="Q8" s="87"/>
      <c r="R8"/>
    </row>
    <row r="9" spans="1:18" x14ac:dyDescent="0.2">
      <c r="A9" s="120"/>
      <c r="B9" s="119"/>
      <c r="C9" s="90"/>
      <c r="D9" s="118"/>
      <c r="E9" s="4"/>
      <c r="F9" s="87"/>
      <c r="G9" s="87"/>
      <c r="H9" s="87"/>
      <c r="I9" s="87"/>
      <c r="J9" s="88"/>
      <c r="K9" s="87"/>
      <c r="L9" s="87"/>
      <c r="M9" s="87"/>
      <c r="N9" s="87"/>
      <c r="O9" s="87"/>
      <c r="P9" s="87"/>
      <c r="Q9" s="87"/>
      <c r="R9"/>
    </row>
    <row r="10" spans="1:18" ht="14.25" x14ac:dyDescent="0.2">
      <c r="A10" s="12"/>
      <c r="B10" s="91"/>
      <c r="C10" s="90"/>
      <c r="D10" s="107" t="s">
        <v>170</v>
      </c>
      <c r="E10" s="12"/>
      <c r="F10" s="87"/>
      <c r="G10" s="87"/>
      <c r="H10" s="87"/>
      <c r="I10" s="107"/>
      <c r="J10" s="108"/>
      <c r="K10" s="87"/>
      <c r="L10" s="87"/>
      <c r="M10" s="87"/>
      <c r="N10" s="87"/>
      <c r="O10" s="87"/>
      <c r="P10" s="87"/>
      <c r="Q10" s="87"/>
      <c r="R10" s="15"/>
    </row>
    <row r="11" spans="1:18" x14ac:dyDescent="0.2">
      <c r="A11" s="12"/>
      <c r="B11" s="91"/>
      <c r="C11" s="90"/>
      <c r="D11" s="107" t="s">
        <v>32</v>
      </c>
      <c r="E11" s="12"/>
      <c r="F11" s="87"/>
      <c r="G11" s="87"/>
      <c r="H11" s="87"/>
      <c r="I11" s="107"/>
      <c r="J11" s="142" t="s">
        <v>169</v>
      </c>
      <c r="K11" s="143"/>
      <c r="L11" s="5" t="s">
        <v>28</v>
      </c>
      <c r="M11" s="87"/>
      <c r="N11" s="87"/>
      <c r="O11" s="87"/>
      <c r="P11" s="87"/>
      <c r="Q11" s="87"/>
    </row>
    <row r="12" spans="1:18" x14ac:dyDescent="0.2">
      <c r="A12" s="12"/>
      <c r="B12" s="91"/>
      <c r="C12" s="90"/>
      <c r="D12" s="107" t="s">
        <v>168</v>
      </c>
      <c r="E12" s="12"/>
      <c r="F12" s="87"/>
      <c r="G12" s="87"/>
      <c r="H12" s="87"/>
      <c r="I12" s="107"/>
      <c r="J12" s="142" t="s">
        <v>167</v>
      </c>
      <c r="K12" s="143"/>
      <c r="L12" s="5" t="s">
        <v>28</v>
      </c>
      <c r="M12" s="87"/>
      <c r="N12" s="87"/>
      <c r="O12" s="87"/>
      <c r="P12" s="87"/>
      <c r="Q12" s="87"/>
    </row>
    <row r="13" spans="1:18" outlineLevel="1" x14ac:dyDescent="0.2">
      <c r="A13" s="12"/>
      <c r="B13" s="91"/>
      <c r="C13" s="90"/>
      <c r="D13" s="107" t="s">
        <v>17</v>
      </c>
      <c r="E13" s="12"/>
      <c r="F13" s="87"/>
      <c r="G13" s="87"/>
      <c r="H13" s="87"/>
      <c r="I13" s="107"/>
      <c r="J13" s="142" t="s">
        <v>166</v>
      </c>
      <c r="K13" s="143"/>
      <c r="L13" s="5" t="s">
        <v>18</v>
      </c>
      <c r="M13" s="87"/>
      <c r="N13" s="87"/>
      <c r="O13" s="87"/>
      <c r="P13" s="87"/>
      <c r="Q13" s="87"/>
    </row>
    <row r="14" spans="1:18" x14ac:dyDescent="0.2">
      <c r="A14" s="13"/>
      <c r="B14" s="111"/>
      <c r="C14" s="117"/>
      <c r="D14" s="107" t="s">
        <v>165</v>
      </c>
      <c r="E14" s="13"/>
      <c r="F14" s="76"/>
      <c r="G14" s="76"/>
      <c r="H14" s="76"/>
      <c r="I14" s="116"/>
      <c r="J14" s="141">
        <v>151.04900000000001</v>
      </c>
      <c r="K14" s="141"/>
      <c r="L14" s="26" t="s">
        <v>164</v>
      </c>
      <c r="M14" s="76"/>
      <c r="N14" s="115"/>
      <c r="O14" s="114"/>
      <c r="P14" s="113"/>
      <c r="Q14" s="112"/>
      <c r="R14"/>
    </row>
    <row r="15" spans="1:18" x14ac:dyDescent="0.2">
      <c r="A15" s="13"/>
      <c r="B15" s="111"/>
      <c r="C15" s="110"/>
      <c r="D15" s="109" t="s">
        <v>163</v>
      </c>
      <c r="E15" s="107"/>
      <c r="F15" s="107"/>
      <c r="G15" s="107"/>
      <c r="H15" s="107"/>
      <c r="I15" s="107"/>
      <c r="J15" s="108"/>
      <c r="K15" s="107"/>
      <c r="L15" s="107"/>
      <c r="M15" s="76"/>
      <c r="N15" s="76"/>
      <c r="O15" s="76"/>
      <c r="P15" s="76"/>
      <c r="Q15"/>
      <c r="R15"/>
    </row>
    <row r="16" spans="1:18" x14ac:dyDescent="0.2">
      <c r="A16" s="13"/>
      <c r="B16" s="111"/>
      <c r="C16" s="110"/>
      <c r="D16" s="109"/>
      <c r="E16" s="107"/>
      <c r="F16" s="107"/>
      <c r="G16" s="107"/>
      <c r="H16" s="107"/>
      <c r="I16" s="107"/>
      <c r="J16" s="108"/>
      <c r="K16" s="107"/>
      <c r="L16" s="107"/>
      <c r="M16" s="76"/>
      <c r="N16" s="76"/>
      <c r="O16" s="76"/>
      <c r="P16" s="76"/>
      <c r="Q16"/>
      <c r="R16"/>
    </row>
    <row r="18" spans="1:17" ht="18" customHeight="1" x14ac:dyDescent="0.2">
      <c r="A18" s="145" t="s">
        <v>2</v>
      </c>
      <c r="B18" s="146" t="s">
        <v>162</v>
      </c>
      <c r="C18" s="145" t="s">
        <v>161</v>
      </c>
      <c r="D18" s="145" t="s">
        <v>160</v>
      </c>
      <c r="E18" s="145" t="s">
        <v>159</v>
      </c>
      <c r="F18" s="145" t="s">
        <v>27</v>
      </c>
      <c r="G18" s="148"/>
      <c r="H18" s="148"/>
      <c r="I18" s="148"/>
      <c r="J18" s="145" t="s">
        <v>26</v>
      </c>
      <c r="K18" s="148"/>
      <c r="L18" s="148"/>
      <c r="M18" s="148"/>
      <c r="N18" s="145" t="s">
        <v>158</v>
      </c>
      <c r="O18" s="145" t="s">
        <v>157</v>
      </c>
      <c r="P18" s="145" t="s">
        <v>156</v>
      </c>
      <c r="Q18" s="145" t="s">
        <v>155</v>
      </c>
    </row>
    <row r="19" spans="1:17" ht="15.75" customHeight="1" x14ac:dyDescent="0.2">
      <c r="A19" s="148"/>
      <c r="B19" s="147"/>
      <c r="C19" s="152"/>
      <c r="D19" s="145"/>
      <c r="E19" s="148"/>
      <c r="F19" s="145" t="s">
        <v>3</v>
      </c>
      <c r="G19" s="145" t="s">
        <v>154</v>
      </c>
      <c r="H19" s="148"/>
      <c r="I19" s="148"/>
      <c r="J19" s="150" t="s">
        <v>3</v>
      </c>
      <c r="K19" s="145" t="s">
        <v>154</v>
      </c>
      <c r="L19" s="148"/>
      <c r="M19" s="148"/>
      <c r="N19" s="145"/>
      <c r="O19" s="145"/>
      <c r="P19" s="145"/>
      <c r="Q19" s="145"/>
    </row>
    <row r="20" spans="1:17" ht="15.75" customHeight="1" x14ac:dyDescent="0.2">
      <c r="A20" s="148"/>
      <c r="B20" s="147"/>
      <c r="C20" s="152"/>
      <c r="D20" s="145"/>
      <c r="E20" s="148"/>
      <c r="F20" s="148"/>
      <c r="G20" s="68" t="s">
        <v>153</v>
      </c>
      <c r="H20" s="68" t="s">
        <v>152</v>
      </c>
      <c r="I20" s="68" t="s">
        <v>151</v>
      </c>
      <c r="J20" s="151"/>
      <c r="K20" s="68" t="s">
        <v>153</v>
      </c>
      <c r="L20" s="68" t="s">
        <v>152</v>
      </c>
      <c r="M20" s="68" t="s">
        <v>151</v>
      </c>
      <c r="N20" s="145"/>
      <c r="O20" s="145"/>
      <c r="P20" s="145"/>
      <c r="Q20" s="145"/>
    </row>
    <row r="21" spans="1:17" x14ac:dyDescent="0.2">
      <c r="A21" s="6">
        <v>1</v>
      </c>
      <c r="B21" s="19">
        <v>2</v>
      </c>
      <c r="C21" s="68">
        <v>3</v>
      </c>
      <c r="D21" s="68">
        <v>4</v>
      </c>
      <c r="E21" s="6">
        <v>5</v>
      </c>
      <c r="F21" s="18">
        <v>6</v>
      </c>
      <c r="G21" s="18">
        <v>7</v>
      </c>
      <c r="H21" s="18">
        <v>8</v>
      </c>
      <c r="I21" s="18">
        <v>9</v>
      </c>
      <c r="J21" s="17">
        <v>10</v>
      </c>
      <c r="K21" s="18">
        <v>11</v>
      </c>
      <c r="L21" s="18">
        <v>12</v>
      </c>
      <c r="M21" s="18">
        <v>13</v>
      </c>
      <c r="N21" s="18">
        <v>14</v>
      </c>
      <c r="O21" s="18">
        <v>15</v>
      </c>
      <c r="P21" s="18">
        <v>16</v>
      </c>
      <c r="Q21" s="18">
        <v>17</v>
      </c>
    </row>
    <row r="22" spans="1:17" ht="24" customHeight="1" x14ac:dyDescent="0.2">
      <c r="A22" s="149" t="s">
        <v>150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</row>
    <row r="23" spans="1:17" ht="39.6" customHeight="1" x14ac:dyDescent="0.2">
      <c r="A23" s="6">
        <v>1</v>
      </c>
      <c r="B23" s="99" t="s">
        <v>149</v>
      </c>
      <c r="C23" s="67" t="s">
        <v>148</v>
      </c>
      <c r="D23" s="11" t="s">
        <v>100</v>
      </c>
      <c r="E23" s="98">
        <v>5.6</v>
      </c>
      <c r="F23" s="97">
        <v>541.99</v>
      </c>
      <c r="G23" s="97">
        <v>464.41</v>
      </c>
      <c r="H23" s="97">
        <v>77.58</v>
      </c>
      <c r="I23" s="97">
        <v>7.19</v>
      </c>
      <c r="J23" s="96">
        <v>3035</v>
      </c>
      <c r="K23" s="93">
        <v>2601</v>
      </c>
      <c r="L23" s="93">
        <v>434</v>
      </c>
      <c r="M23" s="93">
        <v>40</v>
      </c>
      <c r="N23" s="93">
        <v>36.770000000000003</v>
      </c>
      <c r="O23" s="93">
        <v>205.91</v>
      </c>
      <c r="P23" s="93">
        <v>0.46</v>
      </c>
      <c r="Q23" s="93">
        <v>2.58</v>
      </c>
    </row>
    <row r="24" spans="1:17" ht="18.600000000000001" customHeight="1" x14ac:dyDescent="0.2">
      <c r="A24" s="6">
        <v>2</v>
      </c>
      <c r="B24" s="99" t="s">
        <v>147</v>
      </c>
      <c r="C24" s="67" t="s">
        <v>146</v>
      </c>
      <c r="D24" s="11" t="s">
        <v>100</v>
      </c>
      <c r="E24" s="98">
        <v>5.6</v>
      </c>
      <c r="F24" s="97">
        <v>4262.51</v>
      </c>
      <c r="G24" s="97">
        <v>1335.51</v>
      </c>
      <c r="H24" s="97">
        <v>2927</v>
      </c>
      <c r="I24" s="97">
        <v>288.33</v>
      </c>
      <c r="J24" s="96">
        <v>23870</v>
      </c>
      <c r="K24" s="93">
        <v>7479</v>
      </c>
      <c r="L24" s="93">
        <v>16391</v>
      </c>
      <c r="M24" s="93">
        <v>1615</v>
      </c>
      <c r="N24" s="93">
        <v>111.2</v>
      </c>
      <c r="O24" s="93">
        <v>622.72</v>
      </c>
      <c r="P24" s="93">
        <v>21</v>
      </c>
      <c r="Q24" s="93">
        <v>117.6</v>
      </c>
    </row>
    <row r="25" spans="1:17" ht="28.9" customHeight="1" x14ac:dyDescent="0.2">
      <c r="A25" s="6">
        <v>3</v>
      </c>
      <c r="B25" s="99" t="s">
        <v>145</v>
      </c>
      <c r="C25" s="67" t="s">
        <v>144</v>
      </c>
      <c r="D25" s="11" t="s">
        <v>132</v>
      </c>
      <c r="E25" s="98">
        <v>84</v>
      </c>
      <c r="F25" s="97">
        <v>495.3</v>
      </c>
      <c r="G25" s="97">
        <v>114.13</v>
      </c>
      <c r="H25" s="97">
        <v>381.17</v>
      </c>
      <c r="I25" s="97">
        <v>35.299999999999997</v>
      </c>
      <c r="J25" s="96">
        <v>41605</v>
      </c>
      <c r="K25" s="93">
        <v>9587</v>
      </c>
      <c r="L25" s="93">
        <v>32018</v>
      </c>
      <c r="M25" s="93">
        <v>2965</v>
      </c>
      <c r="N25" s="93">
        <v>8.93</v>
      </c>
      <c r="O25" s="93">
        <v>750.12</v>
      </c>
      <c r="P25" s="93">
        <v>2.2599999999999998</v>
      </c>
      <c r="Q25" s="93">
        <v>189.84</v>
      </c>
    </row>
    <row r="26" spans="1:17" ht="106.9" customHeight="1" x14ac:dyDescent="0.2">
      <c r="A26" s="6">
        <v>4</v>
      </c>
      <c r="B26" s="99" t="s">
        <v>143</v>
      </c>
      <c r="C26" s="67" t="s">
        <v>142</v>
      </c>
      <c r="D26" s="11" t="s">
        <v>141</v>
      </c>
      <c r="E26" s="98">
        <v>236</v>
      </c>
      <c r="F26" s="97">
        <v>48.46</v>
      </c>
      <c r="G26" s="97">
        <v>48.46</v>
      </c>
      <c r="H26" s="93"/>
      <c r="I26" s="93"/>
      <c r="J26" s="96">
        <v>11437</v>
      </c>
      <c r="K26" s="93">
        <v>11437</v>
      </c>
      <c r="L26" s="93"/>
      <c r="M26" s="93"/>
      <c r="N26" s="93"/>
      <c r="O26" s="93"/>
      <c r="P26" s="93"/>
      <c r="Q26" s="93"/>
    </row>
    <row r="27" spans="1:17" ht="96.75" x14ac:dyDescent="0.2">
      <c r="A27" s="6">
        <v>5</v>
      </c>
      <c r="B27" s="99" t="s">
        <v>140</v>
      </c>
      <c r="C27" s="67" t="s">
        <v>139</v>
      </c>
      <c r="D27" s="11" t="s">
        <v>108</v>
      </c>
      <c r="E27" s="98">
        <v>236</v>
      </c>
      <c r="F27" s="97">
        <v>52.85</v>
      </c>
      <c r="G27" s="93"/>
      <c r="H27" s="97">
        <v>52.85</v>
      </c>
      <c r="I27" s="93"/>
      <c r="J27" s="96">
        <v>12473</v>
      </c>
      <c r="K27" s="93"/>
      <c r="L27" s="93">
        <v>12473</v>
      </c>
      <c r="M27" s="93"/>
      <c r="N27" s="93"/>
      <c r="O27" s="93"/>
      <c r="P27" s="93"/>
      <c r="Q27" s="93"/>
    </row>
    <row r="28" spans="1:17" ht="19.899999999999999" customHeight="1" x14ac:dyDescent="0.2">
      <c r="A28" s="149" t="s">
        <v>138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</row>
    <row r="29" spans="1:17" ht="38.450000000000003" customHeight="1" x14ac:dyDescent="0.2">
      <c r="A29" s="6">
        <v>6</v>
      </c>
      <c r="B29" s="99" t="s">
        <v>137</v>
      </c>
      <c r="C29" s="67" t="s">
        <v>136</v>
      </c>
      <c r="D29" s="11" t="s">
        <v>135</v>
      </c>
      <c r="E29" s="98">
        <v>0.109</v>
      </c>
      <c r="F29" s="97">
        <v>5505.26</v>
      </c>
      <c r="G29" s="97">
        <v>5209.26</v>
      </c>
      <c r="H29" s="97">
        <v>2.1800000000000002</v>
      </c>
      <c r="I29" s="93"/>
      <c r="J29" s="96">
        <v>600</v>
      </c>
      <c r="K29" s="93">
        <v>568</v>
      </c>
      <c r="L29" s="93"/>
      <c r="M29" s="93"/>
      <c r="N29" s="93">
        <v>474</v>
      </c>
      <c r="O29" s="93">
        <v>51.67</v>
      </c>
      <c r="P29" s="93"/>
      <c r="Q29" s="93"/>
    </row>
    <row r="30" spans="1:17" ht="27.6" customHeight="1" x14ac:dyDescent="0.2">
      <c r="A30" s="6">
        <v>7</v>
      </c>
      <c r="B30" s="99" t="s">
        <v>134</v>
      </c>
      <c r="C30" s="67" t="s">
        <v>133</v>
      </c>
      <c r="D30" s="11" t="s">
        <v>132</v>
      </c>
      <c r="E30" s="98">
        <v>33.6</v>
      </c>
      <c r="F30" s="97">
        <v>276.85000000000002</v>
      </c>
      <c r="G30" s="97">
        <v>46.55</v>
      </c>
      <c r="H30" s="97">
        <v>65.150000000000006</v>
      </c>
      <c r="I30" s="97">
        <v>8.59</v>
      </c>
      <c r="J30" s="96">
        <v>9302</v>
      </c>
      <c r="K30" s="93">
        <v>1564</v>
      </c>
      <c r="L30" s="93">
        <v>2189</v>
      </c>
      <c r="M30" s="93">
        <v>289</v>
      </c>
      <c r="N30" s="93">
        <v>3.73</v>
      </c>
      <c r="O30" s="93">
        <v>125.33</v>
      </c>
      <c r="P30" s="93">
        <v>0.55000000000000004</v>
      </c>
      <c r="Q30" s="93">
        <v>18.48</v>
      </c>
    </row>
    <row r="31" spans="1:17" ht="55.9" customHeight="1" x14ac:dyDescent="0.2">
      <c r="A31" s="6">
        <v>8</v>
      </c>
      <c r="B31" s="99" t="s">
        <v>131</v>
      </c>
      <c r="C31" s="67" t="s">
        <v>130</v>
      </c>
      <c r="D31" s="11" t="s">
        <v>100</v>
      </c>
      <c r="E31" s="98">
        <v>5.6</v>
      </c>
      <c r="F31" s="97">
        <v>4293.26</v>
      </c>
      <c r="G31" s="97">
        <v>353.84</v>
      </c>
      <c r="H31" s="97">
        <v>54.58</v>
      </c>
      <c r="I31" s="93"/>
      <c r="J31" s="96">
        <v>24042</v>
      </c>
      <c r="K31" s="93">
        <v>1982</v>
      </c>
      <c r="L31" s="93">
        <v>306</v>
      </c>
      <c r="M31" s="93"/>
      <c r="N31" s="93">
        <v>28.72</v>
      </c>
      <c r="O31" s="93">
        <v>160.83000000000001</v>
      </c>
      <c r="P31" s="93"/>
      <c r="Q31" s="93"/>
    </row>
    <row r="32" spans="1:17" ht="48" x14ac:dyDescent="0.2">
      <c r="A32" s="6">
        <v>9</v>
      </c>
      <c r="B32" s="99" t="s">
        <v>129</v>
      </c>
      <c r="C32" s="67" t="s">
        <v>128</v>
      </c>
      <c r="D32" s="11" t="s">
        <v>127</v>
      </c>
      <c r="E32" s="98">
        <v>140</v>
      </c>
      <c r="F32" s="97">
        <v>52.12</v>
      </c>
      <c r="G32" s="97">
        <v>43.22</v>
      </c>
      <c r="H32" s="97">
        <v>0.27</v>
      </c>
      <c r="I32" s="93"/>
      <c r="J32" s="96">
        <v>7297</v>
      </c>
      <c r="K32" s="93">
        <v>6051</v>
      </c>
      <c r="L32" s="93">
        <v>38</v>
      </c>
      <c r="M32" s="93"/>
      <c r="N32" s="93">
        <v>3.66</v>
      </c>
      <c r="O32" s="93">
        <v>512.4</v>
      </c>
      <c r="P32" s="93"/>
      <c r="Q32" s="93"/>
    </row>
    <row r="33" spans="1:17" ht="19.5" outlineLevel="1" x14ac:dyDescent="0.2">
      <c r="A33" s="104" t="s">
        <v>94</v>
      </c>
      <c r="B33" s="106" t="s">
        <v>126</v>
      </c>
      <c r="C33" s="105" t="s">
        <v>125</v>
      </c>
      <c r="D33" s="104" t="s">
        <v>121</v>
      </c>
      <c r="E33" s="103" t="s">
        <v>124</v>
      </c>
      <c r="F33" s="102">
        <v>550.35</v>
      </c>
      <c r="G33" s="93"/>
      <c r="H33" s="93"/>
      <c r="I33" s="93"/>
      <c r="J33" s="101">
        <v>78589.98</v>
      </c>
      <c r="K33" s="93"/>
      <c r="L33" s="93"/>
      <c r="M33" s="93"/>
      <c r="N33" s="93"/>
      <c r="O33" s="93"/>
      <c r="P33" s="93"/>
      <c r="Q33" s="93"/>
    </row>
    <row r="34" spans="1:17" ht="27" customHeight="1" x14ac:dyDescent="0.2">
      <c r="A34" s="6">
        <v>10</v>
      </c>
      <c r="B34" s="99" t="s">
        <v>123</v>
      </c>
      <c r="C34" s="67" t="s">
        <v>122</v>
      </c>
      <c r="D34" s="11" t="s">
        <v>121</v>
      </c>
      <c r="E34" s="100">
        <v>142.80000000000001</v>
      </c>
      <c r="F34" s="97">
        <v>641.19000000000005</v>
      </c>
      <c r="G34" s="93"/>
      <c r="H34" s="93"/>
      <c r="I34" s="93"/>
      <c r="J34" s="96">
        <v>91562</v>
      </c>
      <c r="K34" s="93"/>
      <c r="L34" s="93"/>
      <c r="M34" s="93"/>
      <c r="N34" s="93"/>
      <c r="O34" s="93"/>
      <c r="P34" s="93"/>
      <c r="Q34" s="93"/>
    </row>
    <row r="35" spans="1:17" x14ac:dyDescent="0.2">
      <c r="A35" s="6">
        <v>11</v>
      </c>
      <c r="B35" s="99" t="s">
        <v>120</v>
      </c>
      <c r="C35" s="67" t="s">
        <v>119</v>
      </c>
      <c r="D35" s="11" t="s">
        <v>118</v>
      </c>
      <c r="E35" s="98">
        <v>1.21</v>
      </c>
      <c r="F35" s="97">
        <v>438.07</v>
      </c>
      <c r="G35" s="97">
        <v>157.75</v>
      </c>
      <c r="H35" s="97">
        <v>44.41</v>
      </c>
      <c r="I35" s="97">
        <v>2.91</v>
      </c>
      <c r="J35" s="96">
        <v>530</v>
      </c>
      <c r="K35" s="93">
        <v>191</v>
      </c>
      <c r="L35" s="93">
        <v>54</v>
      </c>
      <c r="M35" s="93">
        <v>4</v>
      </c>
      <c r="N35" s="93">
        <v>12.64</v>
      </c>
      <c r="O35" s="93">
        <v>15.29</v>
      </c>
      <c r="P35" s="93">
        <v>0.16</v>
      </c>
      <c r="Q35" s="93">
        <v>0.19</v>
      </c>
    </row>
    <row r="36" spans="1:17" x14ac:dyDescent="0.2">
      <c r="A36" s="6">
        <v>12</v>
      </c>
      <c r="B36" s="99" t="s">
        <v>117</v>
      </c>
      <c r="C36" s="67" t="s">
        <v>116</v>
      </c>
      <c r="D36" s="11" t="s">
        <v>108</v>
      </c>
      <c r="E36" s="100">
        <v>1.21</v>
      </c>
      <c r="F36" s="97">
        <v>7390</v>
      </c>
      <c r="G36" s="93"/>
      <c r="H36" s="93"/>
      <c r="I36" s="93"/>
      <c r="J36" s="96">
        <v>8942</v>
      </c>
      <c r="K36" s="93"/>
      <c r="L36" s="93"/>
      <c r="M36" s="93"/>
      <c r="N36" s="93"/>
      <c r="O36" s="93"/>
      <c r="P36" s="93"/>
      <c r="Q36" s="93"/>
    </row>
    <row r="37" spans="1:17" ht="36" x14ac:dyDescent="0.2">
      <c r="A37" s="6">
        <v>13</v>
      </c>
      <c r="B37" s="99" t="s">
        <v>112</v>
      </c>
      <c r="C37" s="67" t="s">
        <v>115</v>
      </c>
      <c r="D37" s="11" t="s">
        <v>100</v>
      </c>
      <c r="E37" s="100">
        <v>5.6</v>
      </c>
      <c r="F37" s="97">
        <v>151.91999999999999</v>
      </c>
      <c r="G37" s="97">
        <v>144.72</v>
      </c>
      <c r="H37" s="97">
        <v>6.22</v>
      </c>
      <c r="I37" s="97">
        <v>1.56</v>
      </c>
      <c r="J37" s="96">
        <v>851</v>
      </c>
      <c r="K37" s="93">
        <v>810</v>
      </c>
      <c r="L37" s="93">
        <v>35</v>
      </c>
      <c r="M37" s="93">
        <v>9</v>
      </c>
      <c r="N37" s="93">
        <v>10.8</v>
      </c>
      <c r="O37" s="93">
        <v>60.48</v>
      </c>
      <c r="P37" s="93">
        <v>0.1</v>
      </c>
      <c r="Q37" s="93">
        <v>0.56000000000000005</v>
      </c>
    </row>
    <row r="38" spans="1:17" ht="22.5" outlineLevel="1" x14ac:dyDescent="0.2">
      <c r="A38" s="104" t="s">
        <v>94</v>
      </c>
      <c r="B38" s="106" t="s">
        <v>110</v>
      </c>
      <c r="C38" s="105" t="s">
        <v>109</v>
      </c>
      <c r="D38" s="104" t="s">
        <v>108</v>
      </c>
      <c r="E38" s="103" t="s">
        <v>107</v>
      </c>
      <c r="F38" s="102">
        <v>630.70000000000005</v>
      </c>
      <c r="G38" s="93"/>
      <c r="H38" s="93"/>
      <c r="I38" s="93"/>
      <c r="J38" s="101">
        <v>211.92</v>
      </c>
      <c r="K38" s="93"/>
      <c r="L38" s="93"/>
      <c r="M38" s="93"/>
      <c r="N38" s="93"/>
      <c r="O38" s="93"/>
      <c r="P38" s="93"/>
      <c r="Q38" s="93"/>
    </row>
    <row r="39" spans="1:17" x14ac:dyDescent="0.2">
      <c r="A39" s="6">
        <v>14</v>
      </c>
      <c r="B39" s="99" t="s">
        <v>114</v>
      </c>
      <c r="C39" s="67" t="s">
        <v>113</v>
      </c>
      <c r="D39" s="11" t="s">
        <v>100</v>
      </c>
      <c r="E39" s="100">
        <v>5.6</v>
      </c>
      <c r="F39" s="97">
        <v>1420.59</v>
      </c>
      <c r="G39" s="97">
        <v>1022.91</v>
      </c>
      <c r="H39" s="97">
        <v>375.66</v>
      </c>
      <c r="I39" s="97">
        <v>32.65</v>
      </c>
      <c r="J39" s="96">
        <v>7955</v>
      </c>
      <c r="K39" s="93">
        <v>5728</v>
      </c>
      <c r="L39" s="93">
        <v>2104</v>
      </c>
      <c r="M39" s="93">
        <v>183</v>
      </c>
      <c r="N39" s="93">
        <v>80.040000000000006</v>
      </c>
      <c r="O39" s="93">
        <v>448.22</v>
      </c>
      <c r="P39" s="93">
        <v>2.09</v>
      </c>
      <c r="Q39" s="93">
        <v>11.7</v>
      </c>
    </row>
    <row r="40" spans="1:17" ht="24" x14ac:dyDescent="0.2">
      <c r="A40" s="6">
        <v>15</v>
      </c>
      <c r="B40" s="99" t="s">
        <v>112</v>
      </c>
      <c r="C40" s="67" t="s">
        <v>111</v>
      </c>
      <c r="D40" s="11" t="s">
        <v>100</v>
      </c>
      <c r="E40" s="100">
        <v>5.6</v>
      </c>
      <c r="F40" s="97">
        <v>151.91999999999999</v>
      </c>
      <c r="G40" s="97">
        <v>144.72</v>
      </c>
      <c r="H40" s="97">
        <v>6.22</v>
      </c>
      <c r="I40" s="97">
        <v>1.56</v>
      </c>
      <c r="J40" s="96">
        <v>851</v>
      </c>
      <c r="K40" s="93">
        <v>810</v>
      </c>
      <c r="L40" s="93">
        <v>35</v>
      </c>
      <c r="M40" s="93">
        <v>9</v>
      </c>
      <c r="N40" s="93">
        <v>10.8</v>
      </c>
      <c r="O40" s="93">
        <v>60.48</v>
      </c>
      <c r="P40" s="93">
        <v>0.1</v>
      </c>
      <c r="Q40" s="93">
        <v>0.56000000000000005</v>
      </c>
    </row>
    <row r="41" spans="1:17" ht="27" customHeight="1" outlineLevel="1" x14ac:dyDescent="0.2">
      <c r="A41" s="104" t="s">
        <v>94</v>
      </c>
      <c r="B41" s="106" t="s">
        <v>110</v>
      </c>
      <c r="C41" s="105" t="s">
        <v>109</v>
      </c>
      <c r="D41" s="104" t="s">
        <v>108</v>
      </c>
      <c r="E41" s="103" t="s">
        <v>107</v>
      </c>
      <c r="F41" s="102">
        <v>630.70000000000005</v>
      </c>
      <c r="G41" s="93"/>
      <c r="H41" s="93"/>
      <c r="I41" s="93"/>
      <c r="J41" s="101">
        <v>211.92</v>
      </c>
      <c r="K41" s="93"/>
      <c r="L41" s="93"/>
      <c r="M41" s="93"/>
      <c r="N41" s="93"/>
      <c r="O41" s="93"/>
      <c r="P41" s="93"/>
      <c r="Q41" s="93"/>
    </row>
    <row r="42" spans="1:17" ht="49.9" customHeight="1" x14ac:dyDescent="0.2">
      <c r="A42" s="6">
        <v>16</v>
      </c>
      <c r="B42" s="99" t="s">
        <v>86</v>
      </c>
      <c r="C42" s="67" t="s">
        <v>106</v>
      </c>
      <c r="D42" s="11" t="s">
        <v>91</v>
      </c>
      <c r="E42" s="98">
        <v>3360</v>
      </c>
      <c r="F42" s="97" t="s">
        <v>105</v>
      </c>
      <c r="G42" s="93"/>
      <c r="H42" s="93"/>
      <c r="I42" s="93"/>
      <c r="J42" s="96">
        <v>18547</v>
      </c>
      <c r="K42" s="93"/>
      <c r="L42" s="93"/>
      <c r="M42" s="93"/>
      <c r="N42" s="93"/>
      <c r="O42" s="93"/>
      <c r="P42" s="93"/>
      <c r="Q42" s="93"/>
    </row>
    <row r="43" spans="1:17" ht="24" x14ac:dyDescent="0.2">
      <c r="A43" s="6">
        <v>17</v>
      </c>
      <c r="B43" s="99" t="s">
        <v>104</v>
      </c>
      <c r="C43" s="67" t="s">
        <v>103</v>
      </c>
      <c r="D43" s="11" t="s">
        <v>100</v>
      </c>
      <c r="E43" s="100">
        <v>5.6</v>
      </c>
      <c r="F43" s="97">
        <v>1420.59</v>
      </c>
      <c r="G43" s="97">
        <v>1022.91</v>
      </c>
      <c r="H43" s="97">
        <v>375.66</v>
      </c>
      <c r="I43" s="97">
        <v>32.65</v>
      </c>
      <c r="J43" s="96">
        <v>7955</v>
      </c>
      <c r="K43" s="93">
        <v>5728</v>
      </c>
      <c r="L43" s="93">
        <v>2104</v>
      </c>
      <c r="M43" s="93">
        <v>183</v>
      </c>
      <c r="N43" s="93">
        <v>80.040000000000006</v>
      </c>
      <c r="O43" s="93">
        <v>448.22</v>
      </c>
      <c r="P43" s="93">
        <v>2.09</v>
      </c>
      <c r="Q43" s="93">
        <v>11.7</v>
      </c>
    </row>
    <row r="44" spans="1:17" ht="24" x14ac:dyDescent="0.2">
      <c r="A44" s="6">
        <v>18</v>
      </c>
      <c r="B44" s="99" t="s">
        <v>102</v>
      </c>
      <c r="C44" s="67" t="s">
        <v>101</v>
      </c>
      <c r="D44" s="11" t="s">
        <v>100</v>
      </c>
      <c r="E44" s="98">
        <v>5.6</v>
      </c>
      <c r="F44" s="97">
        <v>90.44</v>
      </c>
      <c r="G44" s="97">
        <v>88.75</v>
      </c>
      <c r="H44" s="97">
        <v>1.49</v>
      </c>
      <c r="I44" s="97">
        <v>0.16</v>
      </c>
      <c r="J44" s="96">
        <v>506</v>
      </c>
      <c r="K44" s="93">
        <v>497</v>
      </c>
      <c r="L44" s="93">
        <v>8</v>
      </c>
      <c r="M44" s="93">
        <v>1</v>
      </c>
      <c r="N44" s="93">
        <v>6.55</v>
      </c>
      <c r="O44" s="93">
        <v>36.68</v>
      </c>
      <c r="P44" s="93">
        <v>0.01</v>
      </c>
      <c r="Q44" s="93">
        <v>0.06</v>
      </c>
    </row>
    <row r="45" spans="1:17" ht="26.25" x14ac:dyDescent="0.2">
      <c r="A45" s="6">
        <v>19</v>
      </c>
      <c r="B45" s="99" t="s">
        <v>86</v>
      </c>
      <c r="C45" s="67" t="s">
        <v>99</v>
      </c>
      <c r="D45" s="11" t="s">
        <v>91</v>
      </c>
      <c r="E45" s="98">
        <v>67.2</v>
      </c>
      <c r="F45" s="97" t="s">
        <v>98</v>
      </c>
      <c r="G45" s="93"/>
      <c r="H45" s="93"/>
      <c r="I45" s="93"/>
      <c r="J45" s="96">
        <v>1881</v>
      </c>
      <c r="K45" s="93"/>
      <c r="L45" s="93"/>
      <c r="M45" s="93"/>
      <c r="N45" s="93"/>
      <c r="O45" s="93"/>
      <c r="P45" s="93"/>
      <c r="Q45" s="93"/>
    </row>
    <row r="46" spans="1:17" ht="38.450000000000003" customHeight="1" x14ac:dyDescent="0.2">
      <c r="A46" s="6">
        <v>20</v>
      </c>
      <c r="B46" s="99" t="s">
        <v>97</v>
      </c>
      <c r="C46" s="67" t="s">
        <v>96</v>
      </c>
      <c r="D46" s="11" t="s">
        <v>95</v>
      </c>
      <c r="E46" s="98">
        <v>2</v>
      </c>
      <c r="F46" s="97">
        <v>828.29</v>
      </c>
      <c r="G46" s="97">
        <v>113.7</v>
      </c>
      <c r="H46" s="97">
        <v>714.59</v>
      </c>
      <c r="I46" s="97">
        <v>50.96</v>
      </c>
      <c r="J46" s="96">
        <v>1657</v>
      </c>
      <c r="K46" s="93">
        <v>227</v>
      </c>
      <c r="L46" s="93">
        <v>1430</v>
      </c>
      <c r="M46" s="93">
        <v>102</v>
      </c>
      <c r="N46" s="93">
        <v>9.7100000000000009</v>
      </c>
      <c r="O46" s="93">
        <v>19.420000000000002</v>
      </c>
      <c r="P46" s="93">
        <v>2.8</v>
      </c>
      <c r="Q46" s="93">
        <v>5.6</v>
      </c>
    </row>
    <row r="47" spans="1:17" ht="19.5" outlineLevel="1" x14ac:dyDescent="0.2">
      <c r="A47" s="104" t="s">
        <v>94</v>
      </c>
      <c r="B47" s="106" t="s">
        <v>93</v>
      </c>
      <c r="C47" s="105" t="s">
        <v>92</v>
      </c>
      <c r="D47" s="104" t="s">
        <v>91</v>
      </c>
      <c r="E47" s="103" t="s">
        <v>90</v>
      </c>
      <c r="F47" s="102">
        <v>24.84</v>
      </c>
      <c r="G47" s="93"/>
      <c r="H47" s="93"/>
      <c r="I47" s="93"/>
      <c r="J47" s="101">
        <v>166.43</v>
      </c>
      <c r="K47" s="93"/>
      <c r="L47" s="93"/>
      <c r="M47" s="93"/>
      <c r="N47" s="93"/>
      <c r="O47" s="93"/>
      <c r="P47" s="93"/>
      <c r="Q47" s="93"/>
    </row>
    <row r="48" spans="1:17" ht="39" customHeight="1" x14ac:dyDescent="0.2">
      <c r="A48" s="6">
        <v>21</v>
      </c>
      <c r="B48" s="99" t="s">
        <v>86</v>
      </c>
      <c r="C48" s="67" t="s">
        <v>89</v>
      </c>
      <c r="D48" s="11" t="s">
        <v>88</v>
      </c>
      <c r="E48" s="100">
        <v>200</v>
      </c>
      <c r="F48" s="97" t="s">
        <v>87</v>
      </c>
      <c r="G48" s="93"/>
      <c r="H48" s="93"/>
      <c r="I48" s="93"/>
      <c r="J48" s="96">
        <v>186</v>
      </c>
      <c r="K48" s="93"/>
      <c r="L48" s="93"/>
      <c r="M48" s="93"/>
      <c r="N48" s="93"/>
      <c r="O48" s="93"/>
      <c r="P48" s="93"/>
      <c r="Q48" s="93"/>
    </row>
    <row r="49" spans="1:17" ht="39.6" customHeight="1" x14ac:dyDescent="0.2">
      <c r="A49" s="6">
        <v>22</v>
      </c>
      <c r="B49" s="99" t="s">
        <v>86</v>
      </c>
      <c r="C49" s="67" t="s">
        <v>85</v>
      </c>
      <c r="D49" s="11" t="s">
        <v>84</v>
      </c>
      <c r="E49" s="98">
        <v>25</v>
      </c>
      <c r="F49" s="97" t="s">
        <v>83</v>
      </c>
      <c r="G49" s="93"/>
      <c r="H49" s="93"/>
      <c r="I49" s="93"/>
      <c r="J49" s="96">
        <v>844</v>
      </c>
      <c r="K49" s="93"/>
      <c r="L49" s="93"/>
      <c r="M49" s="93"/>
      <c r="N49" s="93"/>
      <c r="O49" s="93"/>
      <c r="P49" s="93"/>
      <c r="Q49" s="93"/>
    </row>
    <row r="50" spans="1:17" ht="15.6" customHeight="1" x14ac:dyDescent="0.2">
      <c r="A50" s="137" t="s">
        <v>6</v>
      </c>
      <c r="B50" s="138"/>
      <c r="C50" s="138"/>
      <c r="D50" s="138"/>
      <c r="E50" s="138"/>
      <c r="F50" s="138"/>
      <c r="G50" s="138"/>
      <c r="H50" s="138"/>
      <c r="I50" s="138"/>
      <c r="J50" s="95">
        <v>275928</v>
      </c>
      <c r="K50" s="97">
        <v>55260</v>
      </c>
      <c r="L50" s="97">
        <v>69619</v>
      </c>
      <c r="M50" s="97">
        <v>5400</v>
      </c>
      <c r="N50" s="93"/>
      <c r="O50" s="97">
        <v>3517.77</v>
      </c>
      <c r="P50" s="93"/>
      <c r="Q50" s="97">
        <v>358.87</v>
      </c>
    </row>
    <row r="51" spans="1:17" ht="18" customHeight="1" x14ac:dyDescent="0.2">
      <c r="A51" s="137" t="s">
        <v>82</v>
      </c>
      <c r="B51" s="138"/>
      <c r="C51" s="138"/>
      <c r="D51" s="138"/>
      <c r="E51" s="138"/>
      <c r="F51" s="138"/>
      <c r="G51" s="138"/>
      <c r="H51" s="138"/>
      <c r="I51" s="138"/>
      <c r="J51" s="95">
        <v>292053</v>
      </c>
      <c r="K51" s="97">
        <v>66984</v>
      </c>
      <c r="L51" s="97">
        <v>74020</v>
      </c>
      <c r="M51" s="97">
        <v>6037</v>
      </c>
      <c r="N51" s="93"/>
      <c r="O51" s="97">
        <v>4234.96</v>
      </c>
      <c r="P51" s="93"/>
      <c r="Q51" s="97">
        <v>383.31</v>
      </c>
    </row>
    <row r="52" spans="1:17" ht="15.6" customHeight="1" x14ac:dyDescent="0.2">
      <c r="A52" s="137" t="s">
        <v>25</v>
      </c>
      <c r="B52" s="138"/>
      <c r="C52" s="138"/>
      <c r="D52" s="138"/>
      <c r="E52" s="138"/>
      <c r="F52" s="138"/>
      <c r="G52" s="138"/>
      <c r="H52" s="138"/>
      <c r="I52" s="138"/>
      <c r="J52" s="96"/>
      <c r="K52" s="93"/>
      <c r="L52" s="93"/>
      <c r="M52" s="93"/>
      <c r="N52" s="93"/>
      <c r="O52" s="93"/>
      <c r="P52" s="93"/>
      <c r="Q52" s="93"/>
    </row>
    <row r="53" spans="1:17" ht="16.899999999999999" customHeight="1" x14ac:dyDescent="0.2">
      <c r="A53" s="137" t="s">
        <v>81</v>
      </c>
      <c r="B53" s="138"/>
      <c r="C53" s="138"/>
      <c r="D53" s="138"/>
      <c r="E53" s="138"/>
      <c r="F53" s="138"/>
      <c r="G53" s="138"/>
      <c r="H53" s="138"/>
      <c r="I53" s="138"/>
      <c r="J53" s="95">
        <v>2606</v>
      </c>
      <c r="K53" s="97">
        <v>2376</v>
      </c>
      <c r="L53" s="97">
        <v>232</v>
      </c>
      <c r="M53" s="97">
        <v>232</v>
      </c>
      <c r="N53" s="93"/>
      <c r="O53" s="93"/>
      <c r="P53" s="93"/>
      <c r="Q53" s="93"/>
    </row>
    <row r="54" spans="1:17" ht="30" customHeight="1" x14ac:dyDescent="0.2">
      <c r="A54" s="137" t="s">
        <v>80</v>
      </c>
      <c r="B54" s="138"/>
      <c r="C54" s="138"/>
      <c r="D54" s="138"/>
      <c r="E54" s="138"/>
      <c r="F54" s="138"/>
      <c r="G54" s="138"/>
      <c r="H54" s="138"/>
      <c r="I54" s="138"/>
      <c r="J54" s="95">
        <v>5776</v>
      </c>
      <c r="K54" s="97">
        <v>3690</v>
      </c>
      <c r="L54" s="97">
        <v>2084</v>
      </c>
      <c r="M54" s="97">
        <v>203</v>
      </c>
      <c r="N54" s="93"/>
      <c r="O54" s="97">
        <v>283.10250000000002</v>
      </c>
      <c r="P54" s="93"/>
      <c r="Q54" s="97">
        <v>12.2125</v>
      </c>
    </row>
    <row r="55" spans="1:17" ht="15" customHeight="1" x14ac:dyDescent="0.2">
      <c r="A55" s="137" t="s">
        <v>79</v>
      </c>
      <c r="B55" s="138"/>
      <c r="C55" s="138"/>
      <c r="D55" s="138"/>
      <c r="E55" s="138"/>
      <c r="F55" s="138"/>
      <c r="G55" s="138"/>
      <c r="H55" s="138"/>
      <c r="I55" s="138"/>
      <c r="J55" s="95">
        <v>7743</v>
      </c>
      <c r="K55" s="97">
        <v>5658</v>
      </c>
      <c r="L55" s="97">
        <v>2084</v>
      </c>
      <c r="M55" s="97">
        <v>203</v>
      </c>
      <c r="N55" s="93"/>
      <c r="O55" s="97">
        <v>434.08800000000002</v>
      </c>
      <c r="P55" s="93"/>
      <c r="Q55" s="97">
        <v>12.214</v>
      </c>
    </row>
    <row r="56" spans="1:17" x14ac:dyDescent="0.2">
      <c r="A56" s="137" t="s">
        <v>7</v>
      </c>
      <c r="B56" s="138"/>
      <c r="C56" s="138"/>
      <c r="D56" s="138"/>
      <c r="E56" s="138"/>
      <c r="F56" s="138"/>
      <c r="G56" s="138"/>
      <c r="H56" s="138"/>
      <c r="I56" s="138"/>
      <c r="J56" s="95">
        <v>79815</v>
      </c>
      <c r="K56" s="93"/>
      <c r="L56" s="93"/>
      <c r="M56" s="93"/>
      <c r="N56" s="93"/>
      <c r="O56" s="93"/>
      <c r="P56" s="93"/>
      <c r="Q56" s="93"/>
    </row>
    <row r="57" spans="1:17" x14ac:dyDescent="0.2">
      <c r="A57" s="137" t="s">
        <v>25</v>
      </c>
      <c r="B57" s="138"/>
      <c r="C57" s="138"/>
      <c r="D57" s="138"/>
      <c r="E57" s="138"/>
      <c r="F57" s="138"/>
      <c r="G57" s="138"/>
      <c r="H57" s="138"/>
      <c r="I57" s="138"/>
      <c r="J57" s="96"/>
      <c r="K57" s="93"/>
      <c r="L57" s="93"/>
      <c r="M57" s="93"/>
      <c r="N57" s="93"/>
      <c r="O57" s="93"/>
      <c r="P57" s="93"/>
      <c r="Q57" s="93"/>
    </row>
    <row r="58" spans="1:17" x14ac:dyDescent="0.2">
      <c r="A58" s="137" t="s">
        <v>78</v>
      </c>
      <c r="B58" s="138"/>
      <c r="C58" s="138"/>
      <c r="D58" s="138"/>
      <c r="E58" s="138"/>
      <c r="F58" s="138"/>
      <c r="G58" s="138"/>
      <c r="H58" s="138"/>
      <c r="I58" s="138"/>
      <c r="J58" s="95">
        <v>444</v>
      </c>
      <c r="K58" s="93"/>
      <c r="L58" s="93"/>
      <c r="M58" s="93"/>
      <c r="N58" s="93"/>
      <c r="O58" s="93"/>
      <c r="P58" s="93"/>
      <c r="Q58" s="93"/>
    </row>
    <row r="59" spans="1:17" x14ac:dyDescent="0.2">
      <c r="A59" s="137" t="s">
        <v>77</v>
      </c>
      <c r="B59" s="138"/>
      <c r="C59" s="138"/>
      <c r="D59" s="138"/>
      <c r="E59" s="138"/>
      <c r="F59" s="138"/>
      <c r="G59" s="138"/>
      <c r="H59" s="138"/>
      <c r="I59" s="138"/>
      <c r="J59" s="95">
        <v>7588</v>
      </c>
      <c r="K59" s="93"/>
      <c r="L59" s="93"/>
      <c r="M59" s="93"/>
      <c r="N59" s="93"/>
      <c r="O59" s="93"/>
      <c r="P59" s="93"/>
      <c r="Q59" s="93"/>
    </row>
    <row r="60" spans="1:17" x14ac:dyDescent="0.2">
      <c r="A60" s="137" t="s">
        <v>76</v>
      </c>
      <c r="B60" s="138"/>
      <c r="C60" s="138"/>
      <c r="D60" s="138"/>
      <c r="E60" s="138"/>
      <c r="F60" s="138"/>
      <c r="G60" s="138"/>
      <c r="H60" s="138"/>
      <c r="I60" s="138"/>
      <c r="J60" s="95">
        <v>14781</v>
      </c>
      <c r="K60" s="93"/>
      <c r="L60" s="93"/>
      <c r="M60" s="93"/>
      <c r="N60" s="93"/>
      <c r="O60" s="93"/>
      <c r="P60" s="93"/>
      <c r="Q60" s="93"/>
    </row>
    <row r="61" spans="1:17" x14ac:dyDescent="0.2">
      <c r="A61" s="137" t="s">
        <v>75</v>
      </c>
      <c r="B61" s="138"/>
      <c r="C61" s="138"/>
      <c r="D61" s="138"/>
      <c r="E61" s="138"/>
      <c r="F61" s="138"/>
      <c r="G61" s="138"/>
      <c r="H61" s="138"/>
      <c r="I61" s="138"/>
      <c r="J61" s="95">
        <v>1047</v>
      </c>
      <c r="K61" s="93"/>
      <c r="L61" s="93"/>
      <c r="M61" s="93"/>
      <c r="N61" s="93"/>
      <c r="O61" s="93"/>
      <c r="P61" s="93"/>
      <c r="Q61" s="93"/>
    </row>
    <row r="62" spans="1:17" x14ac:dyDescent="0.2">
      <c r="A62" s="137" t="s">
        <v>74</v>
      </c>
      <c r="B62" s="138"/>
      <c r="C62" s="138"/>
      <c r="D62" s="138"/>
      <c r="E62" s="138"/>
      <c r="F62" s="138"/>
      <c r="G62" s="138"/>
      <c r="H62" s="138"/>
      <c r="I62" s="138"/>
      <c r="J62" s="95">
        <v>17431</v>
      </c>
      <c r="K62" s="93"/>
      <c r="L62" s="93"/>
      <c r="M62" s="93"/>
      <c r="N62" s="93"/>
      <c r="O62" s="93"/>
      <c r="P62" s="93"/>
      <c r="Q62" s="93"/>
    </row>
    <row r="63" spans="1:17" x14ac:dyDescent="0.2">
      <c r="A63" s="137" t="s">
        <v>73</v>
      </c>
      <c r="B63" s="138"/>
      <c r="C63" s="138"/>
      <c r="D63" s="138"/>
      <c r="E63" s="138"/>
      <c r="F63" s="138"/>
      <c r="G63" s="138"/>
      <c r="H63" s="138"/>
      <c r="I63" s="138"/>
      <c r="J63" s="95">
        <v>38524</v>
      </c>
      <c r="K63" s="93"/>
      <c r="L63" s="93"/>
      <c r="M63" s="93"/>
      <c r="N63" s="93"/>
      <c r="O63" s="93"/>
      <c r="P63" s="93"/>
      <c r="Q63" s="93"/>
    </row>
    <row r="64" spans="1:17" x14ac:dyDescent="0.2">
      <c r="A64" s="137" t="s">
        <v>8</v>
      </c>
      <c r="B64" s="138"/>
      <c r="C64" s="138"/>
      <c r="D64" s="138"/>
      <c r="E64" s="138"/>
      <c r="F64" s="138"/>
      <c r="G64" s="138"/>
      <c r="H64" s="138"/>
      <c r="I64" s="138"/>
      <c r="J64" s="95">
        <v>51028</v>
      </c>
      <c r="K64" s="93"/>
      <c r="L64" s="93"/>
      <c r="M64" s="93"/>
      <c r="N64" s="93"/>
      <c r="O64" s="93"/>
      <c r="P64" s="93"/>
      <c r="Q64" s="93"/>
    </row>
    <row r="65" spans="1:17" x14ac:dyDescent="0.2">
      <c r="A65" s="137" t="s">
        <v>25</v>
      </c>
      <c r="B65" s="138"/>
      <c r="C65" s="138"/>
      <c r="D65" s="138"/>
      <c r="E65" s="138"/>
      <c r="F65" s="138"/>
      <c r="G65" s="138"/>
      <c r="H65" s="138"/>
      <c r="I65" s="138"/>
      <c r="J65" s="96"/>
      <c r="K65" s="93"/>
      <c r="L65" s="93"/>
      <c r="M65" s="93"/>
      <c r="N65" s="93"/>
      <c r="O65" s="93"/>
      <c r="P65" s="93"/>
      <c r="Q65" s="93"/>
    </row>
    <row r="66" spans="1:17" x14ac:dyDescent="0.2">
      <c r="A66" s="137" t="s">
        <v>72</v>
      </c>
      <c r="B66" s="138"/>
      <c r="C66" s="138"/>
      <c r="D66" s="138"/>
      <c r="E66" s="138"/>
      <c r="F66" s="138"/>
      <c r="G66" s="138"/>
      <c r="H66" s="138"/>
      <c r="I66" s="138"/>
      <c r="J66" s="95">
        <v>266</v>
      </c>
      <c r="K66" s="93"/>
      <c r="L66" s="93"/>
      <c r="M66" s="93"/>
      <c r="N66" s="93"/>
      <c r="O66" s="93"/>
      <c r="P66" s="93"/>
      <c r="Q66" s="93"/>
    </row>
    <row r="67" spans="1:17" x14ac:dyDescent="0.2">
      <c r="A67" s="137" t="s">
        <v>71</v>
      </c>
      <c r="B67" s="138"/>
      <c r="C67" s="138"/>
      <c r="D67" s="138"/>
      <c r="E67" s="138"/>
      <c r="F67" s="138"/>
      <c r="G67" s="138"/>
      <c r="H67" s="138"/>
      <c r="I67" s="138"/>
      <c r="J67" s="95">
        <v>394</v>
      </c>
      <c r="K67" s="93"/>
      <c r="L67" s="93"/>
      <c r="M67" s="93"/>
      <c r="N67" s="93"/>
      <c r="O67" s="93"/>
      <c r="P67" s="93"/>
      <c r="Q67" s="93"/>
    </row>
    <row r="68" spans="1:17" x14ac:dyDescent="0.2">
      <c r="A68" s="137" t="s">
        <v>70</v>
      </c>
      <c r="B68" s="138"/>
      <c r="C68" s="138"/>
      <c r="D68" s="138"/>
      <c r="E68" s="138"/>
      <c r="F68" s="138"/>
      <c r="G68" s="138"/>
      <c r="H68" s="138"/>
      <c r="I68" s="138"/>
      <c r="J68" s="95">
        <v>7157</v>
      </c>
      <c r="K68" s="93"/>
      <c r="L68" s="93"/>
      <c r="M68" s="93"/>
      <c r="N68" s="93"/>
      <c r="O68" s="93"/>
      <c r="P68" s="93"/>
      <c r="Q68" s="93"/>
    </row>
    <row r="69" spans="1:17" x14ac:dyDescent="0.2">
      <c r="A69" s="137" t="s">
        <v>69</v>
      </c>
      <c r="B69" s="138"/>
      <c r="C69" s="138"/>
      <c r="D69" s="138"/>
      <c r="E69" s="138"/>
      <c r="F69" s="138"/>
      <c r="G69" s="138"/>
      <c r="H69" s="138"/>
      <c r="I69" s="138"/>
      <c r="J69" s="95">
        <v>183</v>
      </c>
      <c r="K69" s="93"/>
      <c r="L69" s="93"/>
      <c r="M69" s="93"/>
      <c r="N69" s="93"/>
      <c r="O69" s="93"/>
      <c r="P69" s="93"/>
      <c r="Q69" s="93"/>
    </row>
    <row r="70" spans="1:17" x14ac:dyDescent="0.2">
      <c r="A70" s="137" t="s">
        <v>68</v>
      </c>
      <c r="B70" s="138"/>
      <c r="C70" s="138"/>
      <c r="D70" s="138"/>
      <c r="E70" s="138"/>
      <c r="F70" s="138"/>
      <c r="G70" s="138"/>
      <c r="H70" s="138"/>
      <c r="I70" s="138"/>
      <c r="J70" s="95">
        <v>6450</v>
      </c>
      <c r="K70" s="93"/>
      <c r="L70" s="93"/>
      <c r="M70" s="93"/>
      <c r="N70" s="93"/>
      <c r="O70" s="93"/>
      <c r="P70" s="93"/>
      <c r="Q70" s="93"/>
    </row>
    <row r="71" spans="1:17" x14ac:dyDescent="0.2">
      <c r="A71" s="137" t="s">
        <v>67</v>
      </c>
      <c r="B71" s="138"/>
      <c r="C71" s="138"/>
      <c r="D71" s="138"/>
      <c r="E71" s="138"/>
      <c r="F71" s="138"/>
      <c r="G71" s="138"/>
      <c r="H71" s="138"/>
      <c r="I71" s="138"/>
      <c r="J71" s="95">
        <v>13088</v>
      </c>
      <c r="K71" s="93"/>
      <c r="L71" s="93"/>
      <c r="M71" s="93"/>
      <c r="N71" s="93"/>
      <c r="O71" s="93"/>
      <c r="P71" s="93"/>
      <c r="Q71" s="93"/>
    </row>
    <row r="72" spans="1:17" x14ac:dyDescent="0.2">
      <c r="A72" s="137" t="s">
        <v>66</v>
      </c>
      <c r="B72" s="138"/>
      <c r="C72" s="138"/>
      <c r="D72" s="138"/>
      <c r="E72" s="138"/>
      <c r="F72" s="138"/>
      <c r="G72" s="138"/>
      <c r="H72" s="138"/>
      <c r="I72" s="138"/>
      <c r="J72" s="95">
        <v>23490</v>
      </c>
      <c r="K72" s="93"/>
      <c r="L72" s="93"/>
      <c r="M72" s="93"/>
      <c r="N72" s="93"/>
      <c r="O72" s="93"/>
      <c r="P72" s="93"/>
      <c r="Q72" s="93"/>
    </row>
    <row r="73" spans="1:17" x14ac:dyDescent="0.2">
      <c r="A73" s="144" t="s">
        <v>9</v>
      </c>
      <c r="B73" s="138"/>
      <c r="C73" s="138"/>
      <c r="D73" s="138"/>
      <c r="E73" s="138"/>
      <c r="F73" s="138"/>
      <c r="G73" s="138"/>
      <c r="H73" s="138"/>
      <c r="I73" s="138"/>
      <c r="J73" s="96"/>
      <c r="K73" s="93"/>
      <c r="L73" s="93"/>
      <c r="M73" s="93"/>
      <c r="N73" s="93"/>
      <c r="O73" s="93"/>
      <c r="P73" s="93"/>
      <c r="Q73" s="93"/>
    </row>
    <row r="74" spans="1:17" x14ac:dyDescent="0.2">
      <c r="A74" s="137" t="s">
        <v>10</v>
      </c>
      <c r="B74" s="138"/>
      <c r="C74" s="138"/>
      <c r="D74" s="138"/>
      <c r="E74" s="138"/>
      <c r="F74" s="138"/>
      <c r="G74" s="138"/>
      <c r="H74" s="138"/>
      <c r="I74" s="138"/>
      <c r="J74" s="96"/>
      <c r="K74" s="93"/>
      <c r="L74" s="93"/>
      <c r="M74" s="93"/>
      <c r="N74" s="93"/>
      <c r="O74" s="93"/>
      <c r="P74" s="93"/>
      <c r="Q74" s="93"/>
    </row>
    <row r="75" spans="1:17" x14ac:dyDescent="0.2">
      <c r="A75" s="137" t="s">
        <v>11</v>
      </c>
      <c r="B75" s="138"/>
      <c r="C75" s="138"/>
      <c r="D75" s="138"/>
      <c r="E75" s="138"/>
      <c r="F75" s="138"/>
      <c r="G75" s="138"/>
      <c r="H75" s="138"/>
      <c r="I75" s="138"/>
      <c r="J75" s="95">
        <v>151049</v>
      </c>
      <c r="K75" s="93"/>
      <c r="L75" s="93"/>
      <c r="M75" s="93"/>
      <c r="N75" s="93"/>
      <c r="O75" s="93"/>
      <c r="P75" s="93"/>
      <c r="Q75" s="93"/>
    </row>
    <row r="76" spans="1:17" x14ac:dyDescent="0.2">
      <c r="A76" s="137" t="s">
        <v>12</v>
      </c>
      <c r="B76" s="138"/>
      <c r="C76" s="138"/>
      <c r="D76" s="138"/>
      <c r="E76" s="138"/>
      <c r="F76" s="138"/>
      <c r="G76" s="138"/>
      <c r="H76" s="138"/>
      <c r="I76" s="138"/>
      <c r="J76" s="95">
        <f>74020-M51</f>
        <v>67983</v>
      </c>
      <c r="K76" s="93"/>
      <c r="L76" s="93"/>
      <c r="M76" s="93"/>
      <c r="N76" s="93"/>
      <c r="O76" s="93"/>
      <c r="P76" s="93"/>
      <c r="Q76" s="93"/>
    </row>
    <row r="77" spans="1:17" x14ac:dyDescent="0.2">
      <c r="A77" s="137" t="s">
        <v>13</v>
      </c>
      <c r="B77" s="138"/>
      <c r="C77" s="138"/>
      <c r="D77" s="138"/>
      <c r="E77" s="138"/>
      <c r="F77" s="138"/>
      <c r="G77" s="138"/>
      <c r="H77" s="138"/>
      <c r="I77" s="138"/>
      <c r="J77" s="95">
        <v>73021</v>
      </c>
      <c r="K77" s="93"/>
      <c r="L77" s="93"/>
      <c r="M77" s="93"/>
      <c r="N77" s="93"/>
      <c r="O77" s="93"/>
      <c r="P77" s="93"/>
      <c r="Q77" s="93"/>
    </row>
    <row r="78" spans="1:17" x14ac:dyDescent="0.2">
      <c r="A78" s="137" t="s">
        <v>14</v>
      </c>
      <c r="B78" s="138"/>
      <c r="C78" s="138"/>
      <c r="D78" s="138"/>
      <c r="E78" s="138"/>
      <c r="F78" s="138"/>
      <c r="G78" s="138"/>
      <c r="H78" s="138"/>
      <c r="I78" s="138"/>
      <c r="J78" s="95">
        <v>79815</v>
      </c>
      <c r="K78" s="93"/>
      <c r="L78" s="93"/>
      <c r="M78" s="93"/>
      <c r="N78" s="93"/>
      <c r="O78" s="93"/>
      <c r="P78" s="93"/>
      <c r="Q78" s="93"/>
    </row>
    <row r="79" spans="1:17" x14ac:dyDescent="0.2">
      <c r="A79" s="137" t="s">
        <v>15</v>
      </c>
      <c r="B79" s="138"/>
      <c r="C79" s="138"/>
      <c r="D79" s="138"/>
      <c r="E79" s="138"/>
      <c r="F79" s="138"/>
      <c r="G79" s="138"/>
      <c r="H79" s="138"/>
      <c r="I79" s="138"/>
      <c r="J79" s="95">
        <v>51028</v>
      </c>
      <c r="K79" s="93"/>
      <c r="L79" s="93"/>
      <c r="M79" s="93"/>
      <c r="N79" s="93"/>
      <c r="O79" s="93"/>
      <c r="P79" s="93"/>
      <c r="Q79" s="93"/>
    </row>
    <row r="80" spans="1:17" x14ac:dyDescent="0.2">
      <c r="A80" s="144" t="s">
        <v>16</v>
      </c>
      <c r="B80" s="138"/>
      <c r="C80" s="138"/>
      <c r="D80" s="138"/>
      <c r="E80" s="138"/>
      <c r="F80" s="138"/>
      <c r="G80" s="138"/>
      <c r="H80" s="138"/>
      <c r="I80" s="138"/>
      <c r="J80" s="94">
        <v>422896</v>
      </c>
      <c r="K80" s="93"/>
      <c r="L80" s="93"/>
      <c r="M80" s="93"/>
      <c r="N80" s="93"/>
      <c r="O80" s="92">
        <v>4234.96</v>
      </c>
      <c r="P80" s="93"/>
      <c r="Q80" s="92">
        <v>383.31</v>
      </c>
    </row>
    <row r="81" spans="1:17" x14ac:dyDescent="0.2">
      <c r="A81" s="12"/>
      <c r="B81" s="91"/>
      <c r="C81" s="90"/>
      <c r="D81" s="89"/>
      <c r="E81" s="12"/>
      <c r="F81" s="87"/>
      <c r="G81" s="87"/>
      <c r="H81" s="87"/>
      <c r="I81" s="87"/>
      <c r="J81" s="88"/>
      <c r="K81" s="87"/>
      <c r="L81" s="87"/>
      <c r="M81" s="87"/>
      <c r="N81" s="87"/>
      <c r="O81" s="87"/>
      <c r="P81" s="87"/>
      <c r="Q81" s="87"/>
    </row>
    <row r="82" spans="1:17" x14ac:dyDescent="0.2">
      <c r="A82" s="86"/>
      <c r="B82" s="85" t="s">
        <v>65</v>
      </c>
      <c r="C82" s="84"/>
      <c r="D82" s="84"/>
      <c r="E82" s="84"/>
      <c r="F82" s="84"/>
      <c r="G82" s="84"/>
      <c r="H82" s="84"/>
      <c r="I82" s="84"/>
      <c r="J82" s="83"/>
      <c r="K82" s="82"/>
      <c r="L82" s="82"/>
      <c r="M82" s="82"/>
      <c r="N82" s="82"/>
      <c r="O82" s="81"/>
      <c r="P82" s="82"/>
      <c r="Q82" s="81"/>
    </row>
    <row r="83" spans="1:17" x14ac:dyDescent="0.2">
      <c r="A83"/>
      <c r="B83"/>
      <c r="C83"/>
      <c r="D83"/>
      <c r="E83"/>
      <c r="F83"/>
      <c r="G83"/>
      <c r="H83"/>
      <c r="I83"/>
      <c r="J83" s="80"/>
      <c r="K83"/>
      <c r="L83"/>
      <c r="M83"/>
      <c r="N83"/>
      <c r="O83"/>
      <c r="P83"/>
      <c r="Q83"/>
    </row>
    <row r="84" spans="1:17" ht="13.15" customHeight="1" x14ac:dyDescent="0.2">
      <c r="A84" s="22"/>
      <c r="B84" s="25"/>
      <c r="C84" s="21"/>
      <c r="D84" s="20"/>
      <c r="E84" s="23"/>
      <c r="F84" s="74"/>
      <c r="G84" s="74"/>
      <c r="H84" s="74"/>
      <c r="I84" s="74"/>
      <c r="J84" s="79"/>
      <c r="K84" s="74"/>
      <c r="L84" s="74"/>
      <c r="M84" s="74"/>
      <c r="N84" s="74"/>
      <c r="O84" s="74"/>
      <c r="P84" s="74"/>
      <c r="Q84" s="74"/>
    </row>
    <row r="85" spans="1:17" ht="13.15" customHeight="1" x14ac:dyDescent="0.2">
      <c r="A85" s="22"/>
      <c r="B85" s="25"/>
      <c r="C85" s="21"/>
      <c r="D85" s="20"/>
      <c r="E85" s="23"/>
      <c r="F85" s="74"/>
      <c r="G85" s="74"/>
      <c r="H85" s="74"/>
      <c r="I85" s="26"/>
      <c r="J85" s="75"/>
      <c r="K85" s="26"/>
      <c r="L85" s="26"/>
      <c r="M85" s="26"/>
      <c r="N85" s="26"/>
      <c r="O85" s="26"/>
      <c r="P85" s="26"/>
      <c r="Q85" s="74"/>
    </row>
    <row r="86" spans="1:17" x14ac:dyDescent="0.2">
      <c r="F86" s="72"/>
      <c r="G86" s="72"/>
      <c r="H86" s="72"/>
      <c r="I86" s="72"/>
      <c r="J86" s="73"/>
      <c r="K86" s="72"/>
      <c r="L86" s="72"/>
      <c r="M86" s="72"/>
      <c r="N86" s="72"/>
      <c r="O86" s="72"/>
      <c r="P86" s="72"/>
      <c r="Q86" s="72"/>
    </row>
  </sheetData>
  <mergeCells count="53">
    <mergeCell ref="J18:M18"/>
    <mergeCell ref="P18:P20"/>
    <mergeCell ref="A53:I53"/>
    <mergeCell ref="A18:A20"/>
    <mergeCell ref="C18:C20"/>
    <mergeCell ref="D18:D20"/>
    <mergeCell ref="E18:E20"/>
    <mergeCell ref="O18:O20"/>
    <mergeCell ref="N18:N20"/>
    <mergeCell ref="A80:I80"/>
    <mergeCell ref="A68:I68"/>
    <mergeCell ref="A69:I69"/>
    <mergeCell ref="A70:I70"/>
    <mergeCell ref="A71:I71"/>
    <mergeCell ref="B18:B20"/>
    <mergeCell ref="F19:F20"/>
    <mergeCell ref="F18:I18"/>
    <mergeCell ref="G19:I19"/>
    <mergeCell ref="A22:Q22"/>
    <mergeCell ref="A28:Q28"/>
    <mergeCell ref="Q18:Q20"/>
    <mergeCell ref="J19:J20"/>
    <mergeCell ref="K19:M19"/>
    <mergeCell ref="A73:I73"/>
    <mergeCell ref="A66:I66"/>
    <mergeCell ref="A67:I67"/>
    <mergeCell ref="A50:I50"/>
    <mergeCell ref="A51:I51"/>
    <mergeCell ref="A52:I52"/>
    <mergeCell ref="E1:J1"/>
    <mergeCell ref="J14:K14"/>
    <mergeCell ref="J13:K13"/>
    <mergeCell ref="A78:I78"/>
    <mergeCell ref="A79:I79"/>
    <mergeCell ref="A61:I61"/>
    <mergeCell ref="A62:I62"/>
    <mergeCell ref="A63:I63"/>
    <mergeCell ref="A64:I64"/>
    <mergeCell ref="J11:K11"/>
    <mergeCell ref="J12:K12"/>
    <mergeCell ref="A74:I74"/>
    <mergeCell ref="A75:I75"/>
    <mergeCell ref="A76:I76"/>
    <mergeCell ref="A77:I77"/>
    <mergeCell ref="A72:I72"/>
    <mergeCell ref="A65:I65"/>
    <mergeCell ref="A54:I54"/>
    <mergeCell ref="A55:I55"/>
    <mergeCell ref="A56:I56"/>
    <mergeCell ref="A57:I57"/>
    <mergeCell ref="A58:I58"/>
    <mergeCell ref="A59:I59"/>
    <mergeCell ref="A60:I60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1"/>
  <sheetViews>
    <sheetView showZeros="0" tabSelected="1" topLeftCell="A4" zoomScale="80" zoomScaleNormal="80" workbookViewId="0">
      <pane ySplit="1995" activePane="bottomLeft"/>
      <selection activeCell="E5" activeCellId="2" sqref="M1:M1048576 I1:I1048576 E1:E1048576"/>
      <selection pane="bottomLeft" activeCell="B24" sqref="B24"/>
    </sheetView>
  </sheetViews>
  <sheetFormatPr defaultRowHeight="15.75" x14ac:dyDescent="0.25"/>
  <cols>
    <col min="1" max="1" width="40" style="29" customWidth="1"/>
    <col min="2" max="4" width="15.7109375" style="28" customWidth="1"/>
    <col min="5" max="5" width="11.7109375" style="28" customWidth="1"/>
    <col min="6" max="8" width="15.7109375" style="28" customWidth="1"/>
    <col min="9" max="9" width="11.7109375" style="28" customWidth="1"/>
    <col min="10" max="12" width="15.7109375" style="28" customWidth="1"/>
    <col min="13" max="13" width="11.7109375" style="28" customWidth="1"/>
    <col min="14" max="14" width="18" style="28" customWidth="1"/>
    <col min="15" max="15" width="17" style="28" customWidth="1"/>
    <col min="16" max="17" width="15.7109375" style="28" customWidth="1"/>
    <col min="18" max="18" width="11.85546875" style="28" customWidth="1"/>
    <col min="19" max="19" width="11.42578125" style="27" customWidth="1"/>
    <col min="20" max="20" width="17.28515625" style="27" customWidth="1"/>
    <col min="21" max="16384" width="9.140625" style="27"/>
  </cols>
  <sheetData>
    <row r="1" spans="1:20" ht="18.75" customHeight="1" x14ac:dyDescent="0.25">
      <c r="A1" s="159" t="s">
        <v>60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20" ht="18.75" customHeight="1" x14ac:dyDescent="0.25">
      <c r="A2" s="159" t="s">
        <v>178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20" ht="18.75" customHeight="1" x14ac:dyDescent="0.3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48"/>
      <c r="R3" s="48"/>
    </row>
    <row r="4" spans="1:20" s="46" customFormat="1" ht="35.25" customHeight="1" x14ac:dyDescent="0.2">
      <c r="A4" s="161" t="s">
        <v>44</v>
      </c>
      <c r="B4" s="162" t="s">
        <v>43</v>
      </c>
      <c r="C4" s="163"/>
      <c r="D4" s="163"/>
      <c r="E4" s="164"/>
      <c r="F4" s="162" t="s">
        <v>42</v>
      </c>
      <c r="G4" s="163"/>
      <c r="H4" s="163"/>
      <c r="I4" s="164"/>
      <c r="J4" s="162" t="s">
        <v>41</v>
      </c>
      <c r="K4" s="163"/>
      <c r="L4" s="163"/>
      <c r="M4" s="164"/>
      <c r="N4" s="158" t="s">
        <v>20</v>
      </c>
      <c r="O4" s="158" t="s">
        <v>21</v>
      </c>
      <c r="P4" s="158" t="s">
        <v>40</v>
      </c>
      <c r="Q4" s="158"/>
      <c r="R4" s="158"/>
    </row>
    <row r="5" spans="1:20" s="46" customFormat="1" ht="73.5" customHeight="1" x14ac:dyDescent="0.2">
      <c r="A5" s="161"/>
      <c r="B5" s="47" t="s">
        <v>3</v>
      </c>
      <c r="C5" s="47" t="s">
        <v>39</v>
      </c>
      <c r="D5" s="47" t="s">
        <v>38</v>
      </c>
      <c r="E5" s="47" t="s">
        <v>37</v>
      </c>
      <c r="F5" s="47" t="s">
        <v>3</v>
      </c>
      <c r="G5" s="47" t="s">
        <v>39</v>
      </c>
      <c r="H5" s="47" t="s">
        <v>38</v>
      </c>
      <c r="I5" s="47" t="s">
        <v>37</v>
      </c>
      <c r="J5" s="47" t="s">
        <v>3</v>
      </c>
      <c r="K5" s="47" t="s">
        <v>39</v>
      </c>
      <c r="L5" s="47" t="s">
        <v>38</v>
      </c>
      <c r="M5" s="47" t="s">
        <v>37</v>
      </c>
      <c r="N5" s="158"/>
      <c r="O5" s="158"/>
      <c r="P5" s="47" t="s">
        <v>39</v>
      </c>
      <c r="Q5" s="47" t="s">
        <v>38</v>
      </c>
      <c r="R5" s="47" t="s">
        <v>37</v>
      </c>
    </row>
    <row r="6" spans="1:20" s="43" customFormat="1" x14ac:dyDescent="0.2">
      <c r="A6" s="44">
        <v>1</v>
      </c>
      <c r="B6" s="44">
        <v>2</v>
      </c>
      <c r="C6" s="44">
        <v>3</v>
      </c>
      <c r="D6" s="44">
        <v>4</v>
      </c>
      <c r="E6" s="44">
        <v>5</v>
      </c>
      <c r="F6" s="44">
        <v>6</v>
      </c>
      <c r="G6" s="44">
        <v>7</v>
      </c>
      <c r="H6" s="44">
        <v>8</v>
      </c>
      <c r="I6" s="44">
        <v>9</v>
      </c>
      <c r="J6" s="44">
        <v>10</v>
      </c>
      <c r="K6" s="44">
        <v>11</v>
      </c>
      <c r="L6" s="44">
        <v>12</v>
      </c>
      <c r="M6" s="44">
        <v>13</v>
      </c>
      <c r="N6" s="44">
        <v>14</v>
      </c>
      <c r="O6" s="44">
        <v>15</v>
      </c>
      <c r="P6" s="44">
        <v>16</v>
      </c>
      <c r="Q6" s="44">
        <v>17</v>
      </c>
      <c r="R6" s="44">
        <v>18</v>
      </c>
    </row>
    <row r="7" spans="1:20" s="43" customFormat="1" ht="45.75" customHeight="1" x14ac:dyDescent="0.2">
      <c r="A7" s="45" t="s">
        <v>180</v>
      </c>
      <c r="B7" s="39">
        <f t="shared" ref="B7" si="0">SUM(C7:E7)</f>
        <v>422896</v>
      </c>
      <c r="C7" s="39">
        <f>'25360'!J80</f>
        <v>422896</v>
      </c>
      <c r="D7" s="44"/>
      <c r="E7" s="44"/>
      <c r="F7" s="39">
        <f t="shared" ref="F7" si="1">SUM(G7:I7)</f>
        <v>422896</v>
      </c>
      <c r="G7" s="39">
        <f>C7</f>
        <v>422896</v>
      </c>
      <c r="H7" s="39">
        <f t="shared" ref="H7:I7" si="2">D7</f>
        <v>0</v>
      </c>
      <c r="I7" s="39">
        <f t="shared" si="2"/>
        <v>0</v>
      </c>
      <c r="J7" s="39">
        <f t="shared" ref="J7" si="3">SUM(K7:M7)</f>
        <v>422896</v>
      </c>
      <c r="K7" s="39">
        <f>P7</f>
        <v>422896</v>
      </c>
      <c r="L7" s="39">
        <f t="shared" ref="L7:M7" si="4">Q7</f>
        <v>0</v>
      </c>
      <c r="M7" s="39">
        <f t="shared" si="4"/>
        <v>0</v>
      </c>
      <c r="N7" s="44"/>
      <c r="O7" s="44">
        <v>25360</v>
      </c>
      <c r="P7" s="39">
        <f>G7</f>
        <v>422896</v>
      </c>
      <c r="Q7" s="39">
        <f t="shared" ref="Q7:R7" si="5">H7</f>
        <v>0</v>
      </c>
      <c r="R7" s="39">
        <f t="shared" si="5"/>
        <v>0</v>
      </c>
    </row>
    <row r="8" spans="1:20" s="36" customFormat="1" ht="35.1" customHeight="1" x14ac:dyDescent="0.25">
      <c r="A8" s="42" t="s">
        <v>36</v>
      </c>
      <c r="B8" s="37">
        <f t="shared" ref="B8:M8" si="6">SUM(B7:B7)</f>
        <v>422896</v>
      </c>
      <c r="C8" s="37">
        <f t="shared" si="6"/>
        <v>422896</v>
      </c>
      <c r="D8" s="37">
        <f t="shared" si="6"/>
        <v>0</v>
      </c>
      <c r="E8" s="37">
        <f t="shared" si="6"/>
        <v>0</v>
      </c>
      <c r="F8" s="37">
        <f t="shared" si="6"/>
        <v>422896</v>
      </c>
      <c r="G8" s="37">
        <f t="shared" si="6"/>
        <v>422896</v>
      </c>
      <c r="H8" s="37">
        <f t="shared" si="6"/>
        <v>0</v>
      </c>
      <c r="I8" s="37">
        <f t="shared" si="6"/>
        <v>0</v>
      </c>
      <c r="J8" s="37">
        <f t="shared" si="6"/>
        <v>422896</v>
      </c>
      <c r="K8" s="37">
        <f t="shared" si="6"/>
        <v>422896</v>
      </c>
      <c r="L8" s="37">
        <f t="shared" si="6"/>
        <v>0</v>
      </c>
      <c r="M8" s="37">
        <f t="shared" si="6"/>
        <v>0</v>
      </c>
      <c r="N8" s="37">
        <f t="shared" ref="N8:N11" si="7">SUM(P8:R8)</f>
        <v>422896</v>
      </c>
      <c r="O8" s="37"/>
      <c r="P8" s="37">
        <f>SUM(P7:P7)</f>
        <v>422896</v>
      </c>
      <c r="Q8" s="37">
        <f>SUM(Q7:Q7)</f>
        <v>0</v>
      </c>
      <c r="R8" s="37">
        <f>SUM(R7:R7)</f>
        <v>0</v>
      </c>
      <c r="S8" s="41"/>
    </row>
    <row r="9" spans="1:20" s="36" customFormat="1" ht="30" customHeight="1" x14ac:dyDescent="0.25">
      <c r="A9" s="38" t="s">
        <v>35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>
        <f t="shared" si="7"/>
        <v>2528918</v>
      </c>
      <c r="O9" s="37"/>
      <c r="P9" s="37">
        <f>ROUND(P8*5.98,0)</f>
        <v>2528918</v>
      </c>
      <c r="Q9" s="37">
        <f>ROUND(Q8*4.21,0)</f>
        <v>0</v>
      </c>
      <c r="R9" s="37">
        <f>ROUND(R8*10.48,0)</f>
        <v>0</v>
      </c>
    </row>
    <row r="10" spans="1:20" ht="30" customHeight="1" x14ac:dyDescent="0.25">
      <c r="A10" s="40" t="s">
        <v>22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>
        <f t="shared" si="7"/>
        <v>455205.24</v>
      </c>
      <c r="O10" s="39"/>
      <c r="P10" s="39">
        <f>ROUND(P9*18%,2)</f>
        <v>455205.24</v>
      </c>
      <c r="Q10" s="39">
        <f>ROUND(Q9*18%,2)</f>
        <v>0</v>
      </c>
      <c r="R10" s="39">
        <f>ROUND(R9*18%,2)</f>
        <v>0</v>
      </c>
    </row>
    <row r="11" spans="1:20" s="36" customFormat="1" ht="30" customHeight="1" x14ac:dyDescent="0.25">
      <c r="A11" s="38" t="s">
        <v>34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>
        <f t="shared" si="7"/>
        <v>2984123.24</v>
      </c>
      <c r="O11" s="37"/>
      <c r="P11" s="37">
        <f>SUM(P9:P10)</f>
        <v>2984123.24</v>
      </c>
      <c r="Q11" s="37">
        <f>SUM(Q9:Q10)</f>
        <v>0</v>
      </c>
      <c r="R11" s="37">
        <f>SUM(R10:R10)</f>
        <v>0</v>
      </c>
    </row>
    <row r="12" spans="1:20" ht="20.25" customHeight="1" x14ac:dyDescent="0.25">
      <c r="P12" s="35">
        <v>60000000</v>
      </c>
      <c r="T12" s="34"/>
    </row>
    <row r="13" spans="1:20" ht="24.95" customHeight="1" x14ac:dyDescent="0.25">
      <c r="A13" s="155" t="s">
        <v>33</v>
      </c>
      <c r="B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33">
        <f>P12-P11</f>
        <v>57015876.759999998</v>
      </c>
      <c r="R13" s="32"/>
      <c r="S13" s="29"/>
      <c r="T13" s="29"/>
    </row>
    <row r="14" spans="1:20" ht="24.95" customHeight="1" x14ac:dyDescent="0.25">
      <c r="A14" s="155" t="s">
        <v>64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32"/>
      <c r="R14" s="32"/>
      <c r="S14" s="29"/>
      <c r="T14" s="29"/>
    </row>
    <row r="15" spans="1:20" ht="27" customHeight="1" x14ac:dyDescent="0.25"/>
    <row r="16" spans="1:20" s="30" customFormat="1" ht="18.75" customHeight="1" x14ac:dyDescent="0.3">
      <c r="A16" s="156" t="s">
        <v>62</v>
      </c>
      <c r="B16" s="156"/>
      <c r="C16" s="156"/>
      <c r="O16" s="31"/>
      <c r="P16" s="31"/>
      <c r="Q16" s="31"/>
      <c r="R16" s="31"/>
    </row>
    <row r="17" spans="1:18" s="30" customFormat="1" ht="18.75" customHeight="1" x14ac:dyDescent="0.3">
      <c r="A17" s="156" t="s">
        <v>19</v>
      </c>
      <c r="B17" s="156"/>
      <c r="C17" s="156"/>
      <c r="G17" s="62"/>
      <c r="H17" s="157" t="s">
        <v>31</v>
      </c>
      <c r="I17" s="157"/>
      <c r="J17" s="62"/>
      <c r="P17" s="31"/>
      <c r="Q17" s="31"/>
      <c r="R17" s="31"/>
    </row>
    <row r="18" spans="1:18" ht="18.75" customHeight="1" x14ac:dyDescent="0.25">
      <c r="H18" s="153"/>
      <c r="I18" s="153"/>
    </row>
    <row r="19" spans="1:18" s="30" customFormat="1" ht="37.5" customHeight="1" x14ac:dyDescent="0.3">
      <c r="A19" s="155" t="s">
        <v>23</v>
      </c>
      <c r="B19" s="155"/>
      <c r="C19" s="31"/>
      <c r="D19" s="31"/>
      <c r="E19" s="31"/>
      <c r="F19" s="31"/>
      <c r="G19" s="31"/>
      <c r="H19" s="154" t="s">
        <v>24</v>
      </c>
      <c r="I19" s="154"/>
      <c r="J19" s="31"/>
      <c r="K19" s="31"/>
      <c r="L19" s="31"/>
      <c r="M19" s="31"/>
      <c r="N19" s="31"/>
      <c r="O19" s="31"/>
      <c r="P19" s="31"/>
      <c r="Q19" s="31"/>
      <c r="R19" s="31"/>
    </row>
    <row r="20" spans="1:18" x14ac:dyDescent="0.25">
      <c r="H20" s="153"/>
      <c r="I20" s="153"/>
    </row>
    <row r="21" spans="1:18" s="69" customFormat="1" ht="18.75" x14ac:dyDescent="0.3">
      <c r="A21" s="70" t="s">
        <v>182</v>
      </c>
      <c r="B21" s="31"/>
      <c r="C21" s="31"/>
      <c r="D21" s="31"/>
      <c r="E21" s="31"/>
      <c r="F21" s="31"/>
      <c r="G21" s="31"/>
      <c r="H21" s="71" t="s">
        <v>183</v>
      </c>
      <c r="I21" s="31"/>
      <c r="J21" s="31"/>
      <c r="K21" s="31"/>
      <c r="L21" s="31"/>
      <c r="M21" s="31"/>
      <c r="N21" s="31"/>
      <c r="O21" s="31"/>
      <c r="P21" s="31"/>
      <c r="Q21" s="31"/>
      <c r="R21" s="31"/>
    </row>
  </sheetData>
  <mergeCells count="19">
    <mergeCell ref="A16:C16"/>
    <mergeCell ref="N4:N5"/>
    <mergeCell ref="A1:R1"/>
    <mergeCell ref="A2:R2"/>
    <mergeCell ref="A3:P3"/>
    <mergeCell ref="A4:A5"/>
    <mergeCell ref="B4:E4"/>
    <mergeCell ref="A13:P13"/>
    <mergeCell ref="F4:I4"/>
    <mergeCell ref="P4:R4"/>
    <mergeCell ref="A14:P14"/>
    <mergeCell ref="O4:O5"/>
    <mergeCell ref="J4:M4"/>
    <mergeCell ref="H18:I18"/>
    <mergeCell ref="H19:I19"/>
    <mergeCell ref="H20:I20"/>
    <mergeCell ref="A19:B19"/>
    <mergeCell ref="A17:C17"/>
    <mergeCell ref="H17:I17"/>
  </mergeCells>
  <pageMargins left="0.39370078740157483" right="0.19685039370078741" top="0.39370078740157483" bottom="0.19685039370078741" header="0.31496062992125984" footer="0.31496062992125984"/>
  <pageSetup paperSize="8" scale="70" fitToHeight="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opLeftCell="A15" workbookViewId="0">
      <selection activeCell="C45" sqref="C45"/>
    </sheetView>
  </sheetViews>
  <sheetFormatPr defaultRowHeight="15" x14ac:dyDescent="0.25"/>
  <cols>
    <col min="1" max="1" width="9.5703125" style="49" customWidth="1"/>
    <col min="2" max="2" width="7.42578125" style="49" customWidth="1"/>
    <col min="3" max="3" width="23" style="49" customWidth="1"/>
    <col min="4" max="4" width="9.140625" style="49"/>
    <col min="5" max="5" width="12.28515625" style="49" customWidth="1"/>
    <col min="6" max="6" width="19.85546875" style="49" customWidth="1"/>
    <col min="7" max="7" width="18" style="49" customWidth="1"/>
    <col min="8" max="16384" width="9.140625" style="49"/>
  </cols>
  <sheetData>
    <row r="1" spans="1:7" ht="15.75" x14ac:dyDescent="0.25">
      <c r="G1" s="66" t="s">
        <v>59</v>
      </c>
    </row>
    <row r="2" spans="1:7" ht="15.75" x14ac:dyDescent="0.25">
      <c r="G2" s="66" t="s">
        <v>63</v>
      </c>
    </row>
    <row r="3" spans="1:7" ht="15.75" x14ac:dyDescent="0.25">
      <c r="G3" s="66" t="s">
        <v>58</v>
      </c>
    </row>
    <row r="4" spans="1:7" ht="15.75" x14ac:dyDescent="0.25">
      <c r="G4" s="66" t="s">
        <v>57</v>
      </c>
    </row>
    <row r="5" spans="1:7" ht="15.75" x14ac:dyDescent="0.25">
      <c r="G5" s="61"/>
    </row>
    <row r="6" spans="1:7" ht="15.75" x14ac:dyDescent="0.25">
      <c r="G6" s="61"/>
    </row>
    <row r="7" spans="1:7" ht="15.75" x14ac:dyDescent="0.25">
      <c r="G7" s="61"/>
    </row>
    <row r="8" spans="1:7" ht="18.75" x14ac:dyDescent="0.3">
      <c r="A8" s="180" t="s">
        <v>56</v>
      </c>
      <c r="B8" s="180"/>
      <c r="C8" s="180"/>
      <c r="D8" s="180"/>
      <c r="E8" s="180"/>
      <c r="F8" s="180"/>
      <c r="G8" s="180"/>
    </row>
    <row r="9" spans="1:7" ht="63" customHeight="1" x14ac:dyDescent="0.25">
      <c r="A9" s="181" t="s">
        <v>179</v>
      </c>
      <c r="B9" s="181"/>
      <c r="C9" s="181"/>
      <c r="D9" s="181"/>
      <c r="E9" s="181"/>
      <c r="F9" s="181"/>
      <c r="G9" s="181"/>
    </row>
    <row r="10" spans="1:7" ht="18.75" x14ac:dyDescent="0.3">
      <c r="A10" s="180" t="s">
        <v>61</v>
      </c>
      <c r="B10" s="180"/>
      <c r="C10" s="180"/>
      <c r="D10" s="180"/>
      <c r="E10" s="180"/>
      <c r="F10" s="180"/>
      <c r="G10" s="180"/>
    </row>
    <row r="11" spans="1:7" ht="15.75" x14ac:dyDescent="0.25">
      <c r="A11" s="192"/>
      <c r="B11" s="192"/>
      <c r="C11" s="192"/>
      <c r="D11" s="192"/>
      <c r="E11" s="192"/>
      <c r="F11" s="192"/>
      <c r="G11" s="192"/>
    </row>
    <row r="12" spans="1:7" ht="15.75" x14ac:dyDescent="0.25">
      <c r="A12" s="50"/>
      <c r="B12" s="50"/>
      <c r="C12" s="50"/>
      <c r="D12" s="50"/>
      <c r="E12" s="50"/>
      <c r="F12" s="50"/>
      <c r="G12" s="50"/>
    </row>
    <row r="13" spans="1:7" ht="15.75" x14ac:dyDescent="0.25">
      <c r="A13" s="50"/>
      <c r="B13" s="50"/>
      <c r="C13" s="50"/>
      <c r="D13" s="50"/>
      <c r="E13" s="50"/>
      <c r="F13" s="60"/>
      <c r="G13" s="59" t="s">
        <v>55</v>
      </c>
    </row>
    <row r="14" spans="1:7" ht="12.75" customHeight="1" x14ac:dyDescent="0.25">
      <c r="A14" s="182" t="s">
        <v>54</v>
      </c>
      <c r="B14" s="183"/>
      <c r="C14" s="189" t="s">
        <v>53</v>
      </c>
      <c r="D14" s="182" t="s">
        <v>52</v>
      </c>
      <c r="E14" s="183"/>
      <c r="F14" s="189" t="s">
        <v>51</v>
      </c>
      <c r="G14" s="189" t="s">
        <v>50</v>
      </c>
    </row>
    <row r="15" spans="1:7" ht="31.5" customHeight="1" x14ac:dyDescent="0.25">
      <c r="A15" s="184"/>
      <c r="B15" s="185"/>
      <c r="C15" s="190"/>
      <c r="D15" s="184"/>
      <c r="E15" s="185"/>
      <c r="F15" s="190"/>
      <c r="G15" s="190"/>
    </row>
    <row r="16" spans="1:7" x14ac:dyDescent="0.25">
      <c r="A16" s="184"/>
      <c r="B16" s="185"/>
      <c r="C16" s="190"/>
      <c r="D16" s="184"/>
      <c r="E16" s="185"/>
      <c r="F16" s="190"/>
      <c r="G16" s="191"/>
    </row>
    <row r="17" spans="1:7" x14ac:dyDescent="0.25">
      <c r="A17" s="184"/>
      <c r="B17" s="185"/>
      <c r="C17" s="190"/>
      <c r="D17" s="184"/>
      <c r="E17" s="185"/>
      <c r="F17" s="190"/>
      <c r="G17" s="186" t="s">
        <v>49</v>
      </c>
    </row>
    <row r="18" spans="1:7" x14ac:dyDescent="0.25">
      <c r="A18" s="184"/>
      <c r="B18" s="185"/>
      <c r="C18" s="190"/>
      <c r="D18" s="184"/>
      <c r="E18" s="185"/>
      <c r="F18" s="190"/>
      <c r="G18" s="187"/>
    </row>
    <row r="19" spans="1:7" x14ac:dyDescent="0.25">
      <c r="A19" s="184"/>
      <c r="B19" s="185"/>
      <c r="C19" s="190"/>
      <c r="D19" s="184"/>
      <c r="E19" s="185"/>
      <c r="F19" s="190"/>
      <c r="G19" s="187"/>
    </row>
    <row r="20" spans="1:7" x14ac:dyDescent="0.25">
      <c r="A20" s="184"/>
      <c r="B20" s="185"/>
      <c r="C20" s="191"/>
      <c r="D20" s="184"/>
      <c r="E20" s="185"/>
      <c r="F20" s="191"/>
      <c r="G20" s="188"/>
    </row>
    <row r="21" spans="1:7" ht="15.75" x14ac:dyDescent="0.25">
      <c r="A21" s="171">
        <v>1</v>
      </c>
      <c r="B21" s="172"/>
      <c r="C21" s="58">
        <v>2</v>
      </c>
      <c r="D21" s="171">
        <v>3</v>
      </c>
      <c r="E21" s="172"/>
      <c r="F21" s="58">
        <v>4</v>
      </c>
      <c r="G21" s="57">
        <v>5</v>
      </c>
    </row>
    <row r="22" spans="1:7" ht="32.25" customHeight="1" x14ac:dyDescent="0.25">
      <c r="A22" s="173" t="s">
        <v>39</v>
      </c>
      <c r="B22" s="174"/>
      <c r="C22" s="54">
        <f>СМР!K8</f>
        <v>422896</v>
      </c>
      <c r="D22" s="169">
        <f t="shared" ref="D22:D27" si="0">F22</f>
        <v>2528918</v>
      </c>
      <c r="E22" s="170"/>
      <c r="F22" s="54">
        <f>G22</f>
        <v>2528918</v>
      </c>
      <c r="G22" s="52">
        <f>СМР!P9</f>
        <v>2528918</v>
      </c>
    </row>
    <row r="23" spans="1:7" ht="32.25" customHeight="1" x14ac:dyDescent="0.25">
      <c r="A23" s="173" t="s">
        <v>38</v>
      </c>
      <c r="B23" s="174"/>
      <c r="C23" s="54">
        <f>СМР!L8</f>
        <v>0</v>
      </c>
      <c r="D23" s="169">
        <f t="shared" si="0"/>
        <v>0</v>
      </c>
      <c r="E23" s="170"/>
      <c r="F23" s="54">
        <f t="shared" ref="F23:F27" si="1">G23</f>
        <v>0</v>
      </c>
      <c r="G23" s="52">
        <f>СМР!Q9</f>
        <v>0</v>
      </c>
    </row>
    <row r="24" spans="1:7" ht="32.25" customHeight="1" x14ac:dyDescent="0.25">
      <c r="A24" s="173" t="s">
        <v>48</v>
      </c>
      <c r="B24" s="174"/>
      <c r="C24" s="54">
        <f>СМР!M8</f>
        <v>0</v>
      </c>
      <c r="D24" s="169">
        <f t="shared" si="0"/>
        <v>0</v>
      </c>
      <c r="E24" s="170"/>
      <c r="F24" s="54">
        <f t="shared" si="1"/>
        <v>0</v>
      </c>
      <c r="G24" s="52">
        <f>СМР!R9</f>
        <v>0</v>
      </c>
    </row>
    <row r="25" spans="1:7" ht="21.75" customHeight="1" x14ac:dyDescent="0.25">
      <c r="A25" s="179" t="s">
        <v>34</v>
      </c>
      <c r="B25" s="179"/>
      <c r="C25" s="56">
        <f>SUM(C22:C24)</f>
        <v>422896</v>
      </c>
      <c r="D25" s="169">
        <f t="shared" si="0"/>
        <v>2528918</v>
      </c>
      <c r="E25" s="170"/>
      <c r="F25" s="54">
        <f t="shared" si="1"/>
        <v>2528918</v>
      </c>
      <c r="G25" s="52">
        <f>SUM(G22:G24)</f>
        <v>2528918</v>
      </c>
    </row>
    <row r="26" spans="1:7" ht="22.5" customHeight="1" x14ac:dyDescent="0.25">
      <c r="A26" s="177" t="s">
        <v>47</v>
      </c>
      <c r="B26" s="178"/>
      <c r="C26" s="55"/>
      <c r="D26" s="169">
        <f t="shared" si="0"/>
        <v>455205.24</v>
      </c>
      <c r="E26" s="170"/>
      <c r="F26" s="54">
        <f t="shared" si="1"/>
        <v>455205.24</v>
      </c>
      <c r="G26" s="52">
        <f>СМР!P10+СМР!Q10</f>
        <v>455205.24</v>
      </c>
    </row>
    <row r="27" spans="1:7" ht="21" customHeight="1" x14ac:dyDescent="0.25">
      <c r="A27" s="175" t="s">
        <v>46</v>
      </c>
      <c r="B27" s="175"/>
      <c r="C27" s="53"/>
      <c r="D27" s="176">
        <f t="shared" si="0"/>
        <v>2984123.24</v>
      </c>
      <c r="E27" s="176"/>
      <c r="F27" s="52">
        <f t="shared" si="1"/>
        <v>2984123.24</v>
      </c>
      <c r="G27" s="52">
        <f>СМР!P11+СМР!Q11</f>
        <v>2984123.24</v>
      </c>
    </row>
    <row r="28" spans="1:7" ht="15.75" customHeight="1" x14ac:dyDescent="0.25">
      <c r="A28" s="51"/>
      <c r="B28" s="51"/>
      <c r="C28" s="51"/>
      <c r="D28" s="51"/>
      <c r="E28" s="51"/>
      <c r="F28" s="51"/>
      <c r="G28" s="51"/>
    </row>
    <row r="29" spans="1:7" s="63" customFormat="1" ht="18.75" x14ac:dyDescent="0.3">
      <c r="A29" s="64" t="s">
        <v>45</v>
      </c>
      <c r="B29" s="64"/>
      <c r="C29" s="64"/>
      <c r="D29" s="64"/>
      <c r="E29" s="64"/>
      <c r="F29" s="64"/>
      <c r="G29" s="64"/>
    </row>
    <row r="30" spans="1:7" s="63" customFormat="1" ht="12" customHeight="1" x14ac:dyDescent="0.3">
      <c r="A30" s="65"/>
      <c r="B30" s="65"/>
      <c r="C30" s="65"/>
      <c r="D30" s="65"/>
      <c r="E30" s="65"/>
      <c r="F30" s="65"/>
      <c r="G30" s="65"/>
    </row>
    <row r="31" spans="1:7" s="63" customFormat="1" ht="43.5" customHeight="1" x14ac:dyDescent="0.25">
      <c r="A31" s="168" t="s">
        <v>181</v>
      </c>
      <c r="B31" s="168"/>
      <c r="C31" s="168"/>
      <c r="D31" s="168"/>
      <c r="E31" s="168"/>
      <c r="F31" s="168"/>
      <c r="G31" s="168"/>
    </row>
    <row r="34" spans="1:14" s="30" customFormat="1" ht="18.75" customHeight="1" x14ac:dyDescent="0.3">
      <c r="A34" s="156" t="s">
        <v>62</v>
      </c>
      <c r="B34" s="156"/>
      <c r="C34" s="156"/>
      <c r="D34" s="156"/>
      <c r="K34" s="31"/>
      <c r="L34" s="31"/>
      <c r="M34" s="31"/>
      <c r="N34" s="31"/>
    </row>
    <row r="35" spans="1:14" s="30" customFormat="1" ht="18.75" customHeight="1" x14ac:dyDescent="0.3">
      <c r="A35" s="156" t="s">
        <v>19</v>
      </c>
      <c r="B35" s="156"/>
      <c r="C35" s="156"/>
      <c r="D35" s="156"/>
      <c r="F35" s="165" t="s">
        <v>31</v>
      </c>
      <c r="G35" s="165"/>
      <c r="L35" s="31"/>
      <c r="M35" s="31"/>
      <c r="N35" s="31"/>
    </row>
    <row r="36" spans="1:14" s="27" customFormat="1" ht="18.75" customHeight="1" x14ac:dyDescent="0.25">
      <c r="A36" s="29"/>
      <c r="B36" s="28"/>
      <c r="C36" s="28"/>
      <c r="D36" s="28"/>
      <c r="E36" s="28"/>
      <c r="F36" s="166"/>
      <c r="G36" s="166"/>
      <c r="H36" s="28"/>
      <c r="I36" s="28"/>
      <c r="J36" s="28"/>
      <c r="K36" s="28"/>
      <c r="L36" s="28"/>
      <c r="M36" s="28"/>
      <c r="N36" s="28"/>
    </row>
    <row r="37" spans="1:14" s="30" customFormat="1" ht="21" customHeight="1" x14ac:dyDescent="0.3">
      <c r="A37" s="155" t="s">
        <v>23</v>
      </c>
      <c r="B37" s="155"/>
      <c r="C37" s="155"/>
      <c r="D37" s="155"/>
      <c r="E37" s="31"/>
      <c r="F37" s="167" t="s">
        <v>24</v>
      </c>
      <c r="G37" s="167"/>
      <c r="H37" s="31"/>
      <c r="I37" s="31"/>
      <c r="J37" s="31"/>
      <c r="K37" s="31"/>
      <c r="L37" s="31"/>
      <c r="M37" s="31"/>
      <c r="N37" s="31"/>
    </row>
    <row r="39" spans="1:14" s="69" customFormat="1" ht="21" customHeight="1" x14ac:dyDescent="0.3">
      <c r="A39" s="155" t="s">
        <v>182</v>
      </c>
      <c r="B39" s="155"/>
      <c r="C39" s="155"/>
      <c r="D39" s="155"/>
      <c r="E39" s="31"/>
      <c r="F39" s="167" t="s">
        <v>183</v>
      </c>
      <c r="G39" s="167"/>
      <c r="H39" s="31"/>
      <c r="I39" s="31"/>
      <c r="J39" s="31"/>
      <c r="K39" s="31"/>
      <c r="L39" s="31"/>
      <c r="M39" s="31"/>
      <c r="N39" s="31"/>
    </row>
  </sheetData>
  <mergeCells count="33">
    <mergeCell ref="A39:D39"/>
    <mergeCell ref="F39:G39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  <mergeCell ref="A27:B27"/>
    <mergeCell ref="D27:E27"/>
    <mergeCell ref="A26:B26"/>
    <mergeCell ref="D26:E26"/>
    <mergeCell ref="A25:B25"/>
    <mergeCell ref="D24:E24"/>
    <mergeCell ref="A21:B21"/>
    <mergeCell ref="D21:E21"/>
    <mergeCell ref="A22:B22"/>
    <mergeCell ref="D25:E25"/>
    <mergeCell ref="A23:B23"/>
    <mergeCell ref="D23:E23"/>
    <mergeCell ref="A24:B24"/>
    <mergeCell ref="A37:D37"/>
    <mergeCell ref="F35:G35"/>
    <mergeCell ref="F36:G36"/>
    <mergeCell ref="F37:G37"/>
    <mergeCell ref="A31:G31"/>
    <mergeCell ref="A34:D34"/>
    <mergeCell ref="A35:D35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7</vt:i4>
      </vt:variant>
    </vt:vector>
  </HeadingPairs>
  <TitlesOfParts>
    <vt:vector size="10" baseType="lpstr">
      <vt:lpstr>25360</vt:lpstr>
      <vt:lpstr>СМР</vt:lpstr>
      <vt:lpstr>НМЦ договора</vt:lpstr>
      <vt:lpstr>'25360'!Constr</vt:lpstr>
      <vt:lpstr>'25360'!FOT</vt:lpstr>
      <vt:lpstr>'25360'!Ind</vt:lpstr>
      <vt:lpstr>'25360'!SmPr</vt:lpstr>
      <vt:lpstr>'25360'!Заголовки_для_печати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2014-07-08T05:33:32Z</cp:lastPrinted>
  <dcterms:created xsi:type="dcterms:W3CDTF">2002-02-11T05:58:42Z</dcterms:created>
  <dcterms:modified xsi:type="dcterms:W3CDTF">2014-07-08T06:20:34Z</dcterms:modified>
</cp:coreProperties>
</file>