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 l="1"/>
  <c r="F7" i="1" s="1"/>
  <c r="F8" i="1" s="1"/>
  <c r="F9" i="1" s="1"/>
  <c r="F10" i="1" l="1"/>
  <c r="F11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<sst xmlns="http://schemas.openxmlformats.org/spreadsheetml/2006/main" count="14" uniqueCount="14">
  <si>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</si>
  <si>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</si>
  <si>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</si>
  <si>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</si>
  <si>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</si>
  <si>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ИТОГО </t>
  </si>
  <si>
    <t>НДС - 18%</t>
  </si>
  <si>
    <t>Итого с НДС 18%</t>
  </si>
  <si>
    <t>Сметная стоимость строительства в текущем уровне цен на 2014г., руб.</t>
  </si>
  <si>
    <t>Цех 60. Капитальный ремонт здания 701. Замена оконных блоков (ЛС№701-906-АС.ЛС)</t>
  </si>
  <si>
    <t>С индексом-дефлятором Минэкономразвития России № 23689-АВ/ДОЗи от 30.09.2014 года в размере 1,022</t>
  </si>
  <si>
    <t>Договорной коэффициент к=0,993744373</t>
  </si>
  <si>
    <t>Приложение к Закупочной документации</t>
  </si>
  <si>
    <t xml:space="preserve">Обоснование начальной (максимальной) цены договора  по объекту "Капитальный ремонт здания 701 цеха 60 АО ЧМЗ: строительные,металломонтажные,антикоррозийные работы. Остекление по осям "Е/28-43", Р/43-28"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</si>
</sst>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workbookViewId="0">
      <selection activeCell="A13" sqref="A13:XFD18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1"/>
      <c r="D1" s="1"/>
      <c r="E1" s="21" t="s">
        <v>12</v>
      </c>
      <c r="F1" s="21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19" t="s">
        <v>13</v>
      </c>
      <c r="B3" s="20"/>
      <c r="C3" s="20"/>
      <c r="D3" s="20"/>
      <c r="E3" s="20"/>
      <c r="F3" s="20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8</v>
      </c>
      <c r="E5" s="7" t="s">
        <v>3</v>
      </c>
      <c r="F5" s="7" t="s">
        <v>4</v>
      </c>
    </row>
    <row r="6" spans="1:6" ht="57.75" customHeight="1" x14ac:dyDescent="0.25">
      <c r="A6" s="12">
        <v>1</v>
      </c>
      <c r="B6" s="12" t="s">
        <v>9</v>
      </c>
      <c r="C6" s="13">
        <v>1048202</v>
      </c>
      <c r="D6" s="13">
        <f>E6</f>
        <v>4692954</v>
      </c>
      <c r="E6" s="13">
        <v>4692954</v>
      </c>
      <c r="F6" s="13">
        <f t="shared" ref="F6" si="0">E6</f>
        <v>4692954</v>
      </c>
    </row>
    <row r="7" spans="1:6" s="1" customFormat="1" ht="19.5" customHeight="1" x14ac:dyDescent="0.25">
      <c r="A7" s="12"/>
      <c r="B7" s="18" t="s">
        <v>5</v>
      </c>
      <c r="C7" s="13"/>
      <c r="D7" s="13"/>
      <c r="E7" s="13"/>
      <c r="F7" s="14">
        <f>SUM(F6:F6)</f>
        <v>4692954</v>
      </c>
    </row>
    <row r="8" spans="1:6" s="1" customFormat="1" ht="61.5" customHeight="1" x14ac:dyDescent="0.25">
      <c r="A8" s="12"/>
      <c r="B8" s="18" t="s">
        <v>10</v>
      </c>
      <c r="C8" s="13"/>
      <c r="D8" s="13"/>
      <c r="E8" s="13"/>
      <c r="F8" s="14">
        <f>ROUND(F7*1.022,2)</f>
        <v>4796198.99</v>
      </c>
    </row>
    <row r="9" spans="1:6" s="1" customFormat="1" ht="34.5" customHeight="1" x14ac:dyDescent="0.25">
      <c r="A9" s="12"/>
      <c r="B9" s="18" t="s">
        <v>11</v>
      </c>
      <c r="C9" s="13"/>
      <c r="D9" s="13"/>
      <c r="E9" s="13"/>
      <c r="F9" s="14">
        <f>ROUND(F8*0.993744373,2)</f>
        <v>4766195.76</v>
      </c>
    </row>
    <row r="10" spans="1:6" ht="20.25" customHeight="1" x14ac:dyDescent="0.25">
      <c r="A10" s="15"/>
      <c r="B10" s="18" t="s">
        <v>6</v>
      </c>
      <c r="C10" s="14"/>
      <c r="D10" s="14"/>
      <c r="E10" s="16"/>
      <c r="F10" s="14">
        <f>F9*0.18</f>
        <v>857915.23679999996</v>
      </c>
    </row>
    <row r="11" spans="1:6" ht="18" customHeight="1" x14ac:dyDescent="0.25">
      <c r="A11" s="15"/>
      <c r="B11" s="18" t="s">
        <v>7</v>
      </c>
      <c r="C11" s="14"/>
      <c r="D11" s="14"/>
      <c r="E11" s="17"/>
      <c r="F11" s="14">
        <f>F9+F10</f>
        <v>5624110.9967999998</v>
      </c>
    </row>
    <row r="12" spans="1:6" x14ac:dyDescent="0.25">
      <c r="A12" s="6"/>
      <c r="B12" s="9"/>
      <c r="C12" s="10"/>
      <c r="D12" s="11"/>
      <c r="E12" s="5"/>
      <c r="F12" s="5"/>
    </row>
  </sheetData>
  <mergeCells count="2">
    <mergeCell ref="A3:F3"/>
    <mergeCell ref="E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2015-05-14T09:01:12Z</dcterms:modified>
</cp:coreProperties>
</file>