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8"/>
  </bookViews>
  <sheets>
    <sheet name="24825" sheetId="68" r:id="rId1"/>
    <sheet name="24855" sheetId="69" r:id="rId2"/>
    <sheet name="24856" sheetId="70" r:id="rId3"/>
    <sheet name="24857" sheetId="71" r:id="rId4"/>
    <sheet name="24858" sheetId="81" r:id="rId5"/>
    <sheet name="25210" sheetId="84" r:id="rId6"/>
    <sheet name="25211" sheetId="72" r:id="rId7"/>
    <sheet name="СМР" sheetId="79" r:id="rId8"/>
    <sheet name="НМЦ договора" sheetId="80" r:id="rId9"/>
  </sheets>
  <externalReferences>
    <externalReference r:id="rId10"/>
  </externalReferences>
  <definedNames>
    <definedName name="Constr" localSheetId="0">'24825'!$A$1</definedName>
    <definedName name="Constr" localSheetId="1">'24855'!$A$1</definedName>
    <definedName name="Constr" localSheetId="2">'24856'!$A$1</definedName>
    <definedName name="Constr" localSheetId="3">'24857'!$A$1</definedName>
    <definedName name="Constr" localSheetId="4">'24858'!$A$1</definedName>
    <definedName name="Constr" localSheetId="5">'25210'!$A$1</definedName>
    <definedName name="Constr" localSheetId="6">'25211'!$A$1</definedName>
    <definedName name="FOT" localSheetId="0">'24825'!$B$17</definedName>
    <definedName name="FOT" localSheetId="1">'24855'!$B$20</definedName>
    <definedName name="FOT" localSheetId="2">'24856'!$B$17</definedName>
    <definedName name="FOT" localSheetId="3">'24857'!$B$20</definedName>
    <definedName name="FOT" localSheetId="4">'24858'!$B$19</definedName>
    <definedName name="FOT" localSheetId="5">'25210'!$B$17</definedName>
    <definedName name="FOT" localSheetId="6">'25211'!$B$19</definedName>
    <definedName name="Ind" localSheetId="0">'24825'!$D$9</definedName>
    <definedName name="Ind" localSheetId="1">'24855'!$D$9</definedName>
    <definedName name="Ind" localSheetId="2">'24856'!$C$9</definedName>
    <definedName name="Ind" localSheetId="3">'24857'!$D$9</definedName>
    <definedName name="Ind" localSheetId="4">'24858'!$C$9</definedName>
    <definedName name="Ind" localSheetId="5">'25210'!$D$9</definedName>
    <definedName name="Ind" localSheetId="6">'25211'!$C$9</definedName>
    <definedName name="Obj" localSheetId="0">'24825'!#REF!</definedName>
    <definedName name="Obj" localSheetId="1">'24855'!#REF!</definedName>
    <definedName name="Obj" localSheetId="2">'24856'!#REF!</definedName>
    <definedName name="Obj" localSheetId="3">'24857'!#REF!</definedName>
    <definedName name="Obj" localSheetId="4">'24858'!#REF!</definedName>
    <definedName name="Obj" localSheetId="5">'25210'!#REF!</definedName>
    <definedName name="Obj" localSheetId="6">'25211'!#REF!</definedName>
    <definedName name="Obosn" localSheetId="0">'24825'!$B$15</definedName>
    <definedName name="Obosn" localSheetId="1">'24855'!$B$15</definedName>
    <definedName name="Obosn" localSheetId="2">'24856'!$B$15</definedName>
    <definedName name="Obosn" localSheetId="3">'24857'!$B$15</definedName>
    <definedName name="Obosn" localSheetId="4">'24858'!$B$15</definedName>
    <definedName name="Obosn" localSheetId="5">'25210'!$B$15</definedName>
    <definedName name="Obosn" localSheetId="6">'25211'!$B$15</definedName>
    <definedName name="SmPr" localSheetId="0">'24825'!$B$16</definedName>
    <definedName name="SmPr" localSheetId="1">'24855'!$B$16</definedName>
    <definedName name="SmPr" localSheetId="2">'24856'!$B$16</definedName>
    <definedName name="SmPr" localSheetId="3">'24857'!$B$16</definedName>
    <definedName name="SmPr" localSheetId="4">'24858'!$B$16</definedName>
    <definedName name="SmPr" localSheetId="5">'25210'!$B$16</definedName>
    <definedName name="SmPr" localSheetId="6">'25211'!$B$16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'24825'!$26:$26</definedName>
    <definedName name="_xlnm.Print_Titles" localSheetId="1">'24855'!$29:$29</definedName>
    <definedName name="_xlnm.Print_Titles" localSheetId="2">'24856'!$23:$23</definedName>
    <definedName name="_xlnm.Print_Titles" localSheetId="3">'24857'!$28:$28</definedName>
    <definedName name="_xlnm.Print_Titles" localSheetId="4">'24858'!$28:$28</definedName>
    <definedName name="_xlnm.Print_Titles" localSheetId="5">'25210'!$26:$26</definedName>
    <definedName name="_xlnm.Print_Titles" localSheetId="6">'25211'!$27:$27</definedName>
    <definedName name="_xlnm.Print_Titles" localSheetId="7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7">СМР!$A$1:$R$28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3" i="79" l="1"/>
  <c r="E12" i="79"/>
  <c r="C11" i="79"/>
  <c r="C10" i="79"/>
  <c r="J108" i="71"/>
  <c r="J104" i="71"/>
  <c r="K17" i="71"/>
  <c r="C9" i="79" l="1"/>
  <c r="J82" i="70"/>
  <c r="J86" i="70"/>
  <c r="K19" i="70"/>
  <c r="C8" i="79"/>
  <c r="J136" i="69"/>
  <c r="J140" i="69"/>
  <c r="K19" i="69"/>
  <c r="C7" i="79"/>
  <c r="J120" i="68"/>
  <c r="J17" i="68"/>
  <c r="B12" i="79"/>
  <c r="I11" i="79"/>
  <c r="R11" i="79" s="1"/>
  <c r="M11" i="79" s="1"/>
  <c r="D11" i="79"/>
  <c r="H11" i="79" s="1"/>
  <c r="Q11" i="79" s="1"/>
  <c r="B11" i="79"/>
  <c r="G11" i="79"/>
  <c r="D8" i="79"/>
  <c r="H8" i="79" s="1"/>
  <c r="I8" i="79"/>
  <c r="R8" i="79" s="1"/>
  <c r="M8" i="79" s="1"/>
  <c r="H9" i="79"/>
  <c r="Q9" i="79" s="1"/>
  <c r="L9" i="79" s="1"/>
  <c r="I9" i="79"/>
  <c r="R9" i="79"/>
  <c r="M9" i="79" s="1"/>
  <c r="I10" i="79"/>
  <c r="R10" i="79" s="1"/>
  <c r="M10" i="79" s="1"/>
  <c r="H12" i="79"/>
  <c r="Q12" i="79" s="1"/>
  <c r="L12" i="79" s="1"/>
  <c r="J12" i="79" s="1"/>
  <c r="I12" i="79"/>
  <c r="R12" i="79" s="1"/>
  <c r="M12" i="79" s="1"/>
  <c r="H13" i="79"/>
  <c r="Q13" i="79"/>
  <c r="L13" i="79" s="1"/>
  <c r="I13" i="79"/>
  <c r="R13" i="79" s="1"/>
  <c r="M13" i="79" s="1"/>
  <c r="H7" i="79"/>
  <c r="Q7" i="79" s="1"/>
  <c r="I7" i="79"/>
  <c r="E14" i="79"/>
  <c r="G13" i="79"/>
  <c r="P13" i="79" s="1"/>
  <c r="H10" i="79"/>
  <c r="G10" i="79"/>
  <c r="P10" i="79" s="1"/>
  <c r="G8" i="79"/>
  <c r="B7" i="79"/>
  <c r="D14" i="79"/>
  <c r="G12" i="79"/>
  <c r="P12" i="79" s="1"/>
  <c r="K12" i="79" s="1"/>
  <c r="F11" i="79"/>
  <c r="P11" i="79"/>
  <c r="G7" i="79"/>
  <c r="Q10" i="79"/>
  <c r="L10" i="79" s="1"/>
  <c r="I14" i="79"/>
  <c r="K13" i="79"/>
  <c r="J13" i="79" s="1"/>
  <c r="R7" i="79"/>
  <c r="F13" i="79"/>
  <c r="P8" i="79"/>
  <c r="K11" i="79"/>
  <c r="M7" i="79"/>
  <c r="N13" i="79"/>
  <c r="B8" i="79"/>
  <c r="L7" i="79" l="1"/>
  <c r="Q8" i="79"/>
  <c r="L8" i="79" s="1"/>
  <c r="F8" i="79"/>
  <c r="R14" i="79"/>
  <c r="R15" i="79" s="1"/>
  <c r="R16" i="79" s="1"/>
  <c r="H14" i="79"/>
  <c r="M14" i="79"/>
  <c r="C24" i="80" s="1"/>
  <c r="B13" i="79"/>
  <c r="N12" i="79"/>
  <c r="F12" i="79"/>
  <c r="K10" i="79"/>
  <c r="J10" i="79" s="1"/>
  <c r="N10" i="79"/>
  <c r="F10" i="79"/>
  <c r="B10" i="79"/>
  <c r="K8" i="79"/>
  <c r="J8" i="79" s="1"/>
  <c r="N8" i="79"/>
  <c r="P7" i="79"/>
  <c r="F7" i="79"/>
  <c r="G9" i="79"/>
  <c r="C14" i="79"/>
  <c r="B9" i="79"/>
  <c r="B14" i="79" s="1"/>
  <c r="L11" i="79"/>
  <c r="L14" i="79" s="1"/>
  <c r="C23" i="80" s="1"/>
  <c r="N11" i="79"/>
  <c r="Q14" i="79" l="1"/>
  <c r="Q15" i="79" s="1"/>
  <c r="G24" i="80"/>
  <c r="F24" i="80" s="1"/>
  <c r="D24" i="80" s="1"/>
  <c r="R17" i="79"/>
  <c r="F9" i="79"/>
  <c r="F14" i="79" s="1"/>
  <c r="P9" i="79"/>
  <c r="P14" i="79" s="1"/>
  <c r="G14" i="79"/>
  <c r="N7" i="79"/>
  <c r="K7" i="79"/>
  <c r="J11" i="79"/>
  <c r="G23" i="80" l="1"/>
  <c r="F23" i="80" s="1"/>
  <c r="D23" i="80" s="1"/>
  <c r="Q16" i="79"/>
  <c r="Q17" i="79" s="1"/>
  <c r="P15" i="79"/>
  <c r="N14" i="79"/>
  <c r="J7" i="79"/>
  <c r="K9" i="79"/>
  <c r="J9" i="79" s="1"/>
  <c r="N9" i="79"/>
  <c r="J14" i="79" l="1"/>
  <c r="K14" i="79"/>
  <c r="C22" i="80" s="1"/>
  <c r="C25" i="80" s="1"/>
  <c r="G22" i="80"/>
  <c r="N15" i="79"/>
  <c r="P16" i="79"/>
  <c r="G26" i="80" s="1"/>
  <c r="P17" i="79" l="1"/>
  <c r="F26" i="80"/>
  <c r="D26" i="80" s="1"/>
  <c r="N16" i="79"/>
  <c r="Q19" i="79"/>
  <c r="G25" i="80"/>
  <c r="F25" i="80" s="1"/>
  <c r="D25" i="80" s="1"/>
  <c r="F22" i="80"/>
  <c r="D22" i="80" s="1"/>
  <c r="G27" i="80" l="1"/>
  <c r="F27" i="80" s="1"/>
  <c r="D27" i="80" s="1"/>
  <c r="N17" i="79"/>
</calcChain>
</file>

<file path=xl/sharedStrings.xml><?xml version="1.0" encoding="utf-8"?>
<sst xmlns="http://schemas.openxmlformats.org/spreadsheetml/2006/main" count="1723" uniqueCount="935">
  <si>
    <t>ТЕРм08-03-594-02</t>
  </si>
  <si>
    <t>ТЕРм08-03-532-04</t>
  </si>
  <si>
    <t>ФЕРм08-02-390-03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</si>
  <si>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</si>
  <si>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</si>
  <si>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</si>
  <si>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</si>
  <si>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</si>
  <si>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</si>
  <si>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</si>
  <si>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</si>
  <si>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</si>
  <si>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</si>
  <si>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</si>
  <si>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</si>
  <si>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</si>
  <si>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</si>
  <si>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</si>
  <si>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</si>
  <si>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</si>
  <si>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</si>
  <si>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</si>
  <si>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</si>
  <si>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</si>
  <si>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</si>
  <si>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</si>
  <si>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</si>
  <si>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</si>
  <si>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</si>
  <si>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</si>
  <si>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</si>
  <si>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Цена поставщика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</si>
  <si>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</si>
  <si>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</si>
  <si>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</si>
  <si>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</si>
  <si>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t>1000м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</si>
  <si>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</si>
  <si>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</si>
  <si>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</si>
  <si>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</si>
  <si>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</si>
  <si>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</si>
  <si>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</si>
  <si>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</si>
  <si>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</si>
  <si>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</si>
  <si>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</si>
  <si>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</si>
  <si>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</si>
  <si>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</si>
  <si>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</si>
  <si>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</si>
  <si>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</si>
  <si>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</si>
  <si>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</si>
  <si>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</si>
  <si>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</si>
  <si>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</si>
  <si>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</si>
  <si>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</si>
  <si>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</si>
  <si>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</si>
  <si>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</si>
  <si>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</si>
  <si>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</si>
  <si>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Монтажные работы</t>
  </si>
  <si>
    <t xml:space="preserve">  В том числе, справочно:</t>
  </si>
  <si>
    <t>ТЕРм08-02-155-01</t>
  </si>
  <si>
    <t>ТЕРм08-02-407-01</t>
  </si>
  <si>
    <t>ТЕРм08-02-148-01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</si>
  <si>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</si>
  <si>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</si>
  <si>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</si>
  <si>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</si>
  <si>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ТЕРм11-03-001-01</t>
  </si>
  <si>
    <t>ТСЦ-509-0584</t>
  </si>
  <si>
    <t>ТЕРм08-02-399-01</t>
  </si>
  <si>
    <t>ТЕРм10-04-066-06</t>
  </si>
  <si>
    <t>ТЕРм10-08-002-02</t>
  </si>
  <si>
    <t>(локальная смета)</t>
  </si>
  <si>
    <t>В.В. Моляков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</si>
  <si>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</si>
  <si>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</si>
  <si>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</si>
  <si>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</si>
  <si>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ТЕРм08-02-472-06</t>
  </si>
  <si>
    <t>ТСЦ-301-0475</t>
  </si>
  <si>
    <t>ТСЦ-301-1774</t>
  </si>
  <si>
    <t xml:space="preserve"> </t>
  </si>
  <si>
    <t>ТЕРм08-03-591-08</t>
  </si>
  <si>
    <t>Электрооборудование. Электроосвещение.</t>
  </si>
  <si>
    <t>Раздел: автоматическая пожарная сигнализация.</t>
  </si>
  <si>
    <t>Основание: проект № 24590-13-ПС  Тема КПМ Ж6280.010</t>
  </si>
  <si>
    <t>___________________________10,433</t>
  </si>
  <si>
    <t>_______________________________________________________________________________________________7,989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</si>
  <si>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</si>
  <si>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_______________________________________________________________________________________________2,444</t>
  </si>
  <si>
    <t>___________________________2,720</t>
  </si>
  <si>
    <t>_______________________________________________________________________________________________173,73</t>
  </si>
  <si>
    <t xml:space="preserve">                           Раздел 1. Монтажные работы</t>
  </si>
  <si>
    <t>Метка пожарная адресная МА-7ТСН (Ц:590руб :1,18:5,56)</t>
  </si>
  <si>
    <t>ТЕРм10-08-003-05 прим.</t>
  </si>
  <si>
    <t>Монтаж: метка адресная  "Юнитроник"</t>
  </si>
  <si>
    <t>Дымовой извещатель "ИП-212-92" (Ц:595руб :1,18:5,56)</t>
  </si>
  <si>
    <t>Извещатель ПС автоматический дымовой, фотоэлектрический, радиоизотопный, световой в нормальном исполнении</t>
  </si>
  <si>
    <t>Извещатель пожарный ручной "ИПР-3СУ"  (Ц:171,93руб :1,18:5,56)</t>
  </si>
  <si>
    <t>ТЕРм10-04-066-05</t>
  </si>
  <si>
    <t>Монтаж: извещатель пожарный ручной</t>
  </si>
  <si>
    <t>Светоуказатель Выход "Люкс-24" (Ц:165руб :1,18:5,56)</t>
  </si>
  <si>
    <t>Монтаж: оповещатель световой</t>
  </si>
  <si>
    <t>Оповещатель "Маяк-24-3М" (Ц:293,64руб :1,18:5,56)</t>
  </si>
  <si>
    <t>Монтаж: оповещатель звуковой</t>
  </si>
  <si>
    <t>ФССЦ-509-1843 прим.</t>
  </si>
  <si>
    <r>
      <t>Кабель-канал (короб) 40х26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</si>
  <si>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ФССЦ-509-1841 прим.</t>
  </si>
  <si>
    <r>
      <t>Кабель-канал (короб) 25х16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</si>
  <si>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 для информационных сетей UT 105нг(А)-FRLS FE180 1х2х0,5мм (Ц:17500руб :1,18:5,56)</t>
  </si>
  <si>
    <t>Кабель КПСнг(А)-FRLS 1х2х0,5  (Ц:31250руб :1,18:5,56)</t>
  </si>
  <si>
    <t>Кабель КПСнг(А)-FRLS 1х2х1,0  (Ц:48942руб :1,18:5,56)</t>
  </si>
  <si>
    <t>Провод (кабель) в коробах, сечением до 6 мм2</t>
  </si>
  <si>
    <t>Резисторы, диоды</t>
  </si>
  <si>
    <t>Монтаж: резисторы, диоды</t>
  </si>
  <si>
    <t>ФССЦ-503-0530</t>
  </si>
  <si>
    <r>
      <t>Разветвительная коробка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</si>
  <si>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ФССЦ-503-0461</t>
  </si>
  <si>
    <t>ТЕРм10-04-030-04</t>
  </si>
  <si>
    <t>Дополнительная установка на пультах и панелях колодки клеммной на 20 клемм</t>
  </si>
  <si>
    <t>ТСЦ-509-0213 прим.</t>
  </si>
  <si>
    <t>Клеммная колодка</t>
  </si>
  <si>
    <t xml:space="preserve">                           Раздел 2.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</si>
  <si>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</si>
  <si>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</si>
  <si>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</si>
  <si>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1 сигнал</t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</si>
  <si>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</si>
  <si>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</si>
  <si>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</si>
  <si>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</si>
  <si>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</si>
  <si>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</si>
  <si>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</si>
  <si>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ТЕРп01-09-010-03</t>
  </si>
  <si>
    <t>Функциональная группа управления релейно-контакторная с общим числом внешних блокировочных связей до 10</t>
  </si>
  <si>
    <t xml:space="preserve">   Районный к-т 4,3%  (Поз. 2, 4, 19, 6, 8, 10, 22, 13, 17, 24-27)</t>
  </si>
  <si>
    <t xml:space="preserve">   Заготовительно-складские расходы на материалы - согласно п.4.64 из МДС 81-35.2004 МАТ=1,02  (Поз. 1, 5, 9, 3, 7, 14-16)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</si>
  <si>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19, 6, 8, 10, 22, 13, 17)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</si>
  <si>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24-27)</t>
  </si>
  <si>
    <t xml:space="preserve">   Пусконаладочные работы (в холостую 80%) ПЗ=0,8 (ОЗП=0,8; ЭМ=0,8; ЗПМ=0,8; МАТ=0,8; ТЗ=0,8; ТЗМ=0,8)  (Поз. 24-27)</t>
  </si>
  <si>
    <t xml:space="preserve">   65% ФОТ (от 1192)  (Поз. 24-27)</t>
  </si>
  <si>
    <t xml:space="preserve">   80% ФОТ (от 649)  (Поз. 2, 4, 19)</t>
  </si>
  <si>
    <t xml:space="preserve">   92% ФОТ (от 497)  (Поз. 6, 8, 10, 22)</t>
  </si>
  <si>
    <t xml:space="preserve">   95% ФОТ (от 382)  (Поз. 13, 17)</t>
  </si>
  <si>
    <t xml:space="preserve">   40% ФОТ (от 1192)  (Поз. 24-27)</t>
  </si>
  <si>
    <t xml:space="preserve">   60% ФОТ (от 649)  (Поз. 2, 4, 19)</t>
  </si>
  <si>
    <t xml:space="preserve">   65% ФОТ (от 879)  (Поз. 6, 8, 10, 22, 13, 17)</t>
  </si>
  <si>
    <t xml:space="preserve">  Итого Прочие затраты</t>
  </si>
  <si>
    <t>Автоматическая пожарная сигнализация.</t>
  </si>
  <si>
    <t>100 м кабеля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</si>
  <si>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</si>
  <si>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</si>
  <si>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</si>
  <si>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</si>
  <si>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</si>
  <si>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</si>
  <si>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</si>
  <si>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</si>
  <si>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</si>
  <si>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</si>
  <si>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</si>
  <si>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_________________</t>
  </si>
  <si>
    <t>Согласовано</t>
  </si>
  <si>
    <t>отд. 028</t>
  </si>
  <si>
    <t>Зам. генерального директора</t>
  </si>
  <si>
    <t>Е.В.Гордеев</t>
  </si>
  <si>
    <t>" _____ " ________________ 2014 г.</t>
  </si>
  <si>
    <t>"______ " __________2014 г.</t>
  </si>
  <si>
    <t>ЛОКАЛЬНЫЙ СМЕТНЫЙ РАСЧЕТ № 24856</t>
  </si>
  <si>
    <t>строительно-монтажные работы по реконструкции участка  радиографии и ультрозвукового</t>
  </si>
  <si>
    <r>
      <t xml:space="preserve">контроля лаборатории №6 ЦЛК. Площадка 1. Здание 301. </t>
    </r>
    <r>
      <rPr>
        <b/>
        <i/>
        <sz val="10"/>
        <rFont val="Arial"/>
        <family val="2"/>
        <charset val="204"/>
      </rPr>
      <t>инв.№ 5731020</t>
    </r>
  </si>
  <si>
    <t>Раздел: Отопление и вентиляция</t>
  </si>
  <si>
    <r>
      <t xml:space="preserve">Основание: Проект № 24565-13-ОВ  </t>
    </r>
    <r>
      <rPr>
        <b/>
        <sz val="10"/>
        <rFont val="Arial"/>
        <family val="2"/>
        <charset val="204"/>
      </rPr>
      <t>КПМ Ж 6280.0010</t>
    </r>
  </si>
  <si>
    <t>___________________________17,345</t>
  </si>
  <si>
    <t>___________________________2,087</t>
  </si>
  <si>
    <t>_______________________________________________________________________________________________160,4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</si>
  <si>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</si>
  <si>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</si>
  <si>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</si>
  <si>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t>Т/з мех. на ед.</t>
  </si>
  <si>
    <t>Т/з мех.
Всего</t>
  </si>
  <si>
    <t xml:space="preserve">                           Раздел 1. Разборка.</t>
  </si>
  <si>
    <t xml:space="preserve">                           ВУ-15</t>
  </si>
  <si>
    <t>ТЕРр65-30-4</t>
  </si>
  <si>
    <t>Разборка воздуховодов из листовой стали толщиной до 0,9 мм диаметром/периметром до 660 мм /2070 мм</t>
  </si>
  <si>
    <t>100 м2</t>
  </si>
  <si>
    <t>ТЕРр65-30-9</t>
  </si>
  <si>
    <t>Разборка воздуховодов из листовой стали толщиной 1-2 мм диаметром/периметром до 660 мм /2070 мм</t>
  </si>
  <si>
    <t>ТЕРр65-32-2</t>
  </si>
  <si>
    <t>Демонтаж центробежных вентиляторов весом до 0,12 т</t>
  </si>
  <si>
    <t>100 шт.</t>
  </si>
  <si>
    <t xml:space="preserve">                           ВУ-12</t>
  </si>
  <si>
    <t>ТЕРр65-30-7</t>
  </si>
  <si>
    <t>Разборка воздуховодов из листовой стали толщиной 1-2 мм диаметром/периметром до 320 мм /1000 мм</t>
  </si>
  <si>
    <t>ТЕРр65-32-1</t>
  </si>
  <si>
    <t>Демонтаж центробежных вентиляторов весом до 0,05 т</t>
  </si>
  <si>
    <t xml:space="preserve">                           ВУ-11</t>
  </si>
  <si>
    <t>ТЕРр65-30-1</t>
  </si>
  <si>
    <t>Разборка воздуховодов из листовой стали толщиной до 0,9 мм диаметром/периметром до 165 мм /540 мм</t>
  </si>
  <si>
    <t xml:space="preserve">                           Отопление.</t>
  </si>
  <si>
    <t>ТЕРр65-19-4</t>
  </si>
  <si>
    <t>Демонтаж ребристых труб</t>
  </si>
  <si>
    <t>ТЕРр65-14-1</t>
  </si>
  <si>
    <t>Разборка трубопроводов из водогазопроводных труб в зданиях и сооружениях на резьбе диаметром до 32 мм</t>
  </si>
  <si>
    <t>100 м</t>
  </si>
  <si>
    <t xml:space="preserve">                           Раздел 2. Вентиляция.</t>
  </si>
  <si>
    <t>ТЕР20-03-001-01</t>
  </si>
  <si>
    <t>Установка вентиляторов радиальных массой до 0,05 т</t>
  </si>
  <si>
    <t>1 вентилятор</t>
  </si>
  <si>
    <t>ТСЦ-301-8006</t>
  </si>
  <si>
    <t>Вентиляторы радиальные низкого давления из углеродистой стали, марка ВЦ (ВР) 4-75-4</t>
  </si>
  <si>
    <t>ТЕР20-02-020-02</t>
  </si>
  <si>
    <t>Установка виброизолятора номер 39</t>
  </si>
  <si>
    <t>10 виброизоляторов</t>
  </si>
  <si>
    <t>ТСЦ-301-0145</t>
  </si>
  <si>
    <t>Виброизоляторы пружинные до № 39</t>
  </si>
  <si>
    <t>ТЕР20-02-018-01</t>
  </si>
  <si>
    <t>Установка вставок гибких.</t>
  </si>
  <si>
    <t>1 м2</t>
  </si>
  <si>
    <t>ФССЦ-301-1319</t>
  </si>
  <si>
    <r>
      <t>Вставки гибкие к радиальным (центробежным) вентиляторам из парусины и оцинкованной стали типа В-8, диаметром 800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</si>
  <si>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ФССЦ-301-1329</t>
  </si>
  <si>
    <r>
      <t>Вставки гибкие к радиальным (центробежным) вентиляторам из парусины и оцинкованной стали типа Н-8, размером 600х600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</si>
  <si>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ТСЦ-301-1746 прим.</t>
  </si>
  <si>
    <t>Лючок параметров.</t>
  </si>
  <si>
    <t>ТСЦ-301-3084</t>
  </si>
  <si>
    <t>Шиберы в обечайке из листовой углеродистой и сортовой стали прямоугольные периметром до 1500 мм</t>
  </si>
  <si>
    <t>ТЕР20-02-002-02</t>
  </si>
  <si>
    <t>Установка решеток жалюзийных площадью в свету до 1,0 м2</t>
  </si>
  <si>
    <t>1 решетка</t>
  </si>
  <si>
    <t>ФССЦ-301-2581 прим.</t>
  </si>
  <si>
    <r>
      <t>Решетки вентиляционные алюминиевые "АРКТОС" типа АМН, размером 150х100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</si>
  <si>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ФССЦ-301-2588</t>
  </si>
  <si>
    <r>
      <t>Решетки вентиляционные алюминиевые "АРКТОС" типа АМН, размером 200х200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</si>
  <si>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ТЕР20-02-003-02 прим.</t>
  </si>
  <si>
    <t>Установка сетки №4,5-05</t>
  </si>
  <si>
    <t>Уд</t>
  </si>
  <si>
    <t>1. 301-0596</t>
  </si>
  <si>
    <t>Решетки жалюзийные неподвижные односекционные марка СТД 302, размер 150х580 мм</t>
  </si>
  <si>
    <t>м2</t>
  </si>
  <si>
    <t>0,09
0,18</t>
  </si>
  <si>
    <t>ТСЦ-101-0874</t>
  </si>
  <si>
    <t>Сетка  №4,5-0,5</t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</si>
  <si>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</si>
  <si>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</si>
  <si>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ТСЦ-301-1771</t>
  </si>
  <si>
    <t>Воздуховоды из листовой стали толщиной 0,5 мм, диаметром до 200 мм</t>
  </si>
  <si>
    <t>ТЕР20-01-001-04</t>
  </si>
  <si>
    <t>Прокладка воздуховодов из листовой, оцинкованной стали и алюминия класса Н (нормальные) толщиной 0,6 мм, диаметром до 250 мм</t>
  </si>
  <si>
    <t>Воздуховоды из листовой стали толщиной 0,6 мм, диаметром до 250 мм</t>
  </si>
  <si>
    <t>ТЕР20-01-002-22 прим.</t>
  </si>
  <si>
    <t>Прокладка переходов из листовой  стали  толщиной 1,4 мм, ф250-ф410; 280х280-ф315 L=300мм</t>
  </si>
  <si>
    <t>ТСЦ-301-1821 прим.</t>
  </si>
  <si>
    <t>Переходы из листовой стали толщиной 1,4 мм, ф250-ф410; 280х280-ф315 L=300мм</t>
  </si>
  <si>
    <t>Крепления для воздуховодов подвески СТД6208, СТД6209, СТД6210</t>
  </si>
  <si>
    <t>т</t>
  </si>
  <si>
    <t>ТЕР13-03-002-04</t>
  </si>
  <si>
    <t>Огрунтовка металлических поверхностей за один раз грунтовкой ГФ-021</t>
  </si>
  <si>
    <t>ТЕР15-04-030-01</t>
  </si>
  <si>
    <t>Масляная окраска металлических поверхностей (воздуховодов изнутри), количество окрасок 1</t>
  </si>
  <si>
    <t>ТЕР15-04-030-02</t>
  </si>
  <si>
    <t>Масляная окраска металлических поверхностей (воздуховодов снаружи), количество окрасок 2</t>
  </si>
  <si>
    <t xml:space="preserve">                           Раздел 3. Система П-1</t>
  </si>
  <si>
    <t>ФССЦ-301-2589 прим.</t>
  </si>
  <si>
    <r>
      <t>Решетки вентиляционные алюминиевые "АРКТОС" типа АМН, размером 250х200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</si>
  <si>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ФССЦ-301-2582 прим.</t>
  </si>
  <si>
    <r>
      <t>Решетки вентиляционные алюминиевые "АРКТОС" типа АМН, размером 150х200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</si>
  <si>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ТЕР20-01-001-09 прим.</t>
  </si>
  <si>
    <t>Прокладка переходов из листовой стали  толщиной 0,6 мм, 200х250-150х200 L=300мм</t>
  </si>
  <si>
    <t>ТСЦ-301-1778 прим.</t>
  </si>
  <si>
    <t>Переходы из листовой стали толщиной 0,6 мм, 200х250-150х200 L=300мм</t>
  </si>
  <si>
    <t>ТЕР20-01-001-03</t>
  </si>
  <si>
    <t>Прокладка воздуховодов из листовой стали толщиной 0,5 мм, периметром до 1000 мм</t>
  </si>
  <si>
    <t>ТСЦ-301-1773</t>
  </si>
  <si>
    <t>Воздуховоды из листовой стали толщиной 0,5 мм, периметром до 1000 мм</t>
  </si>
  <si>
    <t>Прокладка воздуховодов из листовой стали  толщиной 0,6 мм, периметром до 900 мм</t>
  </si>
  <si>
    <t>Воздуховоды из листовой стали толщиной 0,6 мм, периметром до 1000 мм</t>
  </si>
  <si>
    <t xml:space="preserve">                           Раздел 4. Отопление.</t>
  </si>
  <si>
    <t>ТЕР18-03-001-01</t>
  </si>
  <si>
    <t>Установка радиаторов чугунных</t>
  </si>
  <si>
    <t>100 кВт</t>
  </si>
  <si>
    <t>ТЕР18-07-001-05</t>
  </si>
  <si>
    <t>Установка кранов</t>
  </si>
  <si>
    <t>1 компл.</t>
  </si>
  <si>
    <t>1. 302-0474</t>
  </si>
  <si>
    <t>Краны для спуска воздуха СТД 7073В, латунные</t>
  </si>
  <si>
    <t>компл.</t>
  </si>
  <si>
    <t>1
5</t>
  </si>
  <si>
    <t>ТСЦ-302-0469</t>
  </si>
  <si>
    <t>Краны регулирующие двойной регулировки пробковые КРДП латунные, диаметром 15 мм</t>
  </si>
  <si>
    <t>ТЕР16-02-001-01</t>
  </si>
  <si>
    <t>Прокладка трубопроводов отопления из стальных водогазопроводных неоцинкованных труб диаметром 15 мм</t>
  </si>
  <si>
    <t>ТСЦ-301-1224</t>
  </si>
  <si>
    <t>Крепления для трубопроводов: кронштейны, планки, хомуты</t>
  </si>
  <si>
    <t>кг</t>
  </si>
  <si>
    <t>ТЕР16-07-005-02</t>
  </si>
  <si>
    <t>Гидравлическое испытание трубопроводов систем отопления, водопровода и горячего водоснабжения диаметром до 100 мм</t>
  </si>
  <si>
    <t>ТСЦ-103-0007</t>
  </si>
  <si>
    <t>Трубы стальные сварные водогазопроводные с резьбой черные легкие (неоцинкованные) диаметр условного прохода 65 мм, толщина стенки 3,2 мм (Футляр)</t>
  </si>
  <si>
    <t>м</t>
  </si>
  <si>
    <t>ТЕР15-04-030-03</t>
  </si>
  <si>
    <t>Масляная окраска металлических труб диаметром более 50 мм и т.п., количество окрасок 2</t>
  </si>
  <si>
    <t>ТЕРр69-4-1</t>
  </si>
  <si>
    <t>Заделка отверстий в местах прохода трубопроводов в стенах и перегородках оштукатуренных</t>
  </si>
  <si>
    <t>100 отверстий</t>
  </si>
  <si>
    <t>ТЕРр69-1-6</t>
  </si>
  <si>
    <t>Пробивка отверстий в кирпичных стенах для водогазопроводных труб вручную</t>
  </si>
  <si>
    <t>Итого прямые затраты по смете с учетом коэффициентов к итогам</t>
  </si>
  <si>
    <t xml:space="preserve">   Районный к-т 4,3%  (Поз. 1-29, 33-42, 46-52, 30, 43, 53, 31-32, 44-45, 54-56)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</si>
  <si>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9-29, 33-42, 46-52, 30, 43, 53, 31-32, 44-45, 54)</t>
  </si>
  <si>
    <t xml:space="preserve">   Испытание систем вентиляции. (п. 1.20.19 Тех.часть) ОЗП=1,05; ЭМ=1,05; ЗПМ=1,05; ТЗ=1,05; ТЗМ=1,05  (Поз. 9-29, 33-42)</t>
  </si>
  <si>
    <t xml:space="preserve">   Испытание систем отопления. (п. 1.18.16 Тех.часть) ОЗП=1,03; ЭМ=1,03; ЗПМ=1,03; ТЗ=1,03; ТЗМ=1,03  (Поз. 46-52)</t>
  </si>
  <si>
    <t xml:space="preserve">   Условия производства работ ОЗП=1,2; ЭМ=1,2; ЗПМ=1,2; ТЗ=1,2; ТЗМ=1,2  (Поз. 9-29, 33-42, 46-52, 30, 43, 53, 31-32, 44-45, 54)</t>
  </si>
  <si>
    <t xml:space="preserve">   74% ФОТ (от 490)  (Поз. 1-8)</t>
  </si>
  <si>
    <t xml:space="preserve">   78% ФОТ (от 67)  (Поз. 55-56)</t>
  </si>
  <si>
    <t xml:space="preserve">   90% ФОТ (от 54)  (Поз. 30, 43, 53)</t>
  </si>
  <si>
    <t xml:space="preserve">   105% ФОТ (от 104)  (Поз. 31-32, 44-45, 54)</t>
  </si>
  <si>
    <t xml:space="preserve">   128% ФОТ (от 1372)  (Поз. 9-29, 33-42, 46-52)</t>
  </si>
  <si>
    <t xml:space="preserve">   50% ФОТ (от 557)  (Поз. 1-8, 55-56)</t>
  </si>
  <si>
    <t xml:space="preserve">   55%*0.85 ФОТ (от 104)  (Поз. 31-32, 44-45, 54)</t>
  </si>
  <si>
    <t xml:space="preserve">   70%*0.85 ФОТ (от 54)  (Поз. 30, 43, 53)</t>
  </si>
  <si>
    <t xml:space="preserve">   83%*0.85 ФОТ (от 1372)  (Поз. 9-29, 33-42, 46-52)</t>
  </si>
  <si>
    <t xml:space="preserve">  Внутренние санитарно-технические работы: демонтаж и разборка (ремонтно-строительные)</t>
  </si>
  <si>
    <t xml:space="preserve">  Защита строительных конструкций и оборудования от коррозии</t>
  </si>
  <si>
    <t xml:space="preserve">  Отделочные работы</t>
  </si>
  <si>
    <t xml:space="preserve">  Прочие ремонтно-строительные работы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</si>
  <si>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</si>
  <si>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Начальник отд.078 _________________________Т.М.Ковязина</t>
  </si>
  <si>
    <t>Составил инженер-сметчик __________________ Н.А.Батаева</t>
  </si>
  <si>
    <t>27.03.13г.</t>
  </si>
  <si>
    <t>Ведущий инженер отд.078____________________ В.В.Воронкова</t>
  </si>
  <si>
    <t>ЛОКАЛЬНЫЙ СМЕТНЫЙ РАСЧЕТ № 24855</t>
  </si>
  <si>
    <t xml:space="preserve">Раздел: Электрооборудование. Электроосвещение. </t>
  </si>
  <si>
    <t>Основание: проект № 24583-13-ЭМ  Тема КПМ Ж6280.010</t>
  </si>
  <si>
    <t>___________________________90,940</t>
  </si>
  <si>
    <t>_______________________________________________________________________________________________1,073</t>
  </si>
  <si>
    <t>_______________________________________________________________________________________________89,867</t>
  </si>
  <si>
    <t>___________________________9,170</t>
  </si>
  <si>
    <t>_______________________________________________________________________________________________542,28</t>
  </si>
  <si>
    <t>Материалы ______________________________________</t>
  </si>
  <si>
    <t xml:space="preserve">                           Раздел 1. Демонтажные работы</t>
  </si>
  <si>
    <t>ТЕРм08-03-572-07</t>
  </si>
  <si>
    <r>
      <t>Демонтаж: распределительный пункт (шкаф), устанавливаемый на полу, высота и ширина до 1700х1100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</si>
  <si>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ТЕРм08-03-599-10</t>
  </si>
  <si>
    <r>
      <t>Демонтаж: щитки осветительные, устанавливаемые на стене распорными дюбелями, масса щитка до 15 кг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</si>
  <si>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ТЕРр67-4-5</t>
  </si>
  <si>
    <t>Демонтаж светильников для люминесцентных ламп</t>
  </si>
  <si>
    <t>ТЕРр67-3-1</t>
  </si>
  <si>
    <t>Демонтаж кабеля</t>
  </si>
  <si>
    <t>ТЕРр67-4-1</t>
  </si>
  <si>
    <t>Демонтаж выключателей, розеток</t>
  </si>
  <si>
    <r>
      <t>Демонтаж: пост управления кнопочный на стене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</si>
  <si>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2. Монтажные работы</t>
  </si>
  <si>
    <t>ФССЦ-509-2738 прим.</t>
  </si>
  <si>
    <r>
      <t>Щитки учетно-распределительные ЩУРн-3/48зо-1 со счетчиком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</si>
  <si>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ТСЦ-509-1310</t>
  </si>
  <si>
    <t>Щитки осветительные на 18 модулей</t>
  </si>
  <si>
    <t>ТЕРм08-03-599-06</t>
  </si>
  <si>
    <t>Щитки осветительные, устанавливаемые в нише болтами на конструкции, масса щитка до 15 кг</t>
  </si>
  <si>
    <t>ТСЦ-509-5067</t>
  </si>
  <si>
    <t>Выключатели и переключатели защитные (степень защиты IP56, IP67) ПВ2-40 М3Б</t>
  </si>
  <si>
    <t>ТСЦ-509-5030</t>
  </si>
  <si>
    <t>Выключатели и переключатели защитные (степень защиты IP30, IP56, IP67) ПВ3-16 М1 56,57, силумин</t>
  </si>
  <si>
    <t>ТЕРм08-03-525-01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</si>
  <si>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 до 25 А</t>
  </si>
  <si>
    <t>Коробка КМ41237 распаячная для о/п d75х40мм IP44 (RAL7035, 4 гермоввода) UKO11-075-040-000-K41-44 (Ц:21руб:1,18:5.56)</t>
  </si>
  <si>
    <t>РРС20-3-ББ Розетка одноместная с з/к для открытой установки "Брикс" ERB11-K01-16-DC (Ц:49,76руб:1,18:5,56)</t>
  </si>
  <si>
    <t>РС22-3-ББ Розетка двухместная с з/к для открытой установки "Брикс" ERB21-K01-16-DC (Ц:87,26руб:1,18:5,56)</t>
  </si>
  <si>
    <t>РС23-3-ББ Розетка трехместная с з/к для открытой установки "Брикс" ERB31-K01-16-DC (Ц:116,62руб:1,18:5,56)</t>
  </si>
  <si>
    <t>Розетка штепсельная неутопленного типа при открытой проводке</t>
  </si>
  <si>
    <t>Розетка одноместная с з/к с крышкой для открытой установки  РСб20-3-ГЧ IP44 серия "ГЕРМЕС" (цвет крышки:белый) ERM12-K02-16-44-EC (Ц:127,48руб:1,18:5,56)</t>
  </si>
  <si>
    <t>Розетка двухместная с з/к с крышкой для открытой установки  РСб22-3-ГЧ IP44 серия "ГЕРМЕС" (цвет крышки: белый) ERM22-K02-16-44 (Ц:236,68руб:1,18:5,56)</t>
  </si>
  <si>
    <t>Розетка трехместная с з/к с крышкой для открытой установки  РСб23-3-ГЧ IP44 серия "ГЕРМЕС" (цвет крышки: белый) ERM23-K02-16-44-EC (Ц:380,31руб:1,18:5,56)</t>
  </si>
  <si>
    <t>ТЕРм08-03-591-10</t>
  </si>
  <si>
    <t>Розетка штепсельная полугерметическая и герметическая</t>
  </si>
  <si>
    <t>Розетка 115 стационарная 3Р+РЕ+N 16А 380В IP44 ИЭК PSR12-016-5 (Ц:149,03руб:1,18:5,56)</t>
  </si>
  <si>
    <t>ТЕРм08-03-591-11</t>
  </si>
  <si>
    <t>Розетка штепсельная трехполюсная</t>
  </si>
  <si>
    <t>Вилка 015 3Р+РЕ+N16А 380В IP44 ИЭК PSR02-016-5 (Ц:110,18руб:1,18:5,56)</t>
  </si>
  <si>
    <t>ТЕРм08-03-545-01 прим.</t>
  </si>
  <si>
    <t>Монтаж: вилка</t>
  </si>
  <si>
    <t>ФССЦ-509-1451</t>
  </si>
  <si>
    <r>
      <t>Посты управления кнопочные ПКЕ222-2 У3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</si>
  <si>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</si>
  <si>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t>Контактор КМИ10960 9А в оболочке Ue=380В/АС3 IP54 KKM16-009-380-00 ИЭК (Ц:967,48руб:1,18:5,56)</t>
  </si>
  <si>
    <t>ТЕРм08-03-529-01</t>
  </si>
  <si>
    <t>Контактор постоянного тока на конструкции на ток до 160 А</t>
  </si>
  <si>
    <t>ВС20-1-0-ББ Выключатель одноклавишный для открытой установки Серия "БРИКС"  EVB10-K01-10-DC (Ц:49,76руб:1,18:5,56)</t>
  </si>
  <si>
    <t>ТЕРм08-03-591-01</t>
  </si>
  <si>
    <t>Выключатель одноклавишный неутопленного типа при открытой проводке</t>
  </si>
  <si>
    <t>ВС20-2-0-ББ Выключатель одноклавишный для открытой установки Серия "БРИКС"  EVB20-K01-10-DC (Ц:54,75руб:1,18:5,56)</t>
  </si>
  <si>
    <t>ТЕРм08-03-591-04</t>
  </si>
  <si>
    <t>Выключатель двухклавишный неутопленного типа при открытой проводке</t>
  </si>
  <si>
    <t>ВС20-1-0-ГБ выкл 1кл о/у  IP44 (цвет клавиши: белый) ГЕРМЕС (цвет клавиши: белый) EVM10-K01-10-44-EC (Ц:127,48руб:1,18:5,56)</t>
  </si>
  <si>
    <t>ТЕРм08-03-591-03</t>
  </si>
  <si>
    <t>Выключатель полугерметический и герметический</t>
  </si>
  <si>
    <t>Светильник ЛСП22 2х36-512  1022236512 (Ц:2876руб:1,18:5,56)</t>
  </si>
  <si>
    <t>Светильник отдельно устанавливаемый на штырях с количеством ламп в светильнике 2</t>
  </si>
  <si>
    <t>Д2х36/40 (отражатель к ЛСП22-2х58) 1010021236 (Ц:391руб:1,18:5,56)</t>
  </si>
  <si>
    <t>Герметичный ламподержатель к ЛСП22-2х58 1039042638 (Ц:276руб:1,18:5,56)</t>
  </si>
  <si>
    <t>Кабельный ввод IP65 PG21 к ЛСП22-2х58 1029040721 (Ц:29руб:1,18:5,56)</t>
  </si>
  <si>
    <t>Подвес на трос, комплект к ЛСП22-2х58 1003010060 (Ц:88руб:1,18:5,56)</t>
  </si>
  <si>
    <t>ФССЦ-509-2389 прим.</t>
  </si>
  <si>
    <r>
      <t>Светильники люминесцентные с зеркальной параболической решеткой потолочные типа PRBLUX/R 418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</si>
  <si>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ФССЦ-509-2343 прим.</t>
  </si>
  <si>
    <r>
      <t>Светильники люминесцентные  встраиваемые типа OWS/R 418 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</si>
  <si>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ТЕРм08-03-594-17</t>
  </si>
  <si>
    <t>Светильник в подвесных потолках, устанавливаемый на закладных деталях, количество ламп в светильнике до 4</t>
  </si>
  <si>
    <t>ФССЦ-509-2320 прим.</t>
  </si>
  <si>
    <r>
      <t>Светильники люминесцентные с зеркальной экранирующей решеткой встраиваемые типа ASТ/R 218 с ЭПРА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</si>
  <si>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ТЕРм08-03-594-16</t>
  </si>
  <si>
    <t>Светильник в подвесных потолках, устанавливаемый на закладных деталях, количество ламп в светильнике до 2</t>
  </si>
  <si>
    <t>ФССЦ-509-2393 прим.</t>
  </si>
  <si>
    <r>
      <t>Светильники люминесцентные с призматическим рассеивателем потолочные типа PRS/S 238 с ЭМПРА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</si>
  <si>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ТСЦ-509-0696</t>
  </si>
  <si>
    <t>Лампы люминесцентные</t>
  </si>
  <si>
    <t>10 шт.</t>
  </si>
  <si>
    <t>ТСЦ-509-0064</t>
  </si>
  <si>
    <t>Профиль монтажный</t>
  </si>
  <si>
    <t>ТСЦ-509-0067 прим.</t>
  </si>
  <si>
    <t>Профиль монтажный (крепление)</t>
  </si>
  <si>
    <t>Проводник заземляющий открыто по строительным основаниям из полосовой стали сечением 100 мм2</t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</si>
  <si>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</si>
  <si>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</si>
  <si>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</si>
  <si>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</si>
  <si>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ФССЦ-501-8461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</si>
  <si>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</si>
  <si>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1000 м</t>
  </si>
  <si>
    <t>ФССЦ-501-8459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</si>
  <si>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</si>
  <si>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</si>
  <si>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</si>
  <si>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</si>
  <si>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</si>
  <si>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</si>
  <si>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</si>
  <si>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</si>
  <si>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</si>
  <si>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ФССЦ-501-1648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</si>
  <si>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- 4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</si>
  <si>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Труба стальная по установленным конструкциям, по стенам с креплением скобами, диаметр до 25 мм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</si>
  <si>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</si>
  <si>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</si>
  <si>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Кабель до 35 кВ в проложенных трубах, масса 1 м кабеля до 1 кг</t>
  </si>
  <si>
    <t>ТЕРм08-02-149-01</t>
  </si>
  <si>
    <t>Кабель до 35 кВ, подвешиваемый на тросе, масса 1 м кабеля до 1 кг</t>
  </si>
  <si>
    <t>ТСЦ-508-0086</t>
  </si>
  <si>
    <t>Канат двойной свивки типа ТК, конструкции 6х19(1+6+12)+1 о.с., без покрытия из проволок марки В, маркировочная группа 1770 н/мм2, диаметром 5,8 мм</t>
  </si>
  <si>
    <t>10 м</t>
  </si>
  <si>
    <t>ТЕРм08-02-413-01</t>
  </si>
  <si>
    <t>Провод (кабель), количество проводов в резинобитумной трубке до 2, сечение провода до 6 мм2</t>
  </si>
  <si>
    <t>100 м трубок</t>
  </si>
  <si>
    <t>ТСЦ-301-1380</t>
  </si>
  <si>
    <t>Трубки защитные гофрированные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</si>
  <si>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</si>
  <si>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</si>
  <si>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 (Ц:25,40руб:1,18:5.56)</t>
  </si>
  <si>
    <t>Соединитель на стык КМС 25х16   "ЭЛЕКОР" CKK10D-S-025-016-K01 (Ц:9,44руб:1,18:5.56)</t>
  </si>
  <si>
    <t>шт</t>
  </si>
  <si>
    <t>Заглушка КМЗ 25х16   "ЭЛЕКОР" CKK10D-Z-025-016-K01 (Ц:9,44руб:1,18:5.56)</t>
  </si>
  <si>
    <t>Поворот 90 гр. КМП 25х16  "ЭЛЕКОР" CKK10D-P-025-016-K01 (Ц:10,30руб:1,18:5.56)</t>
  </si>
  <si>
    <t>Внутренний угол КМВ 25х16   "ЭЛЕКОР" CKK10D-V-025-016-K01 (Ц:10,30руб:1,18:5.56)</t>
  </si>
  <si>
    <t>Внешний угол КМН 25х16   "ЭЛЕКОР" CKK10D-N-025-016-K01 (Ц:10,30руб:1,18:5.56)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</si>
  <si>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</si>
  <si>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100х60 "ЭЛЕКОР" CKK10-100-060-1-K01 (Ц:182,14руб:1,18:5.56)</t>
  </si>
  <si>
    <t>Соединитель на стык КМС 100х60   "ЭЛЕКОР" CKK10D-S-100-060-K01 (Ц:68,40руб:1,18:5.56)</t>
  </si>
  <si>
    <t>Заглушка КМЗ 100х60   "ЭЛЕКОР" CKK10D-Z-100-060-K01 (Ц:53,96руб:1,18:5.56)</t>
  </si>
  <si>
    <t>Поворот 90 гр. КМП 100х60  "ЭЛЕКОР" CKK10D-P-100-060-K01 (Ц:85руб:1,18:5.56)</t>
  </si>
  <si>
    <t>Внутренний угол КМВ 100х60   "ЭЛЕКОР" CKK10D-V-100-060-K01 (Ц:70,52руб:1,18:5.56)</t>
  </si>
  <si>
    <t>ТЕР46-03-009-04</t>
  </si>
  <si>
    <t>Пробивка в кирпичных стенах отверстий круглых диаметром до 25 мм при толщине стен до 38 см</t>
  </si>
  <si>
    <t>ТЕР46-03-009-05</t>
  </si>
  <si>
    <t>Пробивка в кирпичных стенах отверстий круглых диаметром до 25 мм при толщине стен до 51 см</t>
  </si>
  <si>
    <t>Герметизация проходов при вводе кабелей в помещения уплотнительной массой</t>
  </si>
  <si>
    <t>1 проход кабеля</t>
  </si>
  <si>
    <t>ТЕРр69-04-01</t>
  </si>
  <si>
    <t>Заделка отверстий в местах прохода трубопроводов в: стенах и перегородках оштукатуренных</t>
  </si>
  <si>
    <t xml:space="preserve">   Районный к-т 4,3%  (Поз. 82-83, 85, 1-2, 6, 9, 12, 17, 21, 23, 25, 27, 29, 31, 33, 35, 37, 44, 46, 48, 52-54, 62, 64-65, 67, 69, 76, 84, 3-5)</t>
  </si>
  <si>
    <t xml:space="preserve">   Заготовительно-складские расходы на материалы - согласно п.4.64 из МДС 81-35.2004 МАТ=1,02  (Поз. 13-16, 18-20, 22, 24, 28, 30, 32, 34, 36, 38-41, 70-75, 77-81)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</si>
  <si>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6, 9, 12, 17, 21, 23, 25, 27, 29, 31, 33, 35, 37, 44, 46, 48, 52-54, 62, 64-65, 67, 69, 76, 84)</t>
  </si>
  <si>
    <t xml:space="preserve">   78% ФОТ (от 118)  (Поз. 85)</t>
  </si>
  <si>
    <t xml:space="preserve">   85% ФОТ (от 232)  (Поз. 3-5)</t>
  </si>
  <si>
    <t xml:space="preserve">   95% ФОТ (от 8666)  (Поз. 1-2, 6, 9, 12, 17, 21, 23, 25, 27, 29, 31, 33, 35, 37, 44, 46, 48, 52-54, 62, 64-65, 67, 69, 76, 84)</t>
  </si>
  <si>
    <t xml:space="preserve">   110% ФОТ (от 154)  (Поз. 82-83)</t>
  </si>
  <si>
    <t xml:space="preserve">   50% ФОТ (от 118)  (Поз. 85)</t>
  </si>
  <si>
    <t xml:space="preserve">   65% ФОТ (от 8898)  (Поз. 1-2, 6, 9, 12, 17, 21, 23, 25, 27, 29, 31, 33, 35, 37, 44, 46, 48, 52-54, 62, 64-65, 67, 69, 76, 84, 3-5)</t>
  </si>
  <si>
    <t xml:space="preserve">   70% ФОТ (от 154)  (Поз. 82-83)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</si>
  <si>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</si>
  <si>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Начальник отд. 078 _________________________  Т.М.Ковязина</t>
  </si>
  <si>
    <t>Составил инженер-сметчик __________________ В.В.Воронкова</t>
  </si>
  <si>
    <t>12.04.13 г.</t>
  </si>
  <si>
    <t>Отопление и вентиляция.</t>
  </si>
  <si>
    <t>ЛОКАЛЬНЫЙ СМЕТНЫЙ РАСЧЕТ № 24857</t>
  </si>
  <si>
    <t>Раздел: Водопровод и канализация</t>
  </si>
  <si>
    <t>Основание: проект № 24588-13-ВК  Тема КПМ Ж6280.0010</t>
  </si>
  <si>
    <t>___________________________27,668</t>
  </si>
  <si>
    <t>___________________________3,735</t>
  </si>
  <si>
    <t>_______________________________________________________________________________________________262,03</t>
  </si>
  <si>
    <t xml:space="preserve">                           Раздел 1. Разборка конструкций</t>
  </si>
  <si>
    <t>ТЕРр65-6-19</t>
  </si>
  <si>
    <t>Смена раковин</t>
  </si>
  <si>
    <t>100 приборов</t>
  </si>
  <si>
    <t>ТЕРр65-1-1</t>
  </si>
  <si>
    <t>Разборка трубопроводов из водогазопроводных труб диаметром до 32 мм</t>
  </si>
  <si>
    <t>100 м трубопровода</t>
  </si>
  <si>
    <t>ТЕРр65-2-2</t>
  </si>
  <si>
    <t>Разборка трубопроводов из чугунных канализационных труб диаметром 100 мм</t>
  </si>
  <si>
    <t xml:space="preserve">100 м </t>
  </si>
  <si>
    <t xml:space="preserve">                           Раздел 2. Водопровод</t>
  </si>
  <si>
    <t>ТЕР16-02-002-02</t>
  </si>
  <si>
    <t>Прокладка трубопроводов водоснабжения из стальных водогазопроводных оцинкованных труб диаметром 20 мм</t>
  </si>
  <si>
    <t>ТЕР16-02-002-01</t>
  </si>
  <si>
    <t>Прокладка трубопроводов водоснабжения из стальных водогазопроводных оцинкованных труб диаметром 15 мм</t>
  </si>
  <si>
    <t>ТСЦ-302-1832</t>
  </si>
  <si>
    <t>Кран шаровой муфтовый 11Б27П1, диаметром 20 мм</t>
  </si>
  <si>
    <t>ТСЦ-302-1831</t>
  </si>
  <si>
    <t>Кран шаровой муфтовый 11Б27П1, диаметром 15 мм</t>
  </si>
  <si>
    <t>ТСЦ-302-1304</t>
  </si>
  <si>
    <t>Вентили проходные муфтовые 15кч18п2 для воды давлением 1,6 МПа (16 кгс/см2), диаметром 20 мм</t>
  </si>
  <si>
    <t>ТСЦ-302-1338</t>
  </si>
  <si>
    <t>Вентиль муфтовый запорный 15Б1П, диаметр 15 мм</t>
  </si>
  <si>
    <t>ТЕР17-01-002-03</t>
  </si>
  <si>
    <t>Установка смесителей</t>
  </si>
  <si>
    <t>ТСЦ-301-0613</t>
  </si>
  <si>
    <t>Смесители  настенные</t>
  </si>
  <si>
    <t>ТЕР18-02-001-01</t>
  </si>
  <si>
    <t>Установка водоподогревателей скоростных односекционных поверхностью нагрева одной секции до 4 м2</t>
  </si>
  <si>
    <t>1 водоподогреватель</t>
  </si>
  <si>
    <t>Водонагреватель проточный электрический ERO/G-4 (Ц:4558руб :1,18:5,56х1,02)</t>
  </si>
  <si>
    <t>ТЕР15-04-030-04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</si>
  <si>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</si>
  <si>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ТЕР46-03-009-03</t>
  </si>
  <si>
    <t>Пробивка в кирпичных стенах отверстий круглых диаметром до 25 мм при толщине стен до 25 см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</si>
  <si>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</si>
  <si>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</si>
  <si>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ТЕР16-07-003-06</t>
  </si>
  <si>
    <t>Врезка в действующие внутренние сети трубопроводов отопления и водоснабжения диаметром 50 мм</t>
  </si>
  <si>
    <t>1 врезка</t>
  </si>
  <si>
    <t xml:space="preserve">                           Раздел 3. Канализация</t>
  </si>
  <si>
    <t>ТЕР16-04-001-02</t>
  </si>
  <si>
    <t>Прокладка трубопроводов канализации из полиэтиленовых труб высокой плотности диаметром 100 мм</t>
  </si>
  <si>
    <t>ТЕР16-04-001-01</t>
  </si>
  <si>
    <t>Прокладка трубопроводов канализации из полиэтиленовых труб высокой плотности диаметром 50 мм</t>
  </si>
  <si>
    <t>ТЕР17-01-001-14</t>
  </si>
  <si>
    <t>Установка умывальников одиночных с подводкой холодной и горячей воды</t>
  </si>
  <si>
    <t>10 компл.</t>
  </si>
  <si>
    <t>ТСЦ-301-0862</t>
  </si>
  <si>
    <t>Умывальники полуфарфоровые и фарфоровые с кронштейнами, сифоном бутылочным латунным и выпуском, прямоугольные со скрытыми установочными поверхностями со спинкой, размером 550х420х150 мм</t>
  </si>
  <si>
    <t>ТСЦ-301-1527</t>
  </si>
  <si>
    <t>Смесители латунный с гальванопокрытием для мойки настольный, с верхней камерой смешения</t>
  </si>
  <si>
    <t>ТЕРр65-6-3 прим.</t>
  </si>
  <si>
    <t>Установка сифонов</t>
  </si>
  <si>
    <t>ТЕР16-07-004-01</t>
  </si>
  <si>
    <t>Врезка в действующие внутренние сети трубопроводов канализации диаметром 50 мм</t>
  </si>
  <si>
    <t>ТЕР46-03-009-07</t>
  </si>
  <si>
    <t>Пробивка в кирпичных стенах отверстий круглых диаметром до 50 мм при толщине стен до 38 см</t>
  </si>
  <si>
    <t>ТЕР46-03-009-06</t>
  </si>
  <si>
    <t>Пробивка в кирпичных стенах отверстий круглых диаметром до 50 мм при толщине стен до 25 см</t>
  </si>
  <si>
    <t xml:space="preserve">                           Раздел 4. Наружная канализация</t>
  </si>
  <si>
    <t>ТЕР23-03-001-03</t>
  </si>
  <si>
    <r>
      <t>Разборка круглых сборных железобетонных канализационных колодцев диаметром 1 м в сухих грунтах</t>
    </r>
    <r>
      <rPr>
        <i/>
        <sz val="7"/>
        <rFont val="Arial"/>
        <family val="2"/>
        <charset val="204"/>
      </rPr>
      <t xml:space="preserve">
КОЭФ. К ПОЗИЦИИ:
Разборка наружных сетей водопровода, канализации, теплоснабжения и газоснабжения ОЗП=0,6; ЭМ=0,6 к расх.; ЗПМ=0,6; МАТ=0 к расх.; ТЗ=0,6; ТЗМ=0,6</t>
    </r>
  </si>
  <si>
    <t>10 м3 железобетонных конструкций колодца</t>
  </si>
  <si>
    <t>ТСЦ-507-2017 прим.</t>
  </si>
  <si>
    <t>Труба ПЭ 63 SDR 26, наружный диаметр 110 мм (ГОСТ 18599-2001)</t>
  </si>
  <si>
    <t>Устройство круглых сборных железобетонных канализационных колодцев диаметром 1 м в сухих грунтах</t>
  </si>
  <si>
    <t>10 м3 железобетонныхколодца</t>
  </si>
  <si>
    <t>ТСЦ-101-2535</t>
  </si>
  <si>
    <t>Люки чугунные легкий</t>
  </si>
  <si>
    <t>ТЕР23-04-008-01</t>
  </si>
  <si>
    <t>Присоединение канализационных трубопроводов к существующей сети в грунтах сухих</t>
  </si>
  <si>
    <t xml:space="preserve">                           Земляные работы</t>
  </si>
  <si>
    <t>ТЕР23-01-001-01</t>
  </si>
  <si>
    <t>Устройство основания под трубопроводы песчаного</t>
  </si>
  <si>
    <t>10 м3 основания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</si>
  <si>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</si>
  <si>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</si>
  <si>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</si>
  <si>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ТЕР01-02-055-09</t>
  </si>
  <si>
    <r>
      <t>Разработка грунта вручную с креплениями в траншеях шириной до 2 м, глубиной до 3 м, группа грунтов 3</t>
    </r>
    <r>
      <rPr>
        <i/>
        <sz val="7"/>
        <rFont val="Arial"/>
        <family val="2"/>
        <charset val="204"/>
      </rPr>
      <t xml:space="preserve">
КОЭФ. К ПОЗИЦИИ:
3.187 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</si>
  <si>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</si>
  <si>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</si>
  <si>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</si>
  <si>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</si>
  <si>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</si>
  <si>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ТЕР01-02-005-02</t>
  </si>
  <si>
    <t>Уплотнение грунта пневматическими трамбовками, группа грунтов 3-4</t>
  </si>
  <si>
    <t>100 м3 уплотненного грунта</t>
  </si>
  <si>
    <t>ТЕР01-01-036-02</t>
  </si>
  <si>
    <t>Планировка площадей бульдозерами мощностью 79 кВт (108 л.с.)</t>
  </si>
  <si>
    <t>1000 м2</t>
  </si>
  <si>
    <t xml:space="preserve">   Районный к-т 4,3%  (Поз. 1, 28, 2-5, 11, 13, 20-23, 25, 29, 34, 16-18, 30-31, 19, 32-33, 36, 38-40, 42, 44-45, 41, 43)</t>
  </si>
  <si>
    <t xml:space="preserve">   Условия производства работ ОЗП=1,2; ЭМ=1,2; ЗПМ=1,2; ТЗ=1,2; ТЗМ=1,2  (Поз. 4-5, 11, 13, 20-23, 25, 29, 34, 15-16, 33, 36, 38-40, 42, 44-45, 41, 43)</t>
  </si>
  <si>
    <t xml:space="preserve">   74% ФОТ (от 268)  (Поз. 2-3)</t>
  </si>
  <si>
    <t xml:space="preserve">   78% ФОТ (от 99)  (Поз. 19, 32)</t>
  </si>
  <si>
    <t xml:space="preserve">   80% ФОТ (от 56)  (Поз. 41, 43)</t>
  </si>
  <si>
    <t xml:space="preserve">   90% ФОТ (от 6)  (Поз. 15)</t>
  </si>
  <si>
    <t xml:space="preserve">   95% ФОТ (от 68)  (Поз. 40, 42, 44-45)</t>
  </si>
  <si>
    <t xml:space="preserve">   103% ФОТ (от 102)  (Поз. 1, 28)</t>
  </si>
  <si>
    <t xml:space="preserve">   105% ФОТ (от 76)  (Поз. 16)</t>
  </si>
  <si>
    <t xml:space="preserve">   110% ФОТ (от 105)  (Поз. 17-18, 30-31)</t>
  </si>
  <si>
    <t xml:space="preserve">   128% ФОТ (от 2104)  (Поз. 4-5, 11, 13, 20-23, 25, 29, 34)</t>
  </si>
  <si>
    <t xml:space="preserve">   130% ФОТ (от 851)  (Поз. 33, 36, 38-39)</t>
  </si>
  <si>
    <t xml:space="preserve">   45% ФОТ (от 56)  (Поз. 41, 43)</t>
  </si>
  <si>
    <t xml:space="preserve">   50% ФОТ (от 435)  (Поз. 2-3, 19, 32, 40, 42, 44-45)</t>
  </si>
  <si>
    <t xml:space="preserve">   55% ФОТ (от 76)  (Поз. 16)</t>
  </si>
  <si>
    <t xml:space="preserve">   60% ФОТ (от 102)  (Поз. 1, 28)</t>
  </si>
  <si>
    <t xml:space="preserve">   70% ФОТ (от 111)  (Поз. 15, 17-18, 30-31)</t>
  </si>
  <si>
    <t xml:space="preserve">   83% ФОТ (от 2104)  (Поз. 4-5, 11, 13, 20-23, 25, 29, 34)</t>
  </si>
  <si>
    <t xml:space="preserve">   89% ФОТ (от 851)  (Поз. 33, 36, 38-39)</t>
  </si>
  <si>
    <t>15.04.13 г.</t>
  </si>
  <si>
    <t>Водопровод и канализация</t>
  </si>
  <si>
    <t>Раздел: Архитектурно-строительные решения</t>
  </si>
  <si>
    <t>Основание: проект 24552-13-АС</t>
  </si>
  <si>
    <t>___________________________1063,746</t>
  </si>
  <si>
    <t>_______________________________________________________________________________________________1063,338</t>
  </si>
  <si>
    <t>_______________________________________________________________________________________________0,408</t>
  </si>
  <si>
    <t>___________________________61,898</t>
  </si>
  <si>
    <t>_______________________________________________________________________________________________4186,58</t>
  </si>
  <si>
    <t>Материалы _________________________________________________________</t>
  </si>
  <si>
    <t>847,049 тыс.руб.</t>
  </si>
  <si>
    <t>ТЕР46-03-007-03</t>
  </si>
  <si>
    <t>Пробивка проемов в конструкциях из кирпича</t>
  </si>
  <si>
    <t>1 м3</t>
  </si>
  <si>
    <t>ТЕР46-03-009-02 прим.</t>
  </si>
  <si>
    <r>
      <t>Пробивка в кирпичных стенах отверстий размером до 300х250 мм</t>
    </r>
    <r>
      <rPr>
        <i/>
        <sz val="7"/>
        <rFont val="Arial"/>
        <family val="2"/>
        <charset val="204"/>
      </rPr>
      <t xml:space="preserve">
КОЭФ. К ПОЗИЦИИ:
При работах на высоте от опорной площадки более 1,5 м ОЗП=1,2; ЭМ=1,2 к расх.; ЗПМ=1,2; ТЗ=1,2; ТЗМ=1,2</t>
    </r>
  </si>
  <si>
    <t>ТЕР46-04-001-05</t>
  </si>
  <si>
    <t>Разборка мелкоблочных стен</t>
  </si>
  <si>
    <t>ТЕР46-04-012-03</t>
  </si>
  <si>
    <t>Разборка деревянных заполнений проемов дверных</t>
  </si>
  <si>
    <t>ФЕР09-04-012-01</t>
  </si>
  <si>
    <r>
      <t>Разборка металлических дверных блоков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ТЗМ=1,7512;
Разборка металлических конструкций ОЗП=0,7; ЭМ=0,7 к расх.; ЗПМ=0,7; МАТ=0 к расх.; ТЗ=0,7; ТЗМ=0,7</t>
    </r>
  </si>
  <si>
    <t>1 м2 проема</t>
  </si>
  <si>
    <t>ТЕР46-04-012-01</t>
  </si>
  <si>
    <t>Разборка деревянных заполнений проемов оконных с подоконными досками</t>
  </si>
  <si>
    <t>ТЕР46-04-011-02</t>
  </si>
  <si>
    <t>Разборка покрытий полов из плиток, уложенных на растворе</t>
  </si>
  <si>
    <t>ТЕРр57-2-4</t>
  </si>
  <si>
    <t>Разборка цементно-песчаной стяжки</t>
  </si>
  <si>
    <t>ТЕР46-04-009-02</t>
  </si>
  <si>
    <t>Разборка бетонных оснований под полы на кирпичном щебне</t>
  </si>
  <si>
    <t>ТЕР09-06-001-03</t>
  </si>
  <si>
    <r>
      <t>Разборка стеллажей</t>
    </r>
    <r>
      <rPr>
        <i/>
        <sz val="7"/>
        <rFont val="Arial"/>
        <family val="2"/>
        <charset val="204"/>
      </rPr>
      <t xml:space="preserve">
КОЭФ. К ПОЗИЦИИ:
Разборка (демонтаж) металлических конструкций ОЗП=0,7; ЭМ=0,7 к расх.; ЗПМ=0,7; МАТ=0 к расх.; ТЗ=0,7; ТЗМ=0,7</t>
    </r>
  </si>
  <si>
    <t>1 т</t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</si>
  <si>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</si>
  <si>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</si>
  <si>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СЦП3-3-40-1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</si>
  <si>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</si>
  <si>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Общестроительные работы</t>
  </si>
  <si>
    <t xml:space="preserve">                           Фундаменты под кирпичные перегородки</t>
  </si>
  <si>
    <t>ТЕРр51-2-3</t>
  </si>
  <si>
    <t>Разработка грунта при подводке, смене или усилении фундаментов, грунты 1-2 группы, без крепления</t>
  </si>
  <si>
    <t>ТЕР08-01-002-02</t>
  </si>
  <si>
    <t>Устройство основания под фундаменты щебеночного</t>
  </si>
  <si>
    <t>ТЕР06-01-001-16</t>
  </si>
  <si>
    <t>Устройство фундаментов под кирпичные перегородки толщ. 120 мм</t>
  </si>
  <si>
    <t>100 м3</t>
  </si>
  <si>
    <t>ТСЦ-204-0012</t>
  </si>
  <si>
    <t>Горячекатаная арматурная сталь периодического профиля класса А-II, диаметром 12 мм</t>
  </si>
  <si>
    <t>ТЕР08-01-003-03</t>
  </si>
  <si>
    <t>Гидроизоляция стен, фундаментов горизонтальная оклеечная в 2 слоя</t>
  </si>
  <si>
    <t xml:space="preserve">                           Стены и перегородки</t>
  </si>
  <si>
    <t>ТЕРр69-2-1</t>
  </si>
  <si>
    <t>Сверление отверстий в кирпичных стенах электроперфоратором диаметром до 20 мм, толщина стен 0,5 кирпича под ерши</t>
  </si>
  <si>
    <t>ТЕР46-03-001-01</t>
  </si>
  <si>
    <t>Сверление кольцевыми алмазными сверлами в железобетонных конструкциях вертикальных отверстий глубиной 200 мм диаметром 20 мм</t>
  </si>
  <si>
    <t>ТЕР07-01-044-01 прим.</t>
  </si>
  <si>
    <t>Установка ершей в готовые гнезда с заделкой для крепления пристраиваемых перегородок к существующим</t>
  </si>
  <si>
    <t xml:space="preserve">1 т </t>
  </si>
  <si>
    <t>ТСЦ-204-0020</t>
  </si>
  <si>
    <t>Горячекатаная арматурная сталь периодического профиля класса А-III, диаметром 8 мм</t>
  </si>
  <si>
    <t>ТЕР46-02-007-01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</si>
  <si>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</si>
  <si>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ТЕР08-02-002-03</t>
  </si>
  <si>
    <t>Кладка перегородок из кирпича армированных толщиной в 1/2 кирпича при высоте этажа до 4 м</t>
  </si>
  <si>
    <t>100 м2 (за вычетом проемов)</t>
  </si>
  <si>
    <t xml:space="preserve">                           Перемычки</t>
  </si>
  <si>
    <t>ТЕР07-05-007-10</t>
  </si>
  <si>
    <t>Укладка перемычек массой до 0,3 т</t>
  </si>
  <si>
    <t>ТСЦ-403-0447</t>
  </si>
  <si>
    <t>Перемычка брусковая 2ПБ-13-1-п /бетон В15 (М200), объем 0,022 м3, расход ар-ры 0,57 кг / (серия 1.038.1-1 вып. 1)</t>
  </si>
  <si>
    <t>ТСЦ-403-0448</t>
  </si>
  <si>
    <t>Перемычка брусковая 2ПБ-16-2-п /бетон В15 (М200), объем 0,026 м3, расход ар-ры 0,79 кг / (серия 1.038.1-1 вып. 1)</t>
  </si>
  <si>
    <t>ТЕРр53-25-1</t>
  </si>
  <si>
    <t>Устройство металлических перемычек в стенах существующих зданий</t>
  </si>
  <si>
    <t>ТЕР07-01-044-03</t>
  </si>
  <si>
    <t>Установка монтажных изделий массой до 20 кг (металлической перемычки МП-4)</t>
  </si>
  <si>
    <t>ТЕР13-06-004-01</t>
  </si>
  <si>
    <t>Обеспыливание поверхности</t>
  </si>
  <si>
    <t>ТЕР26-02-009-01</t>
  </si>
  <si>
    <t>Огнезащитное покрытие металлических огрунтованных (грунтом ГФ-021) поверхностей материалом огнезащитным терморасширяющимся</t>
  </si>
  <si>
    <t>100 м2 покрытия</t>
  </si>
  <si>
    <t>ТСЦ-113-0519</t>
  </si>
  <si>
    <t>Материал огнезащитный терморасширяющийся</t>
  </si>
  <si>
    <t>ТЕРр61-28-04</t>
  </si>
  <si>
    <t>Устройство основания под штукатурку из металлической сетки Обертывание балок сеткой</t>
  </si>
  <si>
    <t xml:space="preserve">                           Перекрытие</t>
  </si>
  <si>
    <t>ТЕР09-01-001-01</t>
  </si>
  <si>
    <t>Установка балок настила</t>
  </si>
  <si>
    <t>ТСЦ-201-0778</t>
  </si>
  <si>
    <t>Прочие индивидуальные сварные конструкции, масса сборочной единицы до 0,1 т</t>
  </si>
  <si>
    <t>ТЕР13-03-004-23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</si>
  <si>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</si>
  <si>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ТЕР09-04-002-01</t>
  </si>
  <si>
    <t>Устройство кровельного покрытия из профилированного листа при высоте здания до 25 м</t>
  </si>
  <si>
    <t>ТСЦ-101-3844 прим.</t>
  </si>
  <si>
    <t>Профилированный лист оцинкованный НС35-1000-0,5</t>
  </si>
  <si>
    <t>ТСЦ-101-1751</t>
  </si>
  <si>
    <t>Шурупы-саморезы с шести-восьмигранной головкой 4,5х25(35) мм и специальной уплотнительной прокладкой (шайбой) из ЭПДМ</t>
  </si>
  <si>
    <t xml:space="preserve">                           Проемы дверные</t>
  </si>
  <si>
    <t>ТЕР10-01-039-03</t>
  </si>
  <si>
    <t>Установка блоков в наружных и внутренних дверных проемах в перегородках , площадь проема до 3 м2</t>
  </si>
  <si>
    <t>100 м2 проемов</t>
  </si>
  <si>
    <t>ТСЦ-203-0205</t>
  </si>
  <si>
    <t>Блоки дверные двупольные с полотном глухим ДГ 21-13, площадь 2,63 м2</t>
  </si>
  <si>
    <t>ТСЦ-203-0199</t>
  </si>
  <si>
    <t>Блоки дверные однопольные с полотном глухим ДГ 21-10, площадь 2,01 м2</t>
  </si>
  <si>
    <t>Блоки дверные однопольные с полотном глухим ДГ 21-9, площадь 1,80 м2</t>
  </si>
  <si>
    <t>ТЕР10-01-039-04</t>
  </si>
  <si>
    <t>Установка блоков в наружных и внутренних дверных проемах в перегородках, площадь проема более 3 м2</t>
  </si>
  <si>
    <t>ТСЦ-203-0205 прим.</t>
  </si>
  <si>
    <t>Блоки дверные двупольные с полотном глухим ДГ 21-15</t>
  </si>
  <si>
    <t>ТСЦ-101-0887</t>
  </si>
  <si>
    <t>Скобяные изделия для блоков входных однопольных с замком</t>
  </si>
  <si>
    <t>ТСЦ-101-0888</t>
  </si>
  <si>
    <t>Скобяные изделия для блоков входных дверей двупольных с замком</t>
  </si>
  <si>
    <t>ТЕРм08-01-081-01</t>
  </si>
  <si>
    <t>Установка кодового замка</t>
  </si>
  <si>
    <t>Стоимость кодового замка. Цена: 950:5,56:1,18х1,02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</si>
  <si>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</si>
  <si>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ФССЦ-203-8116</t>
  </si>
  <si>
    <r>
      <t>Дверь противопожарная металлическая однопольная ДПМ-01/30, размером 900х2100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</si>
  <si>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ТСЦ-101-0950</t>
  </si>
  <si>
    <t>Замок врезной</t>
  </si>
  <si>
    <t>Двери рентгенозащитные ДР-2 1200х2100 (2,0 Pb). Цена: 31100:5,56:1,18х1,02</t>
  </si>
  <si>
    <t>Двери рентгенозащитные ДР-2 1200х2100 (3,0 Pb). Цена: 35000:5,56:1,18х1,02</t>
  </si>
  <si>
    <t>ФЕР09-04-012-02</t>
  </si>
  <si>
    <r>
      <t>Установка дверного доводчика к металлическим дверям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</si>
  <si>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ТСЦ-101-0950 прим.</t>
  </si>
  <si>
    <t>Доводчик</t>
  </si>
  <si>
    <t xml:space="preserve">                           Проемы оконные</t>
  </si>
  <si>
    <t>ТЕР10-01-034-05</t>
  </si>
  <si>
    <t>Установка оконных блоков поворотных (откидных, поворотно-откидных) с площадью проема до 2 м2 двухстворчатых</t>
  </si>
  <si>
    <t>Оконный блок ОДР (с фрамугой), разм. 870х1400. Цена: 6011:5,56</t>
  </si>
  <si>
    <t>ТЕР10-01-034-08</t>
  </si>
  <si>
    <t>Установка в жилых и общественных зданиях оконных блоков поворотных (откидных, поворотно-откидных) с площадью проема более 2 м2 трехстворчатых, в том числе при наличии створок глухого остекления</t>
  </si>
  <si>
    <t>Оконный блок ОДР (без форточки), разм. 1470х800. Цена: 5544:5,56</t>
  </si>
  <si>
    <t>Оконный блок ОДР (с форточкой), разм. 1470х1760. Цена: 6011:5,56</t>
  </si>
  <si>
    <t>ТЕР10-01-033-02</t>
  </si>
  <si>
    <t>Установка деревянных подоконных досок в каменных стенах высотой проема до 2 м</t>
  </si>
  <si>
    <t>ТЕР10-01-033-03</t>
  </si>
  <si>
    <t>Установка деревянных подоконных досок в каменных стенах высотой проема более 2 м</t>
  </si>
  <si>
    <t>Подоконная доска. Цена: 3067:5,56</t>
  </si>
  <si>
    <t>ТЕР12-01-010-01</t>
  </si>
  <si>
    <t>Устройство мелких покрытий (оконные отливы) из листовой оцинкованной стали</t>
  </si>
  <si>
    <t>Вертикальные жалюзи 89мм разм. 1500х2560 с установкой. Цена: 3120:5,56:1,18</t>
  </si>
  <si>
    <t>Вертикальные жалюзи 89мм разм. 900х1400 с установкой. Цена: 1230:5,56:1,18</t>
  </si>
  <si>
    <t xml:space="preserve">                           Отделочные работы</t>
  </si>
  <si>
    <t>ТЕР15-01-047-15</t>
  </si>
  <si>
    <t>Устройство подвесных потолков типа &lt;Армстронг&gt; по каркасу из оцинкованного профиля</t>
  </si>
  <si>
    <t>ТЕР09-02-002-02 прим.</t>
  </si>
  <si>
    <r>
      <t>Защита свинцовой сталью стен</t>
    </r>
    <r>
      <rPr>
        <i/>
        <sz val="7"/>
        <rFont val="Arial"/>
        <family val="2"/>
        <charset val="204"/>
      </rPr>
      <t xml:space="preserve">
КОЭФ. К ПОЗИЦИИ:
Монтаж конструктивных элементов по железобетонным и каменным опорам ОЗП=1,1; МАТ=0 к расх.; ТЗ=1,1</t>
    </r>
  </si>
  <si>
    <t>Лист свинцовый толщиной до 12 мм С1. Цена: 98:5,56:1,18х1,02</t>
  </si>
  <si>
    <t>ТСЦ-101-1750</t>
  </si>
  <si>
    <t>Шурупы-саморезы оцинкованные 4,8х80 мм</t>
  </si>
  <si>
    <t>ТЕР10-05-009-02</t>
  </si>
  <si>
    <t>Облицовка стен по системе «КНАУФ» по одинарному металлическому каркасу из ПН и ПС профилей гипсокартонными листами в один слой (С 625)</t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</si>
  <si>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</si>
  <si>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</si>
  <si>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t>ТЕРр61-2-7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</si>
  <si>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</si>
  <si>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ТЕРр61-26-1</t>
  </si>
  <si>
    <t>Перетирка штукатурки внутренних помещений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</si>
  <si>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</si>
  <si>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</si>
  <si>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ТЕРр62-42-01</t>
  </si>
  <si>
    <t>Протравка цементной штукатурки нейтрализующим раствором</t>
  </si>
  <si>
    <t>ТЕР15-04-025-10</t>
  </si>
  <si>
    <t>Улучшенная окраска масляными составами по сборным конструкциям стен, подготовленных под окраску</t>
  </si>
  <si>
    <t>ТЕР15-04-025-08</t>
  </si>
  <si>
    <t>Улучшенная окраска масляными составами по штукатурке стен</t>
  </si>
  <si>
    <t>ТЕРр62-7-5</t>
  </si>
  <si>
    <t>Улучшенная масляная окраска ранее окрашенных стен за два раза с расчисткой старой краски до 35%</t>
  </si>
  <si>
    <t>ТЕР08-07-001-02</t>
  </si>
  <si>
    <t>Установка и разборка наружных инвентарных лесов высотой до 16 м трубчатых для прочих отделочных работ</t>
  </si>
  <si>
    <t xml:space="preserve">100 м2 вертик. проекции </t>
  </si>
  <si>
    <t>ТЕР15-02-001-01</t>
  </si>
  <si>
    <t>Улучшенная штукатурка фасадов цементно-известковым раствором по камню стен</t>
  </si>
  <si>
    <t>ТЕРр61-10-1</t>
  </si>
  <si>
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</si>
  <si>
    <t xml:space="preserve">100 м2 </t>
  </si>
  <si>
    <t>ТЕР15-04-012-03</t>
  </si>
  <si>
    <t>Окраска фасадов с лесов с подготовкой поверхности акриловая</t>
  </si>
  <si>
    <t>ТСЦ-101-0415</t>
  </si>
  <si>
    <t>Краска для наружных работ</t>
  </si>
  <si>
    <t>ТЕР10-01-044-06</t>
  </si>
  <si>
    <t>Зашивка окна металлическим листом (площадь уточнить по месту)</t>
  </si>
  <si>
    <t>ТЕР13-03-004-26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</si>
  <si>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</si>
  <si>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 xml:space="preserve">                           Полы</t>
  </si>
  <si>
    <t>ТЕР11-01-011-01</t>
  </si>
  <si>
    <t>Устройство стяжек цементных толщиной 20 мм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</si>
  <si>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</si>
  <si>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на увеличение толщины слоя ПЗ=4 (ОЗП=4; ЭМ=4 к расх.; ЗПМ=4; МАТ=4 к расх.; ТЗ=4; ТЗМ=4)</t>
    </r>
  </si>
  <si>
    <t>100 м2 стяжки</t>
  </si>
  <si>
    <t>ТЕР11-01-023-01</t>
  </si>
  <si>
    <t>Устройство покрытий бесшовных толщиной 5 мм, PRASPAN</t>
  </si>
  <si>
    <t>Грнтовка PRASPAN UP-Е100  "Антистатик". Расход 0,5кг на 1м2. Цена: 193,07:5,56:1,18х1,02</t>
  </si>
  <si>
    <t>Пол наливной полимерный PRASPAN UP-C301 AS "Антистатик". Расход 2,2кг на 1м2. Цена: 245,19:5,56:1,18х1,02</t>
  </si>
  <si>
    <t>ТЕР11-01-039-01</t>
  </si>
  <si>
    <t>Устройство плинтусов: деревянных</t>
  </si>
  <si>
    <t>ТЕР15-04-025-03</t>
  </si>
  <si>
    <t>Улучшенная окраска масляными составами по дереву: плинтусов</t>
  </si>
  <si>
    <t xml:space="preserve">   Районный к-т 4,3%  (Поз. 1-4, 6-7, 9, 19, 22, 5, 10, 34-35, 38-39, 51-57, 70-72, 87, 8, 11, 13-14, 17, 23, 82, 15, 18, 20, 28, 24-27, 29-30, 36-37, 89-90, 31-33, 74-76, 84, 41-48, 58-65, 67-68, 73, 88, 66, 69, 77, 79-80, 83, 85-86, 94-95, 97, 78, 81, 91-93, 96, 49-50)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</si>
  <si>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34-35, 38-39, 51-57, 70-72, 87, 14, 17, 23, 82, 15, 20, 28, 24-26, 29-30, 36-37, 89-90, 31-32, 41-48, 58-65, 67-68, 73, 88, 66, 69, 77, 79-80, 83, 85-86, 94-95, 97, 91-93, 96)</t>
  </si>
  <si>
    <t xml:space="preserve">   Условия производства работ ОЗП=1,2; ЭМ=1,2; ЗПМ=1,2; ТЗ=1,2; ТЗМ=1,2  (Поз. 5, 10, 34-35, 38-39, 51-57, 70-72, 87, 14, 17, 23, 82, 15, 20, 28, 24-26, 29-30, 36-37, 89-90, 31-32, 41-48, 58-65, 67-68, 73, 88, 66, 69, 77, 79-80, 83, 85-86, 94-95, 97, 91-93, 96)</t>
  </si>
  <si>
    <t xml:space="preserve">   75% ФОТ (от 129)  (Поз. 13)</t>
  </si>
  <si>
    <t xml:space="preserve">   78% ФОТ (от 271)  (Поз. 18)</t>
  </si>
  <si>
    <t xml:space="preserve">   79% ФОТ (от 1337)  (Поз. 33, 74-76, 84)</t>
  </si>
  <si>
    <t xml:space="preserve">   80% ФОТ (от 3680)  (Поз. 8, 78, 81)</t>
  </si>
  <si>
    <t xml:space="preserve">   86% ФОТ (от 680)  (Поз. 27)</t>
  </si>
  <si>
    <t xml:space="preserve">   90% ФОТ (от 15557)  (Поз. 5, 10, 34-35, 38-39, 51-57, 70-72, 87, 29-30, 36-37, 89-90)</t>
  </si>
  <si>
    <t xml:space="preserve">   95% ФОТ (от 33)  (Поз. 49-50)</t>
  </si>
  <si>
    <t xml:space="preserve">   100% ФОТ (от 875)  (Поз. 11, 31-32)</t>
  </si>
  <si>
    <t xml:space="preserve">   105% ФОТ (от 14713)  (Поз. 15, 69, 77, 79-80, 83, 85-86, 94-95)</t>
  </si>
  <si>
    <t xml:space="preserve">   105%*0,6 ФОТ (от 103)  (Поз. 97)</t>
  </si>
  <si>
    <t xml:space="preserve">   110% ФОТ (от 8728)  (Поз. 1-4, 6-7, 9, 19, 22)</t>
  </si>
  <si>
    <t xml:space="preserve">   118% ФОТ (от 3824)  (Поз. 41-48, 58-65, 67-68, 73, 88)</t>
  </si>
  <si>
    <t xml:space="preserve">   120% ФОТ (от 52)  (Поз. 66)</t>
  </si>
  <si>
    <t xml:space="preserve">   122% ФОТ (от 6770)  (Поз. 14, 17, 23, 82)</t>
  </si>
  <si>
    <t xml:space="preserve">   123% ФОТ (от 4611)  (Поз. 91-93)</t>
  </si>
  <si>
    <t xml:space="preserve">   123%*0,6 ФОТ (от 303)  (Поз. 96)</t>
  </si>
  <si>
    <t xml:space="preserve">   130% ФОТ (от 185)  (Поз. 20, 28)</t>
  </si>
  <si>
    <t xml:space="preserve">   155% ФОТ (от 47)  (Поз. 24-26)</t>
  </si>
  <si>
    <t xml:space="preserve">   45% ФОТ (от 129)  (Поз. 13)</t>
  </si>
  <si>
    <t xml:space="preserve">   50% ФОТ (от 2324)  (Поз. 18, 33, 74-76, 84, 78, 81)</t>
  </si>
  <si>
    <t xml:space="preserve">   55% ФОТ (от 14628)  (Поз. 69, 77, 79-80, 83, 85-86, 94-95, 97)</t>
  </si>
  <si>
    <t xml:space="preserve">   60% ФОТ (от 487)  (Поз. 11)</t>
  </si>
  <si>
    <t xml:space="preserve">   63% ФОТ (от 3824)  (Поз. 41-48, 58-65, 67-68, 73, 88)</t>
  </si>
  <si>
    <t xml:space="preserve">   65% ФОТ (от 273)  (Поз. 15, 66, 49-50)</t>
  </si>
  <si>
    <t xml:space="preserve">   68% ФОТ (от 2964)  (Поз. 8)</t>
  </si>
  <si>
    <t xml:space="preserve">   70% ФОТ (от 9972)  (Поз. 1-4, 6-7, 9, 19, 22, 27, 29-30, 36-37, 89-90, 31-32)</t>
  </si>
  <si>
    <t xml:space="preserve">   75% ФОТ (от 4914)  (Поз. 91-93, 96)</t>
  </si>
  <si>
    <t xml:space="preserve">   80% ФОТ (от 6770)  (Поз. 14, 17, 23, 82)</t>
  </si>
  <si>
    <t xml:space="preserve">   85% ФОТ (от 15566)  (Поз. 5, 10, 34-35, 38-39, 51-57, 70-72, 87, 20, 28)</t>
  </si>
  <si>
    <t xml:space="preserve">   100% ФОТ (от 47)  (Поз. 24-26)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</si>
  <si>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</si>
  <si>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</si>
  <si>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</si>
  <si>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24.04.13 г.</t>
  </si>
  <si>
    <t>Ведущий инженер __________________________ В.В. Воронкова</t>
  </si>
  <si>
    <t>ЛОКАЛЬНЫЙ СМЕТНЫЙ РАСЧЕТ № 24858</t>
  </si>
  <si>
    <t>Архитектурно-строительные решения</t>
  </si>
  <si>
    <t>ЛОКАЛЬНЫЙ СМЕТНЫЙ РАСЧЕТ № 25210</t>
  </si>
  <si>
    <t>реконструкцию силового электрооборудования участка  радиографии и ультрозвукового</t>
  </si>
  <si>
    <t>Раздел: ПНР. Отопление и вентиляция. (к смете №24825)</t>
  </si>
  <si>
    <t>Основание: проект № 24565-13-ОВ</t>
  </si>
  <si>
    <t>Сметная стоимость прочих _______________________________________________________________________________________________</t>
  </si>
  <si>
    <t>___________________________0,943</t>
  </si>
  <si>
    <t>___________________________0,460</t>
  </si>
  <si>
    <t>_______________________________________________________________________________________________23,29</t>
  </si>
  <si>
    <t>ТЕРп03-01-002-14</t>
  </si>
  <si>
    <t>Вентилятор радиальный (центробежный), диаметральный или крышный массой до 0,1</t>
  </si>
  <si>
    <t>1 устройство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</si>
  <si>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</si>
  <si>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</si>
  <si>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</si>
  <si>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 xml:space="preserve">   Районный к-т 4,3%  (Поз. 1-2)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</si>
  <si>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1-2)</t>
  </si>
  <si>
    <t xml:space="preserve">   Пусконаладочные работы (в холостую 75%) ПЗ=0,75 (ОЗП=0,75; ЭМ=0,75; ЗПМ=0,75; МАТ=0,75; ТЗ=0,75; ТЗМ=0,75)  (Поз. 1-2)</t>
  </si>
  <si>
    <t xml:space="preserve">   65% ФОТ (от 460)  (Поз. 1-2)</t>
  </si>
  <si>
    <t xml:space="preserve">   40% ФОТ (от 460)  (Поз. 1-2)</t>
  </si>
  <si>
    <t xml:space="preserve">  Пусконаладочные работы: 'вхолостую' - 75%</t>
  </si>
  <si>
    <t>15.01.14 г.</t>
  </si>
  <si>
    <t>ПНР. Отопление и вентиляция. (к смете №24825)</t>
  </si>
  <si>
    <t>ЛОКАЛЬНЫЙ СМЕТНЫЙ РАСЧЕТ № 25211</t>
  </si>
  <si>
    <t>Раздел: ПНР. Электрооборудование. Электроосвещение. (к смете №24855)</t>
  </si>
  <si>
    <t>Основание: проект № 24583-13-ЭМ</t>
  </si>
  <si>
    <t>___________________________5,345</t>
  </si>
  <si>
    <t>___________________________2,607</t>
  </si>
  <si>
    <t>_______________________________________________________________________________________________146,1</t>
  </si>
  <si>
    <t xml:space="preserve">                           ЩУРн-3/48эо-1</t>
  </si>
  <si>
    <t>ТЕРп01-06-021-01</t>
  </si>
  <si>
    <t>Схема разводки трехпроводной системы с количеством панелей (шкафов, ячеек) до 2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</si>
  <si>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</si>
  <si>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</si>
  <si>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</si>
  <si>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</si>
  <si>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</si>
  <si>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</si>
  <si>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</si>
  <si>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</si>
  <si>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</si>
  <si>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ТЕРп01-11-013-01</t>
  </si>
  <si>
    <t>Замер полного сопротивления цепи «фаза-нуль»</t>
  </si>
  <si>
    <t>1 токоприемник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</si>
  <si>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</si>
  <si>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</si>
  <si>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</si>
  <si>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ТЕРп01-11-011-01</t>
  </si>
  <si>
    <t>Проверка наличия цепи между заземлителями и заземленными элементами</t>
  </si>
  <si>
    <t>100 точек</t>
  </si>
  <si>
    <t xml:space="preserve">                           ЩРн-18э-1</t>
  </si>
  <si>
    <t xml:space="preserve">                           Пост кнопочный, контактор, выключатели пакетные</t>
  </si>
  <si>
    <t>ТЕРп01-09-011-04</t>
  </si>
  <si>
    <t>Функциональная группа управления аналоговая бесконтактная с общим числом элементов и органов настройки до 20</t>
  </si>
  <si>
    <t>ТЕРп01-04-002-01</t>
  </si>
  <si>
    <t>Максимальная токовая тепловая защита с одним реле</t>
  </si>
  <si>
    <t xml:space="preserve">   Районный к-т 4,3%  (Поз. 1-17)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</si>
  <si>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1-17)</t>
  </si>
  <si>
    <t xml:space="preserve">   Пусконаладочные работы (в холостую 80%) ПЗ=0,8 (ОЗП=0,8; ЭМ=0,8; ЗПМ=0,8; МАТ=0,8; ТЗ=0,8; ТЗМ=0,8)  (Поз. 1-17)</t>
  </si>
  <si>
    <t xml:space="preserve">   65% ФОТ (от 2607)  (Поз. 1-17)</t>
  </si>
  <si>
    <t xml:space="preserve">   40% ФОТ (от 2607)  (Поз. 1-17)</t>
  </si>
  <si>
    <t>ПНР. Электрооборудование. Электроосвещение. (к смете №24855)</t>
  </si>
  <si>
    <t>ЛОКАЛЬНЫЙ СМЕТНЫЙ РАСЧЕТ № 24825</t>
  </si>
  <si>
    <t>Н.А. Басова</t>
  </si>
  <si>
    <t>24858           (0153см7)</t>
  </si>
  <si>
    <t>24856           (0153см5)</t>
  </si>
  <si>
    <t>25211                (0153см2)</t>
  </si>
  <si>
    <t xml:space="preserve">24855            (0153см4)        </t>
  </si>
  <si>
    <t>25210           (0153см6)</t>
  </si>
  <si>
    <t>24857                    (0153см3)</t>
  </si>
  <si>
    <t xml:space="preserve"> - 10,48 индекс изменения сметной стоимости прочих затрат к ТЕР 2001 (приказ ФГУП "Комбинат "Электрохимприбор" от 18.09.2013 №1902-П)</t>
  </si>
  <si>
    <t xml:space="preserve"> - 5,98  индекс изменения сметной стоимости СМР к ТЕР 2001  (приказ ФГУП "Комбинат "Электрохимприбор" от 18.09.2013 №1902-П)                                                 - 10,48 индекс изменения сметной стоимости прочих затрат к ТЕР 2001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</t>
  </si>
  <si>
    <t>реконструкцию участка  радиографии и ультразвукового контроля лаборатории №6 ЦЛК. Площадка 1. Здание 301</t>
  </si>
  <si>
    <t>на реконструкцию участка  радиографии и ультразвукового контроля лаборатории №6 ЦЛК. Площадка 1. Здание 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</si>
</sst>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164" formatCode="000000"/>
    <numFmt numFmtId="165" formatCode="0.000"/>
    <numFmt numFmtId="166" formatCode="dd/mm/yy;@"/>
  </numFmts>
  <fonts count="6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6"/>
      <color indexed="8"/>
      <name val="Arial"/>
      <family val="2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8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44" fontId="42" fillId="0" borderId="0" applyFont="0" applyFill="0" applyBorder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1" fillId="0" borderId="0" applyAlignment="0"/>
    <xf numFmtId="0" fontId="61" fillId="0" borderId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</cellStyleXfs>
  <cellXfs count="21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32" fillId="0" borderId="11" xfId="0" applyFont="1" applyBorder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top" wrapText="1"/>
    </xf>
    <xf numFmtId="49" fontId="3" fillId="0" borderId="10" xfId="0" applyNumberFormat="1" applyFont="1" applyBorder="1" applyAlignment="1">
      <alignment horizontal="center" vertical="center"/>
    </xf>
    <xf numFmtId="0" fontId="35" fillId="0" borderId="0" xfId="0" applyFont="1" applyAlignment="1">
      <alignment horizontal="right" vertical="top"/>
    </xf>
    <xf numFmtId="0" fontId="35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16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36" fillId="0" borderId="0" xfId="0" applyFont="1" applyAlignment="1">
      <alignment wrapText="1"/>
    </xf>
    <xf numFmtId="0" fontId="37" fillId="0" borderId="0" xfId="0" applyFont="1"/>
    <xf numFmtId="0" fontId="8" fillId="0" borderId="0" xfId="0" applyFont="1" applyAlignment="1">
      <alignment horizontal="left" vertical="top"/>
    </xf>
    <xf numFmtId="3" fontId="3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16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wrapText="1"/>
    </xf>
    <xf numFmtId="0" fontId="6" fillId="0" borderId="0" xfId="0" applyFont="1"/>
    <xf numFmtId="0" fontId="3" fillId="0" borderId="0" xfId="0" applyFont="1" applyAlignment="1">
      <alignment horizontal="left" vertical="top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0" fontId="28" fillId="0" borderId="0" xfId="74" applyFont="1" applyFill="1" applyAlignment="1">
      <alignment vertical="center" wrapText="1"/>
    </xf>
    <xf numFmtId="0" fontId="29" fillId="0" borderId="0" xfId="74" applyFont="1" applyFill="1" applyAlignment="1">
      <alignment wrapText="1"/>
    </xf>
    <xf numFmtId="4" fontId="29" fillId="0" borderId="0" xfId="74" applyNumberFormat="1" applyFont="1" applyFill="1" applyAlignment="1">
      <alignment horizontal="center" vertical="center" wrapText="1"/>
    </xf>
    <xf numFmtId="4" fontId="40" fillId="0" borderId="0" xfId="74" applyNumberFormat="1" applyFont="1" applyFill="1" applyAlignment="1">
      <alignment vertical="center" wrapText="1"/>
    </xf>
    <xf numFmtId="4" fontId="28" fillId="0" borderId="0" xfId="74" applyNumberFormat="1" applyFont="1" applyFill="1" applyAlignment="1">
      <alignment horizontal="left" vertical="center" wrapText="1"/>
    </xf>
    <xf numFmtId="4" fontId="41" fillId="0" borderId="0" xfId="74" applyNumberFormat="1" applyFont="1" applyFill="1" applyAlignment="1">
      <alignment horizontal="center" vertical="center" wrapText="1"/>
    </xf>
    <xf numFmtId="0" fontId="30" fillId="0" borderId="0" xfId="74" applyFont="1" applyFill="1" applyAlignment="1">
      <alignment wrapText="1"/>
    </xf>
    <xf numFmtId="4" fontId="30" fillId="0" borderId="10" xfId="74" applyNumberFormat="1" applyFont="1" applyFill="1" applyBorder="1" applyAlignment="1">
      <alignment horizontal="center" vertical="center" wrapText="1"/>
    </xf>
    <xf numFmtId="0" fontId="30" fillId="0" borderId="10" xfId="74" applyFont="1" applyFill="1" applyBorder="1" applyAlignment="1">
      <alignment vertical="center" wrapText="1"/>
    </xf>
    <xf numFmtId="0" fontId="28" fillId="0" borderId="10" xfId="74" applyFont="1" applyFill="1" applyBorder="1" applyAlignment="1">
      <alignment vertical="center" wrapText="1"/>
    </xf>
    <xf numFmtId="0" fontId="30" fillId="0" borderId="0" xfId="74" applyNumberFormat="1" applyFont="1" applyFill="1" applyAlignment="1">
      <alignment wrapText="1"/>
    </xf>
    <xf numFmtId="0" fontId="30" fillId="0" borderId="10" xfId="74" applyFont="1" applyFill="1" applyBorder="1" applyAlignment="1">
      <alignment horizontal="right" vertical="center" wrapText="1"/>
    </xf>
    <xf numFmtId="1" fontId="28" fillId="0" borderId="0" xfId="74" applyNumberFormat="1" applyFont="1" applyFill="1" applyAlignment="1">
      <alignment horizontal="center" vertical="center" wrapText="1"/>
    </xf>
    <xf numFmtId="1" fontId="28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center" vertical="center" wrapText="1"/>
    </xf>
    <xf numFmtId="4" fontId="28" fillId="0" borderId="13" xfId="74" applyNumberFormat="1" applyFont="1" applyFill="1" applyBorder="1" applyAlignment="1">
      <alignment horizontal="center" vertical="center" wrapText="1"/>
    </xf>
    <xf numFmtId="0" fontId="43" fillId="0" borderId="0" xfId="74" applyFont="1"/>
    <xf numFmtId="0" fontId="28" fillId="0" borderId="0" xfId="74" applyFont="1"/>
    <xf numFmtId="0" fontId="28" fillId="0" borderId="0" xfId="74" applyFont="1" applyBorder="1" applyAlignment="1">
      <alignment horizontal="center"/>
    </xf>
    <xf numFmtId="4" fontId="28" fillId="0" borderId="10" xfId="74" applyNumberFormat="1" applyFont="1" applyBorder="1" applyAlignment="1">
      <alignment horizontal="center" vertical="center"/>
    </xf>
    <xf numFmtId="4" fontId="28" fillId="0" borderId="10" xfId="74" applyNumberFormat="1" applyFont="1" applyBorder="1" applyAlignment="1">
      <alignment horizontal="center" wrapText="1"/>
    </xf>
    <xf numFmtId="4" fontId="28" fillId="0" borderId="14" xfId="74" applyNumberFormat="1" applyFont="1" applyBorder="1" applyAlignment="1">
      <alignment horizontal="center" vertical="center"/>
    </xf>
    <xf numFmtId="4" fontId="28" fillId="0" borderId="10" xfId="74" applyNumberFormat="1" applyFont="1" applyBorder="1" applyAlignment="1">
      <alignment horizontal="center"/>
    </xf>
    <xf numFmtId="4" fontId="28" fillId="0" borderId="15" xfId="74" applyNumberFormat="1" applyFont="1" applyBorder="1" applyAlignment="1">
      <alignment horizontal="center" vertical="center"/>
    </xf>
    <xf numFmtId="0" fontId="28" fillId="0" borderId="10" xfId="74" applyFont="1" applyBorder="1" applyAlignment="1">
      <alignment horizontal="center"/>
    </xf>
    <xf numFmtId="0" fontId="28" fillId="0" borderId="15" xfId="74" applyFont="1" applyBorder="1" applyAlignment="1">
      <alignment horizontal="center" vertical="center"/>
    </xf>
    <xf numFmtId="0" fontId="28" fillId="0" borderId="0" xfId="74" applyFont="1" applyBorder="1" applyAlignment="1">
      <alignment horizontal="right"/>
    </xf>
    <xf numFmtId="0" fontId="28" fillId="0" borderId="12" xfId="74" applyFont="1" applyBorder="1" applyAlignment="1"/>
    <xf numFmtId="0" fontId="28" fillId="0" borderId="0" xfId="74" applyFont="1" applyAlignment="1">
      <alignment horizontal="left" vertical="center"/>
    </xf>
    <xf numFmtId="0" fontId="44" fillId="0" borderId="0" xfId="74" applyFont="1"/>
    <xf numFmtId="0" fontId="29" fillId="0" borderId="0" xfId="74" applyFont="1"/>
    <xf numFmtId="0" fontId="45" fillId="0" borderId="0" xfId="74" applyFont="1"/>
    <xf numFmtId="0" fontId="46" fillId="0" borderId="0" xfId="74" applyFont="1" applyAlignment="1">
      <alignment horizontal="right"/>
    </xf>
    <xf numFmtId="0" fontId="29" fillId="0" borderId="0" xfId="74" applyFont="1" applyFill="1" applyAlignment="1">
      <alignment horizontal="center" wrapText="1"/>
    </xf>
    <xf numFmtId="0" fontId="47" fillId="0" borderId="0" xfId="0" applyFont="1" applyAlignment="1">
      <alignment horizontal="right" vertical="top"/>
    </xf>
    <xf numFmtId="0" fontId="48" fillId="0" borderId="10" xfId="0" applyFont="1" applyBorder="1" applyAlignment="1">
      <alignment horizontal="right" vertical="top" wrapText="1"/>
    </xf>
    <xf numFmtId="0" fontId="47" fillId="0" borderId="10" xfId="0" applyFont="1" applyBorder="1" applyAlignment="1">
      <alignment horizontal="right" vertical="top"/>
    </xf>
    <xf numFmtId="0" fontId="47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center" vertical="top" wrapText="1"/>
    </xf>
    <xf numFmtId="49" fontId="7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12" xfId="0" applyFont="1" applyBorder="1" applyAlignment="1">
      <alignment horizontal="right" vertical="top"/>
    </xf>
    <xf numFmtId="0" fontId="4" fillId="0" borderId="12" xfId="0" applyFont="1" applyBorder="1" applyAlignment="1">
      <alignment horizontal="left" vertical="top"/>
    </xf>
    <xf numFmtId="0" fontId="4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4" fontId="28" fillId="0" borderId="10" xfId="74" applyNumberFormat="1" applyFont="1" applyFill="1" applyBorder="1" applyAlignment="1">
      <alignment horizontal="center" vertical="center" wrapText="1"/>
    </xf>
    <xf numFmtId="0" fontId="29" fillId="0" borderId="0" xfId="74" applyFont="1" applyFill="1" applyAlignment="1">
      <alignment vertical="center" wrapText="1"/>
    </xf>
    <xf numFmtId="4" fontId="29" fillId="0" borderId="0" xfId="74" applyNumberFormat="1" applyFont="1" applyFill="1" applyAlignment="1">
      <alignment horizontal="left" vertical="center" wrapText="1"/>
    </xf>
    <xf numFmtId="0" fontId="29" fillId="0" borderId="0" xfId="74" applyFont="1" applyFill="1" applyAlignment="1"/>
    <xf numFmtId="0" fontId="29" fillId="0" borderId="0" xfId="74" applyFont="1" applyFill="1" applyAlignment="1">
      <alignment horizontal="right"/>
    </xf>
    <xf numFmtId="4" fontId="28" fillId="0" borderId="0" xfId="74" applyNumberFormat="1" applyFont="1" applyFill="1" applyAlignment="1">
      <alignment horizontal="right" vertical="center" wrapText="1"/>
    </xf>
    <xf numFmtId="1" fontId="28" fillId="0" borderId="10" xfId="74" applyNumberFormat="1" applyFont="1" applyFill="1" applyBorder="1" applyAlignment="1">
      <alignment horizontal="left" vertical="center" wrapText="1"/>
    </xf>
    <xf numFmtId="0" fontId="28" fillId="0" borderId="10" xfId="74" applyFont="1" applyFill="1" applyBorder="1" applyAlignment="1">
      <alignment horizontal="left" vertical="center" wrapText="1"/>
    </xf>
    <xf numFmtId="0" fontId="28" fillId="0" borderId="0" xfId="74" applyNumberFormat="1" applyFont="1" applyFill="1" applyAlignment="1">
      <alignment wrapText="1"/>
    </xf>
    <xf numFmtId="0" fontId="30" fillId="0" borderId="0" xfId="74" applyNumberFormat="1" applyFont="1" applyFill="1" applyAlignment="1">
      <alignment vertical="center" wrapText="1"/>
    </xf>
    <xf numFmtId="0" fontId="30" fillId="0" borderId="0" xfId="74" applyFont="1" applyFill="1" applyAlignment="1">
      <alignment vertical="center" wrapText="1"/>
    </xf>
    <xf numFmtId="4" fontId="29" fillId="0" borderId="0" xfId="74" applyNumberFormat="1" applyFont="1" applyFill="1" applyAlignment="1">
      <alignment horizontal="center" wrapText="1"/>
    </xf>
    <xf numFmtId="0" fontId="43" fillId="0" borderId="0" xfId="74" applyFont="1" applyAlignment="1">
      <alignment horizontal="left"/>
    </xf>
    <xf numFmtId="0" fontId="45" fillId="0" borderId="0" xfId="74" applyFont="1" applyAlignment="1">
      <alignment horizontal="left"/>
    </xf>
    <xf numFmtId="0" fontId="43" fillId="0" borderId="0" xfId="74" applyFont="1" applyAlignment="1">
      <alignment horizontal="right"/>
    </xf>
    <xf numFmtId="0" fontId="45" fillId="0" borderId="0" xfId="74" applyFont="1" applyAlignment="1">
      <alignment horizontal="right"/>
    </xf>
    <xf numFmtId="4" fontId="29" fillId="0" borderId="0" xfId="74" applyNumberFormat="1" applyFont="1" applyFill="1" applyAlignment="1">
      <alignment horizontal="right" wrapText="1"/>
    </xf>
    <xf numFmtId="0" fontId="29" fillId="0" borderId="0" xfId="74" applyFont="1" applyFill="1" applyAlignment="1">
      <alignment horizontal="left"/>
    </xf>
    <xf numFmtId="0" fontId="4" fillId="0" borderId="0" xfId="0" applyFont="1" applyBorder="1" applyAlignment="1"/>
    <xf numFmtId="0" fontId="32" fillId="0" borderId="0" xfId="0" applyFont="1" applyBorder="1" applyAlignment="1">
      <alignment horizontal="center" vertical="top"/>
    </xf>
    <xf numFmtId="0" fontId="4" fillId="0" borderId="12" xfId="0" applyFont="1" applyBorder="1" applyAlignment="1">
      <alignment horizontal="left"/>
    </xf>
    <xf numFmtId="0" fontId="4" fillId="0" borderId="12" xfId="0" applyFont="1" applyBorder="1" applyAlignment="1">
      <alignment horizontal="center" vertical="top"/>
    </xf>
    <xf numFmtId="0" fontId="4" fillId="0" borderId="16" xfId="0" applyFont="1" applyBorder="1" applyAlignment="1"/>
    <xf numFmtId="0" fontId="4" fillId="0" borderId="11" xfId="0" applyFont="1" applyBorder="1" applyAlignment="1"/>
    <xf numFmtId="0" fontId="4" fillId="0" borderId="16" xfId="0" applyFont="1" applyBorder="1" applyAlignment="1">
      <alignment horizontal="right" vertical="top"/>
    </xf>
    <xf numFmtId="0" fontId="5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5" fontId="2" fillId="0" borderId="0" xfId="0" applyNumberFormat="1" applyFont="1" applyAlignment="1">
      <alignment horizontal="right" vertical="top"/>
    </xf>
    <xf numFmtId="4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/>
    </xf>
    <xf numFmtId="165" fontId="4" fillId="0" borderId="0" xfId="0" applyNumberFormat="1" applyFont="1" applyAlignment="1">
      <alignment horizontal="right"/>
    </xf>
    <xf numFmtId="0" fontId="33" fillId="0" borderId="0" xfId="0" applyFont="1" applyAlignment="1">
      <alignment horizontal="right" vertical="top"/>
    </xf>
    <xf numFmtId="0" fontId="1" fillId="0" borderId="0" xfId="0" applyFont="1"/>
    <xf numFmtId="0" fontId="7" fillId="0" borderId="0" xfId="0" applyFont="1" applyAlignment="1">
      <alignment horizontal="left" vertical="top" wrapText="1"/>
    </xf>
    <xf numFmtId="0" fontId="50" fillId="0" borderId="0" xfId="0" applyFont="1" applyAlignment="1">
      <alignment horizontal="left"/>
    </xf>
    <xf numFmtId="0" fontId="39" fillId="0" borderId="10" xfId="0" applyFont="1" applyBorder="1" applyAlignment="1">
      <alignment horizontal="center" vertical="top" wrapText="1"/>
    </xf>
    <xf numFmtId="49" fontId="39" fillId="0" borderId="10" xfId="0" applyNumberFormat="1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center" vertical="top" wrapText="1"/>
    </xf>
    <xf numFmtId="0" fontId="52" fillId="0" borderId="10" xfId="0" applyFont="1" applyBorder="1" applyAlignment="1">
      <alignment horizontal="right" vertical="top"/>
    </xf>
    <xf numFmtId="0" fontId="49" fillId="0" borderId="10" xfId="0" applyFont="1" applyBorder="1" applyAlignment="1">
      <alignment horizontal="right" vertical="top"/>
    </xf>
    <xf numFmtId="0" fontId="2" fillId="0" borderId="0" xfId="0" applyFont="1" applyAlignment="1"/>
    <xf numFmtId="0" fontId="3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3" fillId="0" borderId="0" xfId="0" applyFont="1" applyBorder="1" applyAlignment="1">
      <alignment horizontal="right" vertical="top" wrapText="1"/>
    </xf>
    <xf numFmtId="0" fontId="54" fillId="0" borderId="0" xfId="0" applyFont="1" applyBorder="1" applyAlignment="1">
      <alignment horizontal="right" vertical="top"/>
    </xf>
    <xf numFmtId="0" fontId="54" fillId="0" borderId="0" xfId="0" applyFont="1" applyAlignment="1">
      <alignment horizontal="right" vertical="top"/>
    </xf>
    <xf numFmtId="166" fontId="8" fillId="0" borderId="0" xfId="0" applyNumberFormat="1" applyFont="1" applyAlignment="1">
      <alignment horizontal="left" vertical="top"/>
    </xf>
    <xf numFmtId="0" fontId="55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166" fontId="3" fillId="0" borderId="0" xfId="0" applyNumberFormat="1" applyFont="1" applyAlignment="1">
      <alignment horizontal="left" vertical="top"/>
    </xf>
    <xf numFmtId="0" fontId="57" fillId="0" borderId="0" xfId="0" applyFont="1" applyAlignment="1">
      <alignment horizontal="center" vertical="top"/>
    </xf>
    <xf numFmtId="0" fontId="58" fillId="0" borderId="0" xfId="0" applyFont="1" applyAlignment="1">
      <alignment horizontal="right" vertical="top"/>
    </xf>
    <xf numFmtId="0" fontId="58" fillId="0" borderId="0" xfId="0" applyFont="1" applyBorder="1" applyAlignment="1">
      <alignment horizontal="right" vertical="top"/>
    </xf>
    <xf numFmtId="49" fontId="34" fillId="0" borderId="0" xfId="0" applyNumberFormat="1" applyFont="1" applyBorder="1" applyAlignment="1">
      <alignment horizontal="left" vertical="top" wrapText="1"/>
    </xf>
    <xf numFmtId="0" fontId="28" fillId="0" borderId="10" xfId="74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5" fontId="4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/>
    <xf numFmtId="2" fontId="28" fillId="0" borderId="10" xfId="74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49" fontId="50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center" vertical="top"/>
    </xf>
    <xf numFmtId="49" fontId="32" fillId="0" borderId="0" xfId="0" applyNumberFormat="1" applyFont="1" applyAlignment="1">
      <alignment horizontal="left" vertical="top"/>
    </xf>
    <xf numFmtId="4" fontId="28" fillId="0" borderId="0" xfId="74" applyNumberFormat="1" applyFont="1" applyFill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7" fillId="0" borderId="1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top" wrapText="1"/>
    </xf>
    <xf numFmtId="165" fontId="4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top" wrapText="1"/>
    </xf>
    <xf numFmtId="0" fontId="60" fillId="0" borderId="10" xfId="0" applyFont="1" applyBorder="1" applyAlignment="1">
      <alignment vertical="top" wrapText="1"/>
    </xf>
    <xf numFmtId="0" fontId="29" fillId="0" borderId="0" xfId="74" applyFont="1" applyFill="1" applyAlignment="1">
      <alignment vertical="center" wrapText="1"/>
    </xf>
    <xf numFmtId="4" fontId="28" fillId="0" borderId="15" xfId="74" applyNumberFormat="1" applyFont="1" applyFill="1" applyBorder="1" applyAlignment="1">
      <alignment horizontal="center" vertical="center" wrapText="1"/>
    </xf>
    <xf numFmtId="4" fontId="28" fillId="0" borderId="16" xfId="74" applyNumberFormat="1" applyFont="1" applyFill="1" applyBorder="1" applyAlignment="1">
      <alignment horizontal="center" vertical="center" wrapText="1"/>
    </xf>
    <xf numFmtId="4" fontId="28" fillId="0" borderId="17" xfId="74" applyNumberFormat="1" applyFont="1" applyFill="1" applyBorder="1" applyAlignment="1">
      <alignment horizontal="center" vertical="center" wrapText="1"/>
    </xf>
    <xf numFmtId="4" fontId="29" fillId="0" borderId="0" xfId="74" applyNumberFormat="1" applyFont="1" applyFill="1" applyAlignment="1">
      <alignment horizontal="left" wrapText="1"/>
    </xf>
    <xf numFmtId="4" fontId="28" fillId="0" borderId="0" xfId="74" applyNumberFormat="1" applyFont="1" applyFill="1" applyAlignment="1">
      <alignment horizontal="center" vertical="center" wrapText="1"/>
    </xf>
    <xf numFmtId="0" fontId="29" fillId="0" borderId="0" xfId="74" applyFont="1" applyFill="1" applyAlignment="1">
      <alignment wrapText="1"/>
    </xf>
    <xf numFmtId="0" fontId="29" fillId="0" borderId="0" xfId="74" applyFont="1" applyFill="1" applyAlignment="1"/>
    <xf numFmtId="4" fontId="28" fillId="0" borderId="10" xfId="74" applyNumberFormat="1" applyFont="1" applyFill="1" applyBorder="1" applyAlignment="1">
      <alignment horizontal="center" vertical="center" wrapText="1"/>
    </xf>
    <xf numFmtId="0" fontId="29" fillId="0" borderId="0" xfId="74" applyFont="1" applyFill="1" applyAlignment="1">
      <alignment horizontal="left" vertical="center" wrapText="1"/>
    </xf>
    <xf numFmtId="0" fontId="29" fillId="0" borderId="0" xfId="74" applyFont="1" applyFill="1" applyAlignment="1">
      <alignment horizontal="center" vertical="center" wrapText="1"/>
    </xf>
    <xf numFmtId="0" fontId="29" fillId="0" borderId="0" xfId="74" applyFont="1" applyFill="1" applyAlignment="1">
      <alignment horizontal="center" wrapText="1"/>
    </xf>
    <xf numFmtId="0" fontId="28" fillId="0" borderId="10" xfId="74" applyFont="1" applyFill="1" applyBorder="1" applyAlignment="1">
      <alignment horizontal="center" vertical="center" wrapText="1"/>
    </xf>
    <xf numFmtId="0" fontId="45" fillId="0" borderId="0" xfId="74" applyFont="1" applyAlignment="1">
      <alignment vertical="center" wrapText="1"/>
    </xf>
    <xf numFmtId="0" fontId="28" fillId="0" borderId="18" xfId="74" applyFont="1" applyBorder="1" applyAlignment="1">
      <alignment horizontal="center" vertical="center" wrapText="1"/>
    </xf>
    <xf numFmtId="0" fontId="28" fillId="0" borderId="19" xfId="74" applyFont="1" applyBorder="1" applyAlignment="1">
      <alignment horizontal="center" vertical="center" wrapText="1"/>
    </xf>
    <xf numFmtId="0" fontId="28" fillId="0" borderId="13" xfId="74" applyFont="1" applyBorder="1" applyAlignment="1">
      <alignment horizontal="center" vertical="center" wrapText="1"/>
    </xf>
    <xf numFmtId="0" fontId="28" fillId="0" borderId="15" xfId="74" applyFont="1" applyBorder="1" applyAlignment="1">
      <alignment horizontal="center" vertical="center"/>
    </xf>
    <xf numFmtId="0" fontId="28" fillId="0" borderId="17" xfId="74" applyFont="1" applyBorder="1" applyAlignment="1">
      <alignment horizontal="center" vertical="center"/>
    </xf>
    <xf numFmtId="0" fontId="28" fillId="0" borderId="14" xfId="74" applyFont="1" applyBorder="1" applyAlignment="1">
      <alignment horizontal="center" vertical="center"/>
    </xf>
    <xf numFmtId="0" fontId="28" fillId="0" borderId="20" xfId="74" applyFont="1" applyBorder="1" applyAlignment="1">
      <alignment horizontal="center" vertical="center"/>
    </xf>
    <xf numFmtId="4" fontId="28" fillId="0" borderId="14" xfId="74" applyNumberFormat="1" applyFont="1" applyBorder="1" applyAlignment="1">
      <alignment horizontal="center" vertical="center"/>
    </xf>
    <xf numFmtId="4" fontId="28" fillId="0" borderId="20" xfId="74" applyNumberFormat="1" applyFont="1" applyBorder="1" applyAlignment="1">
      <alignment horizontal="center" vertical="center"/>
    </xf>
    <xf numFmtId="0" fontId="28" fillId="0" borderId="10" xfId="74" applyFont="1" applyBorder="1" applyAlignment="1">
      <alignment horizontal="left" vertical="center"/>
    </xf>
    <xf numFmtId="0" fontId="28" fillId="0" borderId="10" xfId="74" applyFont="1" applyBorder="1" applyAlignment="1">
      <alignment horizontal="left" vertical="center" wrapText="1"/>
    </xf>
    <xf numFmtId="4" fontId="28" fillId="0" borderId="10" xfId="74" applyNumberFormat="1" applyFont="1" applyBorder="1" applyAlignment="1">
      <alignment horizontal="center" vertical="center"/>
    </xf>
    <xf numFmtId="0" fontId="28" fillId="0" borderId="15" xfId="74" applyFont="1" applyBorder="1" applyAlignment="1">
      <alignment horizontal="left" vertical="center"/>
    </xf>
    <xf numFmtId="0" fontId="28" fillId="0" borderId="16" xfId="74" applyFont="1" applyBorder="1" applyAlignment="1">
      <alignment horizontal="left" vertical="center"/>
    </xf>
    <xf numFmtId="0" fontId="28" fillId="0" borderId="0" xfId="74" applyFont="1" applyAlignment="1">
      <alignment horizontal="center"/>
    </xf>
    <xf numFmtId="0" fontId="29" fillId="0" borderId="0" xfId="74" applyFont="1" applyAlignment="1">
      <alignment horizontal="center"/>
    </xf>
    <xf numFmtId="0" fontId="29" fillId="0" borderId="0" xfId="74" applyFont="1" applyAlignment="1">
      <alignment horizontal="center" vertical="center" wrapText="1"/>
    </xf>
    <xf numFmtId="0" fontId="28" fillId="0" borderId="14" xfId="74" applyFont="1" applyBorder="1" applyAlignment="1">
      <alignment horizontal="center" vertical="center" wrapText="1"/>
    </xf>
    <xf numFmtId="0" fontId="28" fillId="0" borderId="20" xfId="74" applyFont="1" applyBorder="1" applyAlignment="1">
      <alignment horizontal="center" vertical="center" wrapText="1"/>
    </xf>
    <xf numFmtId="0" fontId="28" fillId="0" borderId="21" xfId="74" applyFont="1" applyBorder="1" applyAlignment="1">
      <alignment horizontal="center" vertical="center" wrapText="1"/>
    </xf>
    <xf numFmtId="0" fontId="28" fillId="0" borderId="22" xfId="74" applyFont="1" applyBorder="1" applyAlignment="1">
      <alignment horizontal="center" vertical="center" wrapText="1"/>
    </xf>
    <xf numFmtId="0" fontId="28" fillId="0" borderId="18" xfId="74" applyFont="1" applyBorder="1" applyAlignment="1">
      <alignment horizontal="center" vertical="center"/>
    </xf>
    <xf numFmtId="0" fontId="28" fillId="0" borderId="19" xfId="74" applyFont="1" applyBorder="1" applyAlignment="1">
      <alignment horizontal="center" vertical="center"/>
    </xf>
    <xf numFmtId="0" fontId="28" fillId="0" borderId="13" xfId="74" applyFont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31"/>
  <sheetViews>
    <sheetView showGridLines="0" topLeftCell="A79" zoomScaleNormal="100" zoomScaleSheetLayoutView="75" workbookViewId="0">
      <selection activeCell="A94" sqref="A94:I94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6" width="10.5703125" style="20" customWidth="1"/>
    <col min="7" max="7" width="10.5703125" style="29" customWidth="1"/>
    <col min="8" max="8" width="11" style="20" customWidth="1"/>
    <col min="9" max="9" width="17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</row>
    <row r="6" spans="1:17" x14ac:dyDescent="0.2">
      <c r="A6" s="12"/>
      <c r="B6" s="81"/>
      <c r="C6" s="79"/>
      <c r="D6" s="4"/>
      <c r="E6" s="78"/>
      <c r="F6" s="78"/>
      <c r="G6" s="89" t="s">
        <v>923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180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2"/>
      <c r="B13" s="81"/>
      <c r="C13" s="80"/>
      <c r="D13" s="82" t="s">
        <v>181</v>
      </c>
      <c r="E13" s="12"/>
      <c r="F13" s="78"/>
      <c r="G13" s="78"/>
      <c r="H13" s="78"/>
      <c r="I13" s="82"/>
      <c r="J13" s="82"/>
      <c r="K13" s="78"/>
      <c r="L13" s="78"/>
      <c r="M13" s="78"/>
      <c r="N13" s="115"/>
      <c r="O13" s="116"/>
      <c r="P13" s="116"/>
      <c r="Q13" s="78"/>
    </row>
    <row r="14" spans="1:17" x14ac:dyDescent="0.2">
      <c r="A14" s="12"/>
      <c r="B14" s="81"/>
      <c r="C14" s="80"/>
      <c r="D14" s="82" t="s">
        <v>84</v>
      </c>
      <c r="E14" s="12"/>
      <c r="F14" s="78"/>
      <c r="G14" s="78"/>
      <c r="H14" s="78"/>
      <c r="I14" s="82"/>
      <c r="J14" s="167" t="s">
        <v>182</v>
      </c>
      <c r="K14" s="167"/>
      <c r="L14" s="5" t="s">
        <v>73</v>
      </c>
      <c r="M14" s="78"/>
      <c r="N14" s="117"/>
      <c r="O14" s="116"/>
      <c r="P14" s="118"/>
      <c r="Q14" s="78"/>
    </row>
    <row r="15" spans="1:17" x14ac:dyDescent="0.2">
      <c r="A15" s="12"/>
      <c r="B15" s="81"/>
      <c r="C15" s="80"/>
      <c r="D15" s="82" t="s">
        <v>169</v>
      </c>
      <c r="E15" s="12"/>
      <c r="F15" s="78"/>
      <c r="G15" s="78"/>
      <c r="H15" s="78"/>
      <c r="I15" s="82"/>
      <c r="J15" s="167" t="s">
        <v>183</v>
      </c>
      <c r="K15" s="167"/>
      <c r="L15" s="5" t="s">
        <v>73</v>
      </c>
      <c r="M15" s="78"/>
      <c r="N15" s="117"/>
      <c r="O15" s="116"/>
      <c r="P15" s="118"/>
      <c r="Q15" s="78"/>
    </row>
    <row r="16" spans="1:17" s="27" customFormat="1" ht="14.25" x14ac:dyDescent="0.2">
      <c r="A16" s="12"/>
      <c r="B16" s="81"/>
      <c r="C16" s="80"/>
      <c r="D16" s="82" t="s">
        <v>57</v>
      </c>
      <c r="E16" s="12"/>
      <c r="F16" s="78"/>
      <c r="G16" s="78"/>
      <c r="H16" s="78"/>
      <c r="I16" s="82"/>
      <c r="J16" s="167" t="s">
        <v>184</v>
      </c>
      <c r="K16" s="168"/>
      <c r="L16" s="5" t="s">
        <v>58</v>
      </c>
      <c r="M16" s="78"/>
      <c r="N16" s="78"/>
      <c r="O16" s="78"/>
      <c r="P16" s="78"/>
      <c r="Q16" s="78"/>
    </row>
    <row r="17" spans="1:17" s="27" customFormat="1" ht="14.25" x14ac:dyDescent="0.2">
      <c r="A17" s="13"/>
      <c r="B17" s="119"/>
      <c r="C17" s="120"/>
      <c r="D17" s="82" t="s">
        <v>185</v>
      </c>
      <c r="E17" s="13"/>
      <c r="F17" s="121"/>
      <c r="G17" s="121"/>
      <c r="H17" s="121"/>
      <c r="I17" s="122"/>
      <c r="J17" s="172">
        <f>J119/1000</f>
        <v>11.436</v>
      </c>
      <c r="K17" s="172"/>
      <c r="L17" s="28" t="s">
        <v>186</v>
      </c>
      <c r="M17" s="121"/>
      <c r="N17" s="117"/>
      <c r="O17" s="124"/>
      <c r="P17" s="118"/>
      <c r="Q17" s="125"/>
    </row>
    <row r="18" spans="1:17" s="27" customFormat="1" ht="14.25" outlineLevel="1" x14ac:dyDescent="0.2">
      <c r="A18" s="13"/>
      <c r="B18" s="119"/>
      <c r="C18" s="126"/>
      <c r="D18" s="127" t="s">
        <v>187</v>
      </c>
      <c r="E18" s="82"/>
      <c r="F18" s="82"/>
      <c r="G18" s="82"/>
      <c r="H18" s="82"/>
      <c r="I18" s="82"/>
      <c r="J18" s="82"/>
      <c r="K18" s="82"/>
      <c r="L18" s="82"/>
      <c r="M18" s="121"/>
      <c r="N18" s="121"/>
      <c r="O18" s="121"/>
      <c r="P18" s="121"/>
      <c r="Q18"/>
    </row>
    <row r="19" spans="1:17" s="27" customFormat="1" ht="14.25" outlineLevel="2" x14ac:dyDescent="0.2">
      <c r="A19" s="10"/>
      <c r="B19" s="1"/>
      <c r="C19" s="8"/>
      <c r="D19" s="7"/>
      <c r="E19" s="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">
      <c r="A20" s="169" t="s">
        <v>41</v>
      </c>
      <c r="B20" s="173" t="s">
        <v>168</v>
      </c>
      <c r="C20" s="169" t="s">
        <v>167</v>
      </c>
      <c r="D20" s="169" t="s">
        <v>166</v>
      </c>
      <c r="E20" s="169" t="s">
        <v>165</v>
      </c>
      <c r="F20" s="169" t="s">
        <v>72</v>
      </c>
      <c r="G20" s="170"/>
      <c r="H20" s="170"/>
      <c r="I20" s="170"/>
      <c r="J20" s="169" t="s">
        <v>71</v>
      </c>
      <c r="K20" s="170"/>
      <c r="L20" s="170"/>
      <c r="M20" s="170"/>
      <c r="N20" s="169" t="s">
        <v>164</v>
      </c>
      <c r="O20" s="169" t="s">
        <v>163</v>
      </c>
      <c r="P20" s="169" t="s">
        <v>188</v>
      </c>
      <c r="Q20" s="169" t="s">
        <v>189</v>
      </c>
    </row>
    <row r="21" spans="1:17" x14ac:dyDescent="0.2">
      <c r="A21" s="170"/>
      <c r="B21" s="174"/>
      <c r="C21" s="175"/>
      <c r="D21" s="169"/>
      <c r="E21" s="170"/>
      <c r="F21" s="169" t="s">
        <v>42</v>
      </c>
      <c r="G21" s="169" t="s">
        <v>162</v>
      </c>
      <c r="H21" s="170"/>
      <c r="I21" s="170"/>
      <c r="J21" s="169" t="s">
        <v>42</v>
      </c>
      <c r="K21" s="169" t="s">
        <v>162</v>
      </c>
      <c r="L21" s="170"/>
      <c r="M21" s="170"/>
      <c r="N21" s="169"/>
      <c r="O21" s="169"/>
      <c r="P21" s="169"/>
      <c r="Q21" s="169"/>
    </row>
    <row r="22" spans="1:17" x14ac:dyDescent="0.2">
      <c r="A22" s="170"/>
      <c r="B22" s="174"/>
      <c r="C22" s="175"/>
      <c r="D22" s="169"/>
      <c r="E22" s="170"/>
      <c r="F22" s="170"/>
      <c r="G22" s="16" t="s">
        <v>161</v>
      </c>
      <c r="H22" s="16" t="s">
        <v>160</v>
      </c>
      <c r="I22" s="16" t="s">
        <v>159</v>
      </c>
      <c r="J22" s="170"/>
      <c r="K22" s="16" t="s">
        <v>161</v>
      </c>
      <c r="L22" s="16" t="s">
        <v>160</v>
      </c>
      <c r="M22" s="16" t="s">
        <v>159</v>
      </c>
      <c r="N22" s="169"/>
      <c r="O22" s="169"/>
      <c r="P22" s="169"/>
      <c r="Q22" s="169"/>
    </row>
    <row r="23" spans="1:17" s="26" customFormat="1" ht="48" customHeight="1" x14ac:dyDescent="0.2">
      <c r="A23" s="6">
        <v>1</v>
      </c>
      <c r="B23" s="19">
        <v>2</v>
      </c>
      <c r="C23" s="16">
        <v>3</v>
      </c>
      <c r="D23" s="16">
        <v>4</v>
      </c>
      <c r="E23" s="6">
        <v>5</v>
      </c>
      <c r="F23" s="17">
        <v>6</v>
      </c>
      <c r="G23" s="17">
        <v>7</v>
      </c>
      <c r="H23" s="17">
        <v>8</v>
      </c>
      <c r="I23" s="17">
        <v>9</v>
      </c>
      <c r="J23" s="17">
        <v>10</v>
      </c>
      <c r="K23" s="17">
        <v>11</v>
      </c>
      <c r="L23" s="17">
        <v>12</v>
      </c>
      <c r="M23" s="17">
        <v>13</v>
      </c>
      <c r="N23" s="17">
        <v>14</v>
      </c>
      <c r="O23" s="17">
        <v>15</v>
      </c>
      <c r="P23" s="17">
        <v>16</v>
      </c>
      <c r="Q23" s="17">
        <v>17</v>
      </c>
    </row>
    <row r="24" spans="1:17" s="26" customFormat="1" x14ac:dyDescent="0.2">
      <c r="A24" s="171" t="s">
        <v>190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</row>
    <row r="25" spans="1:17" s="26" customFormat="1" x14ac:dyDescent="0.2">
      <c r="A25" s="163" t="s">
        <v>191</v>
      </c>
      <c r="B25" s="164"/>
      <c r="C25" s="16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</row>
    <row r="26" spans="1:17" ht="48" x14ac:dyDescent="0.2">
      <c r="A26" s="6">
        <v>1</v>
      </c>
      <c r="B26" s="76" t="s">
        <v>192</v>
      </c>
      <c r="C26" s="18" t="s">
        <v>193</v>
      </c>
      <c r="D26" s="11" t="s">
        <v>194</v>
      </c>
      <c r="E26" s="75">
        <v>0.128</v>
      </c>
      <c r="F26" s="74">
        <v>326.88</v>
      </c>
      <c r="G26" s="74">
        <v>296.64999999999998</v>
      </c>
      <c r="H26" s="74">
        <v>30.23</v>
      </c>
      <c r="I26" s="74">
        <v>11.72</v>
      </c>
      <c r="J26" s="73">
        <v>42</v>
      </c>
      <c r="K26" s="73">
        <v>38</v>
      </c>
      <c r="L26" s="73">
        <v>4</v>
      </c>
      <c r="M26" s="73">
        <v>2</v>
      </c>
      <c r="N26" s="73">
        <v>24.7</v>
      </c>
      <c r="O26" s="73">
        <v>3.16</v>
      </c>
      <c r="P26" s="73">
        <v>0.75</v>
      </c>
      <c r="Q26" s="73">
        <v>0.1</v>
      </c>
    </row>
    <row r="27" spans="1:17" ht="42" customHeight="1" x14ac:dyDescent="0.2">
      <c r="A27" s="6">
        <v>2</v>
      </c>
      <c r="B27" s="76" t="s">
        <v>195</v>
      </c>
      <c r="C27" s="18" t="s">
        <v>196</v>
      </c>
      <c r="D27" s="11" t="s">
        <v>194</v>
      </c>
      <c r="E27" s="75">
        <v>0.26400000000000001</v>
      </c>
      <c r="F27" s="74">
        <v>415.75</v>
      </c>
      <c r="G27" s="74">
        <v>385.52</v>
      </c>
      <c r="H27" s="74">
        <v>30.23</v>
      </c>
      <c r="I27" s="74">
        <v>11.72</v>
      </c>
      <c r="J27" s="73">
        <v>110</v>
      </c>
      <c r="K27" s="73">
        <v>102</v>
      </c>
      <c r="L27" s="73">
        <v>8</v>
      </c>
      <c r="M27" s="73">
        <v>3</v>
      </c>
      <c r="N27" s="73">
        <v>32.1</v>
      </c>
      <c r="O27" s="73">
        <v>8.4700000000000006</v>
      </c>
      <c r="P27" s="73">
        <v>0.75</v>
      </c>
      <c r="Q27" s="73">
        <v>0.2</v>
      </c>
    </row>
    <row r="28" spans="1:17" ht="39" customHeight="1" x14ac:dyDescent="0.2">
      <c r="A28" s="6">
        <v>3</v>
      </c>
      <c r="B28" s="76" t="s">
        <v>197</v>
      </c>
      <c r="C28" s="18" t="s">
        <v>198</v>
      </c>
      <c r="D28" s="11" t="s">
        <v>199</v>
      </c>
      <c r="E28" s="75">
        <v>0.01</v>
      </c>
      <c r="F28" s="74">
        <v>10268.75</v>
      </c>
      <c r="G28" s="74">
        <v>10177.27</v>
      </c>
      <c r="H28" s="74">
        <v>91.48</v>
      </c>
      <c r="I28" s="74">
        <v>35.46</v>
      </c>
      <c r="J28" s="73">
        <v>103</v>
      </c>
      <c r="K28" s="73">
        <v>102</v>
      </c>
      <c r="L28" s="73">
        <v>1</v>
      </c>
      <c r="M28" s="73"/>
      <c r="N28" s="73">
        <v>847.4</v>
      </c>
      <c r="O28" s="73">
        <v>8.4700000000000006</v>
      </c>
      <c r="P28" s="73">
        <v>2.27</v>
      </c>
      <c r="Q28" s="73">
        <v>0.02</v>
      </c>
    </row>
    <row r="29" spans="1:17" ht="19.149999999999999" customHeight="1" x14ac:dyDescent="0.2">
      <c r="A29" s="163" t="s">
        <v>200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</row>
    <row r="30" spans="1:17" ht="36" x14ac:dyDescent="0.2">
      <c r="A30" s="6">
        <v>4</v>
      </c>
      <c r="B30" s="76" t="s">
        <v>201</v>
      </c>
      <c r="C30" s="18" t="s">
        <v>202</v>
      </c>
      <c r="D30" s="11" t="s">
        <v>194</v>
      </c>
      <c r="E30" s="75">
        <v>0.114</v>
      </c>
      <c r="F30" s="74">
        <v>607.91</v>
      </c>
      <c r="G30" s="74">
        <v>577.67999999999995</v>
      </c>
      <c r="H30" s="74">
        <v>30.23</v>
      </c>
      <c r="I30" s="74">
        <v>11.72</v>
      </c>
      <c r="J30" s="73">
        <v>69</v>
      </c>
      <c r="K30" s="73">
        <v>66</v>
      </c>
      <c r="L30" s="73">
        <v>3</v>
      </c>
      <c r="M30" s="73">
        <v>1</v>
      </c>
      <c r="N30" s="73">
        <v>48.1</v>
      </c>
      <c r="O30" s="73">
        <v>5.48</v>
      </c>
      <c r="P30" s="73">
        <v>0.75</v>
      </c>
      <c r="Q30" s="73">
        <v>0.09</v>
      </c>
    </row>
    <row r="31" spans="1:17" ht="24" x14ac:dyDescent="0.2">
      <c r="A31" s="6">
        <v>5</v>
      </c>
      <c r="B31" s="76" t="s">
        <v>203</v>
      </c>
      <c r="C31" s="18" t="s">
        <v>204</v>
      </c>
      <c r="D31" s="11" t="s">
        <v>199</v>
      </c>
      <c r="E31" s="75">
        <v>0.01</v>
      </c>
      <c r="F31" s="74">
        <v>4162.87</v>
      </c>
      <c r="G31" s="74">
        <v>4132.6400000000003</v>
      </c>
      <c r="H31" s="74">
        <v>30.23</v>
      </c>
      <c r="I31" s="74">
        <v>11.72</v>
      </c>
      <c r="J31" s="73">
        <v>42</v>
      </c>
      <c r="K31" s="73">
        <v>42</v>
      </c>
      <c r="L31" s="73"/>
      <c r="M31" s="73"/>
      <c r="N31" s="73">
        <v>344.1</v>
      </c>
      <c r="O31" s="73">
        <v>3.44</v>
      </c>
      <c r="P31" s="73">
        <v>0.75</v>
      </c>
      <c r="Q31" s="73">
        <v>0.01</v>
      </c>
    </row>
    <row r="32" spans="1:17" x14ac:dyDescent="0.2">
      <c r="A32" s="163" t="s">
        <v>205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</row>
    <row r="33" spans="1:17" ht="48" x14ac:dyDescent="0.2">
      <c r="A33" s="6">
        <v>6</v>
      </c>
      <c r="B33" s="76" t="s">
        <v>206</v>
      </c>
      <c r="C33" s="18" t="s">
        <v>207</v>
      </c>
      <c r="D33" s="11" t="s">
        <v>194</v>
      </c>
      <c r="E33" s="75">
        <v>3.3000000000000002E-2</v>
      </c>
      <c r="F33" s="74">
        <v>604.30999999999995</v>
      </c>
      <c r="G33" s="74">
        <v>574.08000000000004</v>
      </c>
      <c r="H33" s="74">
        <v>30.23</v>
      </c>
      <c r="I33" s="74">
        <v>11.72</v>
      </c>
      <c r="J33" s="73">
        <v>20</v>
      </c>
      <c r="K33" s="73">
        <v>19</v>
      </c>
      <c r="L33" s="73">
        <v>1</v>
      </c>
      <c r="M33" s="73"/>
      <c r="N33" s="73">
        <v>47.8</v>
      </c>
      <c r="O33" s="73">
        <v>1.58</v>
      </c>
      <c r="P33" s="73">
        <v>0.75</v>
      </c>
      <c r="Q33" s="73">
        <v>0.02</v>
      </c>
    </row>
    <row r="34" spans="1:17" x14ac:dyDescent="0.2">
      <c r="A34" s="163" t="s">
        <v>208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</row>
    <row r="35" spans="1:17" x14ac:dyDescent="0.2">
      <c r="A35" s="6">
        <v>7</v>
      </c>
      <c r="B35" s="76" t="s">
        <v>209</v>
      </c>
      <c r="C35" s="18" t="s">
        <v>210</v>
      </c>
      <c r="D35" s="11" t="s">
        <v>199</v>
      </c>
      <c r="E35" s="75">
        <v>0.06</v>
      </c>
      <c r="F35" s="74">
        <v>1028.5</v>
      </c>
      <c r="G35" s="74">
        <v>964.83</v>
      </c>
      <c r="H35" s="74">
        <v>63.67</v>
      </c>
      <c r="I35" s="74">
        <v>24.68</v>
      </c>
      <c r="J35" s="73">
        <v>62</v>
      </c>
      <c r="K35" s="73">
        <v>58</v>
      </c>
      <c r="L35" s="73">
        <v>4</v>
      </c>
      <c r="M35" s="73">
        <v>1</v>
      </c>
      <c r="N35" s="73">
        <v>87</v>
      </c>
      <c r="O35" s="73">
        <v>5.22</v>
      </c>
      <c r="P35" s="73">
        <v>1.58</v>
      </c>
      <c r="Q35" s="73">
        <v>0.09</v>
      </c>
    </row>
    <row r="36" spans="1:17" ht="48" x14ac:dyDescent="0.2">
      <c r="A36" s="6">
        <v>8</v>
      </c>
      <c r="B36" s="76" t="s">
        <v>211</v>
      </c>
      <c r="C36" s="18" t="s">
        <v>212</v>
      </c>
      <c r="D36" s="11" t="s">
        <v>213</v>
      </c>
      <c r="E36" s="75">
        <v>0.08</v>
      </c>
      <c r="F36" s="74">
        <v>453.98</v>
      </c>
      <c r="G36" s="74">
        <v>453.98</v>
      </c>
      <c r="H36" s="73"/>
      <c r="I36" s="73"/>
      <c r="J36" s="73">
        <v>36</v>
      </c>
      <c r="K36" s="73">
        <v>36</v>
      </c>
      <c r="L36" s="73"/>
      <c r="M36" s="73"/>
      <c r="N36" s="73">
        <v>37.799999999999997</v>
      </c>
      <c r="O36" s="73">
        <v>3.02</v>
      </c>
      <c r="P36" s="73"/>
      <c r="Q36" s="73"/>
    </row>
    <row r="37" spans="1:17" x14ac:dyDescent="0.2">
      <c r="A37" s="171" t="s">
        <v>214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</row>
    <row r="38" spans="1:17" ht="35.25" customHeight="1" x14ac:dyDescent="0.2">
      <c r="A38" s="6">
        <v>9</v>
      </c>
      <c r="B38" s="76" t="s">
        <v>215</v>
      </c>
      <c r="C38" s="18" t="s">
        <v>216</v>
      </c>
      <c r="D38" s="11" t="s">
        <v>217</v>
      </c>
      <c r="E38" s="77">
        <v>1</v>
      </c>
      <c r="F38" s="74">
        <v>100.35</v>
      </c>
      <c r="G38" s="74">
        <v>78.55</v>
      </c>
      <c r="H38" s="74">
        <v>6.66</v>
      </c>
      <c r="I38" s="74">
        <v>0.18</v>
      </c>
      <c r="J38" s="73">
        <v>100</v>
      </c>
      <c r="K38" s="73">
        <v>79</v>
      </c>
      <c r="L38" s="73">
        <v>7</v>
      </c>
      <c r="M38" s="73"/>
      <c r="N38" s="73">
        <v>6.54</v>
      </c>
      <c r="O38" s="73">
        <v>6.54</v>
      </c>
      <c r="P38" s="73">
        <v>0.01</v>
      </c>
      <c r="Q38" s="73">
        <v>0.01</v>
      </c>
    </row>
    <row r="39" spans="1:17" ht="36" x14ac:dyDescent="0.2">
      <c r="A39" s="6">
        <v>10</v>
      </c>
      <c r="B39" s="76" t="s">
        <v>218</v>
      </c>
      <c r="C39" s="18" t="s">
        <v>219</v>
      </c>
      <c r="D39" s="11" t="s">
        <v>37</v>
      </c>
      <c r="E39" s="77">
        <v>1</v>
      </c>
      <c r="F39" s="74">
        <v>1981.62</v>
      </c>
      <c r="G39" s="73"/>
      <c r="H39" s="73"/>
      <c r="I39" s="73"/>
      <c r="J39" s="73">
        <v>1982</v>
      </c>
      <c r="K39" s="73"/>
      <c r="L39" s="73"/>
      <c r="M39" s="73"/>
      <c r="N39" s="73"/>
      <c r="O39" s="73"/>
      <c r="P39" s="73"/>
      <c r="Q39" s="73"/>
    </row>
    <row r="40" spans="1:17" ht="36" x14ac:dyDescent="0.2">
      <c r="A40" s="6">
        <v>11</v>
      </c>
      <c r="B40" s="76" t="s">
        <v>220</v>
      </c>
      <c r="C40" s="18" t="s">
        <v>221</v>
      </c>
      <c r="D40" s="11" t="s">
        <v>222</v>
      </c>
      <c r="E40" s="75">
        <v>0.4</v>
      </c>
      <c r="F40" s="74">
        <v>103.93</v>
      </c>
      <c r="G40" s="74">
        <v>61.47</v>
      </c>
      <c r="H40" s="74">
        <v>1.0900000000000001</v>
      </c>
      <c r="I40" s="73"/>
      <c r="J40" s="73">
        <v>42</v>
      </c>
      <c r="K40" s="73">
        <v>25</v>
      </c>
      <c r="L40" s="73"/>
      <c r="M40" s="73"/>
      <c r="N40" s="73">
        <v>4.4000000000000004</v>
      </c>
      <c r="O40" s="73">
        <v>1.76</v>
      </c>
      <c r="P40" s="73"/>
      <c r="Q40" s="73"/>
    </row>
    <row r="41" spans="1:17" x14ac:dyDescent="0.2">
      <c r="A41" s="6">
        <v>12</v>
      </c>
      <c r="B41" s="76" t="s">
        <v>223</v>
      </c>
      <c r="C41" s="18" t="s">
        <v>224</v>
      </c>
      <c r="D41" s="11" t="s">
        <v>37</v>
      </c>
      <c r="E41" s="77">
        <v>4</v>
      </c>
      <c r="F41" s="74">
        <v>59.98</v>
      </c>
      <c r="G41" s="73"/>
      <c r="H41" s="73"/>
      <c r="I41" s="73"/>
      <c r="J41" s="73">
        <v>240</v>
      </c>
      <c r="K41" s="73"/>
      <c r="L41" s="73"/>
      <c r="M41" s="73"/>
      <c r="N41" s="73"/>
      <c r="O41" s="73"/>
      <c r="P41" s="73"/>
      <c r="Q41" s="73"/>
    </row>
    <row r="42" spans="1:17" x14ac:dyDescent="0.2">
      <c r="A42" s="6">
        <v>13</v>
      </c>
      <c r="B42" s="76" t="s">
        <v>225</v>
      </c>
      <c r="C42" s="18" t="s">
        <v>226</v>
      </c>
      <c r="D42" s="11" t="s">
        <v>227</v>
      </c>
      <c r="E42" s="75">
        <v>1.44</v>
      </c>
      <c r="F42" s="74">
        <v>77.27</v>
      </c>
      <c r="G42" s="74">
        <v>70.84</v>
      </c>
      <c r="H42" s="74">
        <v>1.0900000000000001</v>
      </c>
      <c r="I42" s="73"/>
      <c r="J42" s="73">
        <v>111</v>
      </c>
      <c r="K42" s="73">
        <v>102</v>
      </c>
      <c r="L42" s="73">
        <v>2</v>
      </c>
      <c r="M42" s="73"/>
      <c r="N42" s="73">
        <v>5.75</v>
      </c>
      <c r="O42" s="73">
        <v>8.2799999999999994</v>
      </c>
      <c r="P42" s="73"/>
      <c r="Q42" s="73"/>
    </row>
    <row r="43" spans="1:17" ht="22.5" customHeight="1" x14ac:dyDescent="0.2">
      <c r="A43" s="6">
        <v>14</v>
      </c>
      <c r="B43" s="76" t="s">
        <v>228</v>
      </c>
      <c r="C43" s="18" t="s">
        <v>229</v>
      </c>
      <c r="D43" s="11" t="s">
        <v>37</v>
      </c>
      <c r="E43" s="77">
        <v>1</v>
      </c>
      <c r="F43" s="74">
        <v>383.95</v>
      </c>
      <c r="G43" s="73"/>
      <c r="H43" s="73"/>
      <c r="I43" s="73"/>
      <c r="J43" s="73">
        <v>384</v>
      </c>
      <c r="K43" s="73"/>
      <c r="L43" s="73"/>
      <c r="M43" s="73"/>
      <c r="N43" s="73"/>
      <c r="O43" s="73"/>
      <c r="P43" s="73"/>
      <c r="Q43" s="73"/>
    </row>
    <row r="44" spans="1:17" ht="12.75" customHeight="1" x14ac:dyDescent="0.2">
      <c r="A44" s="6">
        <v>15</v>
      </c>
      <c r="B44" s="76" t="s">
        <v>230</v>
      </c>
      <c r="C44" s="18" t="s">
        <v>231</v>
      </c>
      <c r="D44" s="11" t="s">
        <v>37</v>
      </c>
      <c r="E44" s="77">
        <v>1</v>
      </c>
      <c r="F44" s="74">
        <v>289.18</v>
      </c>
      <c r="G44" s="73"/>
      <c r="H44" s="73"/>
      <c r="I44" s="73"/>
      <c r="J44" s="73">
        <v>289</v>
      </c>
      <c r="K44" s="73"/>
      <c r="L44" s="73"/>
      <c r="M44" s="73"/>
      <c r="N44" s="73"/>
      <c r="O44" s="73"/>
      <c r="P44" s="73"/>
      <c r="Q44" s="73"/>
    </row>
    <row r="45" spans="1:17" ht="12.75" customHeight="1" x14ac:dyDescent="0.2">
      <c r="A45" s="6">
        <v>16</v>
      </c>
      <c r="B45" s="76" t="s">
        <v>232</v>
      </c>
      <c r="C45" s="18" t="s">
        <v>233</v>
      </c>
      <c r="D45" s="11" t="s">
        <v>37</v>
      </c>
      <c r="E45" s="77">
        <v>2</v>
      </c>
      <c r="F45" s="74">
        <v>6.5</v>
      </c>
      <c r="G45" s="73"/>
      <c r="H45" s="73"/>
      <c r="I45" s="73"/>
      <c r="J45" s="73">
        <v>13</v>
      </c>
      <c r="K45" s="73"/>
      <c r="L45" s="73"/>
      <c r="M45" s="73"/>
      <c r="N45" s="73"/>
      <c r="O45" s="73"/>
      <c r="P45" s="73"/>
      <c r="Q45" s="73"/>
    </row>
    <row r="46" spans="1:17" ht="12.75" customHeight="1" x14ac:dyDescent="0.2">
      <c r="A46" s="6">
        <v>17</v>
      </c>
      <c r="B46" s="76" t="s">
        <v>234</v>
      </c>
      <c r="C46" s="18" t="s">
        <v>235</v>
      </c>
      <c r="D46" s="11" t="s">
        <v>37</v>
      </c>
      <c r="E46" s="77">
        <v>1</v>
      </c>
      <c r="F46" s="74">
        <v>143</v>
      </c>
      <c r="G46" s="73"/>
      <c r="H46" s="73"/>
      <c r="I46" s="73"/>
      <c r="J46" s="73">
        <v>143</v>
      </c>
      <c r="K46" s="73"/>
      <c r="L46" s="73"/>
      <c r="M46" s="73"/>
      <c r="N46" s="73"/>
      <c r="O46" s="73"/>
      <c r="P46" s="73"/>
      <c r="Q46" s="73"/>
    </row>
    <row r="47" spans="1:17" ht="12.75" customHeight="1" x14ac:dyDescent="0.2">
      <c r="A47" s="6">
        <v>18</v>
      </c>
      <c r="B47" s="76" t="s">
        <v>236</v>
      </c>
      <c r="C47" s="18" t="s">
        <v>237</v>
      </c>
      <c r="D47" s="11" t="s">
        <v>238</v>
      </c>
      <c r="E47" s="75">
        <v>2</v>
      </c>
      <c r="F47" s="74">
        <v>36.93</v>
      </c>
      <c r="G47" s="74">
        <v>22.48</v>
      </c>
      <c r="H47" s="74">
        <v>4.4400000000000004</v>
      </c>
      <c r="I47" s="74">
        <v>0.18</v>
      </c>
      <c r="J47" s="73">
        <v>74</v>
      </c>
      <c r="K47" s="73">
        <v>45</v>
      </c>
      <c r="L47" s="73">
        <v>9</v>
      </c>
      <c r="M47" s="73"/>
      <c r="N47" s="73">
        <v>1.78</v>
      </c>
      <c r="O47" s="73">
        <v>3.56</v>
      </c>
      <c r="P47" s="73">
        <v>0.01</v>
      </c>
      <c r="Q47" s="73">
        <v>0.02</v>
      </c>
    </row>
    <row r="48" spans="1:17" ht="12.75" customHeight="1" x14ac:dyDescent="0.2">
      <c r="A48" s="6">
        <v>19</v>
      </c>
      <c r="B48" s="76" t="s">
        <v>239</v>
      </c>
      <c r="C48" s="18" t="s">
        <v>240</v>
      </c>
      <c r="D48" s="11" t="s">
        <v>37</v>
      </c>
      <c r="E48" s="77">
        <v>1</v>
      </c>
      <c r="F48" s="74">
        <v>168.91</v>
      </c>
      <c r="G48" s="73"/>
      <c r="H48" s="73"/>
      <c r="I48" s="73"/>
      <c r="J48" s="73">
        <v>169</v>
      </c>
      <c r="K48" s="73"/>
      <c r="L48" s="73"/>
      <c r="M48" s="73"/>
      <c r="N48" s="73"/>
      <c r="O48" s="73"/>
      <c r="P48" s="73"/>
      <c r="Q48" s="73"/>
    </row>
    <row r="49" spans="1:17" ht="12.75" customHeight="1" x14ac:dyDescent="0.2">
      <c r="A49" s="6">
        <v>20</v>
      </c>
      <c r="B49" s="76" t="s">
        <v>241</v>
      </c>
      <c r="C49" s="18" t="s">
        <v>242</v>
      </c>
      <c r="D49" s="11" t="s">
        <v>37</v>
      </c>
      <c r="E49" s="77">
        <v>1</v>
      </c>
      <c r="F49" s="74">
        <v>207.18</v>
      </c>
      <c r="G49" s="73"/>
      <c r="H49" s="73"/>
      <c r="I49" s="73"/>
      <c r="J49" s="73">
        <v>207</v>
      </c>
      <c r="K49" s="73"/>
      <c r="L49" s="73"/>
      <c r="M49" s="73"/>
      <c r="N49" s="73"/>
      <c r="O49" s="73"/>
      <c r="P49" s="73"/>
      <c r="Q49" s="73"/>
    </row>
    <row r="50" spans="1:17" ht="12.75" customHeight="1" x14ac:dyDescent="0.2">
      <c r="A50" s="6">
        <v>21</v>
      </c>
      <c r="B50" s="76" t="s">
        <v>243</v>
      </c>
      <c r="C50" s="18" t="s">
        <v>244</v>
      </c>
      <c r="D50" s="11" t="s">
        <v>238</v>
      </c>
      <c r="E50" s="77">
        <v>2</v>
      </c>
      <c r="F50" s="74">
        <v>21.93</v>
      </c>
      <c r="G50" s="74">
        <v>14.78</v>
      </c>
      <c r="H50" s="74">
        <v>2.94</v>
      </c>
      <c r="I50" s="73"/>
      <c r="J50" s="73">
        <v>44</v>
      </c>
      <c r="K50" s="73">
        <v>30</v>
      </c>
      <c r="L50" s="73">
        <v>6</v>
      </c>
      <c r="M50" s="73"/>
      <c r="N50" s="73">
        <v>1.17</v>
      </c>
      <c r="O50" s="73">
        <v>2.34</v>
      </c>
      <c r="P50" s="73"/>
      <c r="Q50" s="73"/>
    </row>
    <row r="51" spans="1:17" ht="12.75" customHeight="1" x14ac:dyDescent="0.2">
      <c r="A51" s="128" t="s">
        <v>245</v>
      </c>
      <c r="B51" s="129" t="s">
        <v>246</v>
      </c>
      <c r="C51" s="130" t="s">
        <v>247</v>
      </c>
      <c r="D51" s="128" t="s">
        <v>248</v>
      </c>
      <c r="E51" s="131" t="s">
        <v>249</v>
      </c>
      <c r="F51" s="132">
        <v>630.70000000000005</v>
      </c>
      <c r="G51" s="73"/>
      <c r="H51" s="73"/>
      <c r="I51" s="73"/>
      <c r="J51" s="133">
        <v>113.53</v>
      </c>
      <c r="K51" s="73"/>
      <c r="L51" s="73"/>
      <c r="M51" s="73"/>
      <c r="N51" s="73"/>
      <c r="O51" s="73"/>
      <c r="P51" s="73"/>
      <c r="Q51" s="73"/>
    </row>
    <row r="52" spans="1:17" ht="12.75" customHeight="1" x14ac:dyDescent="0.2">
      <c r="A52" s="6">
        <v>22</v>
      </c>
      <c r="B52" s="76" t="s">
        <v>250</v>
      </c>
      <c r="C52" s="18" t="s">
        <v>251</v>
      </c>
      <c r="D52" s="11" t="s">
        <v>248</v>
      </c>
      <c r="E52" s="75">
        <v>0.105</v>
      </c>
      <c r="F52" s="74">
        <v>30.35</v>
      </c>
      <c r="G52" s="73"/>
      <c r="H52" s="73"/>
      <c r="I52" s="73"/>
      <c r="J52" s="73">
        <v>3</v>
      </c>
      <c r="K52" s="73"/>
      <c r="L52" s="73"/>
      <c r="M52" s="73"/>
      <c r="N52" s="73"/>
      <c r="O52" s="73"/>
      <c r="P52" s="73"/>
      <c r="Q52" s="73"/>
    </row>
    <row r="53" spans="1:17" ht="12.75" customHeight="1" x14ac:dyDescent="0.2">
      <c r="A53" s="6">
        <v>23</v>
      </c>
      <c r="B53" s="76" t="s">
        <v>252</v>
      </c>
      <c r="C53" s="18" t="s">
        <v>253</v>
      </c>
      <c r="D53" s="11" t="s">
        <v>194</v>
      </c>
      <c r="E53" s="75">
        <v>3.7999999999999999E-2</v>
      </c>
      <c r="F53" s="74">
        <v>2810.67</v>
      </c>
      <c r="G53" s="74">
        <v>2068.04</v>
      </c>
      <c r="H53" s="74">
        <v>170.31</v>
      </c>
      <c r="I53" s="74">
        <v>9.4600000000000009</v>
      </c>
      <c r="J53" s="73">
        <v>107</v>
      </c>
      <c r="K53" s="73">
        <v>79</v>
      </c>
      <c r="L53" s="73">
        <v>6</v>
      </c>
      <c r="M53" s="73"/>
      <c r="N53" s="73">
        <v>167.86</v>
      </c>
      <c r="O53" s="73">
        <v>6.38</v>
      </c>
      <c r="P53" s="73">
        <v>0.52</v>
      </c>
      <c r="Q53" s="73">
        <v>0.02</v>
      </c>
    </row>
    <row r="54" spans="1:17" ht="34.5" customHeight="1" x14ac:dyDescent="0.2">
      <c r="A54" s="6">
        <v>24</v>
      </c>
      <c r="B54" s="76" t="s">
        <v>254</v>
      </c>
      <c r="C54" s="18" t="s">
        <v>255</v>
      </c>
      <c r="D54" s="11" t="s">
        <v>248</v>
      </c>
      <c r="E54" s="77">
        <v>3.8</v>
      </c>
      <c r="F54" s="74">
        <v>278.47000000000003</v>
      </c>
      <c r="G54" s="73"/>
      <c r="H54" s="73"/>
      <c r="I54" s="73"/>
      <c r="J54" s="73">
        <v>1058</v>
      </c>
      <c r="K54" s="73"/>
      <c r="L54" s="73"/>
      <c r="M54" s="73"/>
      <c r="N54" s="73"/>
      <c r="O54" s="73"/>
      <c r="P54" s="73"/>
      <c r="Q54" s="73"/>
    </row>
    <row r="55" spans="1:17" ht="50.25" customHeight="1" x14ac:dyDescent="0.2">
      <c r="A55" s="6">
        <v>25</v>
      </c>
      <c r="B55" s="76" t="s">
        <v>256</v>
      </c>
      <c r="C55" s="18" t="s">
        <v>257</v>
      </c>
      <c r="D55" s="11" t="s">
        <v>194</v>
      </c>
      <c r="E55" s="75">
        <v>0.114</v>
      </c>
      <c r="F55" s="74">
        <v>2812.85</v>
      </c>
      <c r="G55" s="74">
        <v>2068.04</v>
      </c>
      <c r="H55" s="74">
        <v>172.49</v>
      </c>
      <c r="I55" s="74">
        <v>9.4600000000000009</v>
      </c>
      <c r="J55" s="73">
        <v>321</v>
      </c>
      <c r="K55" s="73">
        <v>236</v>
      </c>
      <c r="L55" s="73">
        <v>20</v>
      </c>
      <c r="M55" s="73">
        <v>1</v>
      </c>
      <c r="N55" s="73">
        <v>167.86</v>
      </c>
      <c r="O55" s="73">
        <v>19.14</v>
      </c>
      <c r="P55" s="73">
        <v>0.52</v>
      </c>
      <c r="Q55" s="73">
        <v>0.06</v>
      </c>
    </row>
    <row r="56" spans="1:17" ht="24" x14ac:dyDescent="0.2">
      <c r="A56" s="6">
        <v>26</v>
      </c>
      <c r="B56" s="76" t="s">
        <v>88</v>
      </c>
      <c r="C56" s="18" t="s">
        <v>258</v>
      </c>
      <c r="D56" s="11" t="s">
        <v>248</v>
      </c>
      <c r="E56" s="77">
        <v>11.4</v>
      </c>
      <c r="F56" s="74">
        <v>204.46</v>
      </c>
      <c r="G56" s="73"/>
      <c r="H56" s="73"/>
      <c r="I56" s="73"/>
      <c r="J56" s="73">
        <v>2331</v>
      </c>
      <c r="K56" s="73"/>
      <c r="L56" s="73"/>
      <c r="M56" s="73"/>
      <c r="N56" s="73"/>
      <c r="O56" s="73"/>
      <c r="P56" s="73"/>
      <c r="Q56" s="73"/>
    </row>
    <row r="57" spans="1:17" ht="36" x14ac:dyDescent="0.2">
      <c r="A57" s="6">
        <v>27</v>
      </c>
      <c r="B57" s="76" t="s">
        <v>259</v>
      </c>
      <c r="C57" s="18" t="s">
        <v>260</v>
      </c>
      <c r="D57" s="11" t="s">
        <v>194</v>
      </c>
      <c r="E57" s="75">
        <v>7.0000000000000001E-3</v>
      </c>
      <c r="F57" s="74">
        <v>1459.57</v>
      </c>
      <c r="G57" s="74">
        <v>663.43</v>
      </c>
      <c r="H57" s="74">
        <v>147.61000000000001</v>
      </c>
      <c r="I57" s="74">
        <v>7.28</v>
      </c>
      <c r="J57" s="73">
        <v>10</v>
      </c>
      <c r="K57" s="73">
        <v>5</v>
      </c>
      <c r="L57" s="73">
        <v>1</v>
      </c>
      <c r="M57" s="73"/>
      <c r="N57" s="73">
        <v>53.85</v>
      </c>
      <c r="O57" s="73">
        <v>0.38</v>
      </c>
      <c r="P57" s="73">
        <v>0.4</v>
      </c>
      <c r="Q57" s="73"/>
    </row>
    <row r="58" spans="1:17" ht="24" x14ac:dyDescent="0.2">
      <c r="A58" s="6">
        <v>28</v>
      </c>
      <c r="B58" s="76" t="s">
        <v>261</v>
      </c>
      <c r="C58" s="18" t="s">
        <v>262</v>
      </c>
      <c r="D58" s="11" t="s">
        <v>248</v>
      </c>
      <c r="E58" s="77">
        <v>0.7</v>
      </c>
      <c r="F58" s="74">
        <v>357.5</v>
      </c>
      <c r="G58" s="73"/>
      <c r="H58" s="73"/>
      <c r="I58" s="73"/>
      <c r="J58" s="73">
        <v>250</v>
      </c>
      <c r="K58" s="73"/>
      <c r="L58" s="73"/>
      <c r="M58" s="73"/>
      <c r="N58" s="73"/>
      <c r="O58" s="73"/>
      <c r="P58" s="73"/>
      <c r="Q58" s="73"/>
    </row>
    <row r="59" spans="1:17" ht="24" x14ac:dyDescent="0.2">
      <c r="A59" s="6">
        <v>29</v>
      </c>
      <c r="B59" s="76" t="s">
        <v>87</v>
      </c>
      <c r="C59" s="18" t="s">
        <v>263</v>
      </c>
      <c r="D59" s="11" t="s">
        <v>264</v>
      </c>
      <c r="E59" s="75">
        <v>0.01</v>
      </c>
      <c r="F59" s="74">
        <v>8739.36</v>
      </c>
      <c r="G59" s="73"/>
      <c r="H59" s="73"/>
      <c r="I59" s="73"/>
      <c r="J59" s="73">
        <v>87</v>
      </c>
      <c r="K59" s="73"/>
      <c r="L59" s="73"/>
      <c r="M59" s="73"/>
      <c r="N59" s="73"/>
      <c r="O59" s="73"/>
      <c r="P59" s="73"/>
      <c r="Q59" s="73"/>
    </row>
    <row r="60" spans="1:17" ht="24" x14ac:dyDescent="0.2">
      <c r="A60" s="6">
        <v>30</v>
      </c>
      <c r="B60" s="76" t="s">
        <v>265</v>
      </c>
      <c r="C60" s="18" t="s">
        <v>266</v>
      </c>
      <c r="D60" s="11" t="s">
        <v>194</v>
      </c>
      <c r="E60" s="75">
        <v>0.318</v>
      </c>
      <c r="F60" s="74">
        <v>417.46</v>
      </c>
      <c r="G60" s="74">
        <v>79.650000000000006</v>
      </c>
      <c r="H60" s="74">
        <v>10.15</v>
      </c>
      <c r="I60" s="74">
        <v>0.16</v>
      </c>
      <c r="J60" s="73">
        <v>133</v>
      </c>
      <c r="K60" s="73">
        <v>25</v>
      </c>
      <c r="L60" s="73">
        <v>3</v>
      </c>
      <c r="M60" s="73"/>
      <c r="N60" s="73">
        <v>5.31</v>
      </c>
      <c r="O60" s="73">
        <v>1.69</v>
      </c>
      <c r="P60" s="73">
        <v>0.01</v>
      </c>
      <c r="Q60" s="73"/>
    </row>
    <row r="61" spans="1:17" ht="36" x14ac:dyDescent="0.2">
      <c r="A61" s="6">
        <v>31</v>
      </c>
      <c r="B61" s="76" t="s">
        <v>267</v>
      </c>
      <c r="C61" s="18" t="s">
        <v>268</v>
      </c>
      <c r="D61" s="11" t="s">
        <v>194</v>
      </c>
      <c r="E61" s="75">
        <v>0.159</v>
      </c>
      <c r="F61" s="74">
        <v>574.75</v>
      </c>
      <c r="G61" s="74">
        <v>120.81</v>
      </c>
      <c r="H61" s="74">
        <v>3.68</v>
      </c>
      <c r="I61" s="74">
        <v>0.16</v>
      </c>
      <c r="J61" s="73">
        <v>91</v>
      </c>
      <c r="K61" s="73">
        <v>19</v>
      </c>
      <c r="L61" s="73">
        <v>1</v>
      </c>
      <c r="M61" s="73"/>
      <c r="N61" s="73">
        <v>9.68</v>
      </c>
      <c r="O61" s="73">
        <v>1.54</v>
      </c>
      <c r="P61" s="73">
        <v>0.01</v>
      </c>
      <c r="Q61" s="73"/>
    </row>
    <row r="62" spans="1:17" ht="36" x14ac:dyDescent="0.2">
      <c r="A62" s="6">
        <v>32</v>
      </c>
      <c r="B62" s="76" t="s">
        <v>269</v>
      </c>
      <c r="C62" s="18" t="s">
        <v>270</v>
      </c>
      <c r="D62" s="11" t="s">
        <v>194</v>
      </c>
      <c r="E62" s="75">
        <v>0.159</v>
      </c>
      <c r="F62" s="74">
        <v>709.24</v>
      </c>
      <c r="G62" s="74">
        <v>152.38</v>
      </c>
      <c r="H62" s="74">
        <v>3.68</v>
      </c>
      <c r="I62" s="74">
        <v>0.16</v>
      </c>
      <c r="J62" s="73">
        <v>113</v>
      </c>
      <c r="K62" s="73">
        <v>24</v>
      </c>
      <c r="L62" s="73">
        <v>1</v>
      </c>
      <c r="M62" s="73"/>
      <c r="N62" s="73">
        <v>12.21</v>
      </c>
      <c r="O62" s="73">
        <v>1.94</v>
      </c>
      <c r="P62" s="73">
        <v>0.01</v>
      </c>
      <c r="Q62" s="73"/>
    </row>
    <row r="63" spans="1:17" x14ac:dyDescent="0.2">
      <c r="A63" s="171" t="s">
        <v>271</v>
      </c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</row>
    <row r="64" spans="1:17" ht="24" x14ac:dyDescent="0.2">
      <c r="A64" s="6">
        <v>33</v>
      </c>
      <c r="B64" s="76" t="s">
        <v>236</v>
      </c>
      <c r="C64" s="18" t="s">
        <v>237</v>
      </c>
      <c r="D64" s="11" t="s">
        <v>238</v>
      </c>
      <c r="E64" s="75">
        <v>5</v>
      </c>
      <c r="F64" s="74">
        <v>36.93</v>
      </c>
      <c r="G64" s="74">
        <v>22.48</v>
      </c>
      <c r="H64" s="74">
        <v>4.4400000000000004</v>
      </c>
      <c r="I64" s="74">
        <v>0.18</v>
      </c>
      <c r="J64" s="73">
        <v>185</v>
      </c>
      <c r="K64" s="73">
        <v>112</v>
      </c>
      <c r="L64" s="73">
        <v>22</v>
      </c>
      <c r="M64" s="73">
        <v>1</v>
      </c>
      <c r="N64" s="73">
        <v>1.78</v>
      </c>
      <c r="O64" s="73">
        <v>8.9</v>
      </c>
      <c r="P64" s="73">
        <v>0.01</v>
      </c>
      <c r="Q64" s="73">
        <v>0.05</v>
      </c>
    </row>
    <row r="65" spans="1:17" ht="75" x14ac:dyDescent="0.2">
      <c r="A65" s="6">
        <v>34</v>
      </c>
      <c r="B65" s="76" t="s">
        <v>272</v>
      </c>
      <c r="C65" s="18" t="s">
        <v>273</v>
      </c>
      <c r="D65" s="11" t="s">
        <v>37</v>
      </c>
      <c r="E65" s="77">
        <v>4</v>
      </c>
      <c r="F65" s="74">
        <v>247.08</v>
      </c>
      <c r="G65" s="73"/>
      <c r="H65" s="73"/>
      <c r="I65" s="73"/>
      <c r="J65" s="73">
        <v>988</v>
      </c>
      <c r="K65" s="73"/>
      <c r="L65" s="73"/>
      <c r="M65" s="73"/>
      <c r="N65" s="73"/>
      <c r="O65" s="73"/>
      <c r="P65" s="73"/>
      <c r="Q65" s="73"/>
    </row>
    <row r="66" spans="1:17" ht="22.5" customHeight="1" x14ac:dyDescent="0.2">
      <c r="A66" s="6">
        <v>35</v>
      </c>
      <c r="B66" s="76" t="s">
        <v>274</v>
      </c>
      <c r="C66" s="18" t="s">
        <v>275</v>
      </c>
      <c r="D66" s="11" t="s">
        <v>37</v>
      </c>
      <c r="E66" s="77">
        <v>1</v>
      </c>
      <c r="F66" s="74">
        <v>217.01</v>
      </c>
      <c r="G66" s="73"/>
      <c r="H66" s="73"/>
      <c r="I66" s="73"/>
      <c r="J66" s="73">
        <v>217</v>
      </c>
      <c r="K66" s="73"/>
      <c r="L66" s="73"/>
      <c r="M66" s="73"/>
      <c r="N66" s="73"/>
      <c r="O66" s="73"/>
      <c r="P66" s="73"/>
      <c r="Q66" s="73"/>
    </row>
    <row r="67" spans="1:17" ht="12.75" customHeight="1" x14ac:dyDescent="0.2">
      <c r="A67" s="6">
        <v>36</v>
      </c>
      <c r="B67" s="76" t="s">
        <v>276</v>
      </c>
      <c r="C67" s="18" t="s">
        <v>277</v>
      </c>
      <c r="D67" s="11" t="s">
        <v>194</v>
      </c>
      <c r="E67" s="75">
        <v>3.0000000000000001E-3</v>
      </c>
      <c r="F67" s="74">
        <v>2601.5300000000002</v>
      </c>
      <c r="G67" s="74">
        <v>1893.46</v>
      </c>
      <c r="H67" s="74">
        <v>136.19999999999999</v>
      </c>
      <c r="I67" s="74">
        <v>7.46</v>
      </c>
      <c r="J67" s="73">
        <v>8</v>
      </c>
      <c r="K67" s="73">
        <v>6</v>
      </c>
      <c r="L67" s="73"/>
      <c r="M67" s="73"/>
      <c r="N67" s="73">
        <v>153.69</v>
      </c>
      <c r="O67" s="73">
        <v>0.46</v>
      </c>
      <c r="P67" s="73">
        <v>0.41</v>
      </c>
      <c r="Q67" s="73"/>
    </row>
    <row r="68" spans="1:17" ht="12.75" customHeight="1" x14ac:dyDescent="0.2">
      <c r="A68" s="6">
        <v>37</v>
      </c>
      <c r="B68" s="76" t="s">
        <v>278</v>
      </c>
      <c r="C68" s="18" t="s">
        <v>279</v>
      </c>
      <c r="D68" s="11" t="s">
        <v>248</v>
      </c>
      <c r="E68" s="77">
        <v>0.3</v>
      </c>
      <c r="F68" s="74">
        <v>224.57</v>
      </c>
      <c r="G68" s="73"/>
      <c r="H68" s="73"/>
      <c r="I68" s="73"/>
      <c r="J68" s="73">
        <v>67</v>
      </c>
      <c r="K68" s="73"/>
      <c r="L68" s="73"/>
      <c r="M68" s="73"/>
      <c r="N68" s="73"/>
      <c r="O68" s="73"/>
      <c r="P68" s="73"/>
      <c r="Q68" s="73"/>
    </row>
    <row r="69" spans="1:17" ht="12.75" customHeight="1" x14ac:dyDescent="0.2">
      <c r="A69" s="6">
        <v>38</v>
      </c>
      <c r="B69" s="76" t="s">
        <v>280</v>
      </c>
      <c r="C69" s="18" t="s">
        <v>281</v>
      </c>
      <c r="D69" s="11" t="s">
        <v>194</v>
      </c>
      <c r="E69" s="75">
        <v>4.9000000000000002E-2</v>
      </c>
      <c r="F69" s="74">
        <v>2601.5300000000002</v>
      </c>
      <c r="G69" s="74">
        <v>1893.46</v>
      </c>
      <c r="H69" s="74">
        <v>136.19999999999999</v>
      </c>
      <c r="I69" s="74">
        <v>7.46</v>
      </c>
      <c r="J69" s="73">
        <v>127</v>
      </c>
      <c r="K69" s="73">
        <v>93</v>
      </c>
      <c r="L69" s="73">
        <v>7</v>
      </c>
      <c r="M69" s="73"/>
      <c r="N69" s="73">
        <v>153.69</v>
      </c>
      <c r="O69" s="73">
        <v>7.53</v>
      </c>
      <c r="P69" s="73">
        <v>0.41</v>
      </c>
      <c r="Q69" s="73">
        <v>0.02</v>
      </c>
    </row>
    <row r="70" spans="1:17" ht="12.75" customHeight="1" x14ac:dyDescent="0.2">
      <c r="A70" s="6">
        <v>39</v>
      </c>
      <c r="B70" s="76" t="s">
        <v>282</v>
      </c>
      <c r="C70" s="18" t="s">
        <v>283</v>
      </c>
      <c r="D70" s="11" t="s">
        <v>248</v>
      </c>
      <c r="E70" s="77">
        <v>4.9000000000000004</v>
      </c>
      <c r="F70" s="74">
        <v>221.7</v>
      </c>
      <c r="G70" s="73"/>
      <c r="H70" s="73"/>
      <c r="I70" s="73"/>
      <c r="J70" s="73">
        <v>1086</v>
      </c>
      <c r="K70" s="73"/>
      <c r="L70" s="73"/>
      <c r="M70" s="73"/>
      <c r="N70" s="73"/>
      <c r="O70" s="73"/>
      <c r="P70" s="73"/>
      <c r="Q70" s="73"/>
    </row>
    <row r="71" spans="1:17" ht="12.75" customHeight="1" x14ac:dyDescent="0.2">
      <c r="A71" s="6">
        <v>40</v>
      </c>
      <c r="B71" s="76" t="s">
        <v>276</v>
      </c>
      <c r="C71" s="18" t="s">
        <v>284</v>
      </c>
      <c r="D71" s="11" t="s">
        <v>194</v>
      </c>
      <c r="E71" s="75">
        <v>8.9999999999999993E-3</v>
      </c>
      <c r="F71" s="74">
        <v>2601.5300000000002</v>
      </c>
      <c r="G71" s="74">
        <v>1893.46</v>
      </c>
      <c r="H71" s="74">
        <v>136.19999999999999</v>
      </c>
      <c r="I71" s="74">
        <v>7.46</v>
      </c>
      <c r="J71" s="73">
        <v>23</v>
      </c>
      <c r="K71" s="73">
        <v>17</v>
      </c>
      <c r="L71" s="73">
        <v>1</v>
      </c>
      <c r="M71" s="73"/>
      <c r="N71" s="73">
        <v>153.69</v>
      </c>
      <c r="O71" s="73">
        <v>1.38</v>
      </c>
      <c r="P71" s="73">
        <v>0.41</v>
      </c>
      <c r="Q71" s="73"/>
    </row>
    <row r="72" spans="1:17" ht="12.75" customHeight="1" x14ac:dyDescent="0.2">
      <c r="A72" s="6">
        <v>41</v>
      </c>
      <c r="B72" s="76" t="s">
        <v>278</v>
      </c>
      <c r="C72" s="18" t="s">
        <v>285</v>
      </c>
      <c r="D72" s="11" t="s">
        <v>248</v>
      </c>
      <c r="E72" s="77">
        <v>0.9</v>
      </c>
      <c r="F72" s="74">
        <v>224.57</v>
      </c>
      <c r="G72" s="73"/>
      <c r="H72" s="73"/>
      <c r="I72" s="73"/>
      <c r="J72" s="73">
        <v>202</v>
      </c>
      <c r="K72" s="73"/>
      <c r="L72" s="73"/>
      <c r="M72" s="73"/>
      <c r="N72" s="73"/>
      <c r="O72" s="73"/>
      <c r="P72" s="73"/>
      <c r="Q72" s="73"/>
    </row>
    <row r="73" spans="1:17" ht="12.75" customHeight="1" x14ac:dyDescent="0.2">
      <c r="A73" s="6">
        <v>42</v>
      </c>
      <c r="B73" s="76" t="s">
        <v>87</v>
      </c>
      <c r="C73" s="18" t="s">
        <v>263</v>
      </c>
      <c r="D73" s="11" t="s">
        <v>264</v>
      </c>
      <c r="E73" s="75">
        <v>6.0000000000000001E-3</v>
      </c>
      <c r="F73" s="74">
        <v>8739.36</v>
      </c>
      <c r="G73" s="73"/>
      <c r="H73" s="73"/>
      <c r="I73" s="73"/>
      <c r="J73" s="73">
        <v>52</v>
      </c>
      <c r="K73" s="73"/>
      <c r="L73" s="73"/>
      <c r="M73" s="73"/>
      <c r="N73" s="73"/>
      <c r="O73" s="73"/>
      <c r="P73" s="73"/>
      <c r="Q73" s="73"/>
    </row>
    <row r="74" spans="1:17" ht="12.75" customHeight="1" x14ac:dyDescent="0.2">
      <c r="A74" s="6">
        <v>43</v>
      </c>
      <c r="B74" s="76" t="s">
        <v>265</v>
      </c>
      <c r="C74" s="18" t="s">
        <v>266</v>
      </c>
      <c r="D74" s="11" t="s">
        <v>194</v>
      </c>
      <c r="E74" s="75">
        <v>0.122</v>
      </c>
      <c r="F74" s="74">
        <v>417.46</v>
      </c>
      <c r="G74" s="74">
        <v>79.650000000000006</v>
      </c>
      <c r="H74" s="74">
        <v>10.15</v>
      </c>
      <c r="I74" s="74">
        <v>0.16</v>
      </c>
      <c r="J74" s="73">
        <v>51</v>
      </c>
      <c r="K74" s="73">
        <v>10</v>
      </c>
      <c r="L74" s="73">
        <v>1</v>
      </c>
      <c r="M74" s="73"/>
      <c r="N74" s="73">
        <v>5.31</v>
      </c>
      <c r="O74" s="73">
        <v>0.65</v>
      </c>
      <c r="P74" s="73">
        <v>0.01</v>
      </c>
      <c r="Q74" s="73"/>
    </row>
    <row r="75" spans="1:17" ht="12.75" customHeight="1" x14ac:dyDescent="0.2">
      <c r="A75" s="6">
        <v>44</v>
      </c>
      <c r="B75" s="76" t="s">
        <v>267</v>
      </c>
      <c r="C75" s="18" t="s">
        <v>268</v>
      </c>
      <c r="D75" s="11" t="s">
        <v>194</v>
      </c>
      <c r="E75" s="75">
        <v>6.0999999999999999E-2</v>
      </c>
      <c r="F75" s="74">
        <v>574.75</v>
      </c>
      <c r="G75" s="74">
        <v>120.81</v>
      </c>
      <c r="H75" s="74">
        <v>3.68</v>
      </c>
      <c r="I75" s="74">
        <v>0.16</v>
      </c>
      <c r="J75" s="73">
        <v>35</v>
      </c>
      <c r="K75" s="73">
        <v>7</v>
      </c>
      <c r="L75" s="73"/>
      <c r="M75" s="73"/>
      <c r="N75" s="73">
        <v>9.68</v>
      </c>
      <c r="O75" s="73">
        <v>0.59</v>
      </c>
      <c r="P75" s="73">
        <v>0.01</v>
      </c>
      <c r="Q75" s="73"/>
    </row>
    <row r="76" spans="1:17" ht="12.75" customHeight="1" x14ac:dyDescent="0.2">
      <c r="A76" s="6">
        <v>45</v>
      </c>
      <c r="B76" s="76" t="s">
        <v>269</v>
      </c>
      <c r="C76" s="18" t="s">
        <v>270</v>
      </c>
      <c r="D76" s="11" t="s">
        <v>194</v>
      </c>
      <c r="E76" s="75">
        <v>6.0999999999999999E-2</v>
      </c>
      <c r="F76" s="74">
        <v>709.24</v>
      </c>
      <c r="G76" s="74">
        <v>152.38</v>
      </c>
      <c r="H76" s="74">
        <v>3.68</v>
      </c>
      <c r="I76" s="74">
        <v>0.16</v>
      </c>
      <c r="J76" s="73">
        <v>43</v>
      </c>
      <c r="K76" s="73">
        <v>9</v>
      </c>
      <c r="L76" s="73"/>
      <c r="M76" s="73"/>
      <c r="N76" s="73">
        <v>12.21</v>
      </c>
      <c r="O76" s="73">
        <v>0.74</v>
      </c>
      <c r="P76" s="73">
        <v>0.01</v>
      </c>
      <c r="Q76" s="73"/>
    </row>
    <row r="77" spans="1:17" ht="12.75" customHeight="1" x14ac:dyDescent="0.2">
      <c r="A77" s="171" t="s">
        <v>286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</row>
    <row r="78" spans="1:17" ht="12.75" customHeight="1" x14ac:dyDescent="0.2">
      <c r="A78" s="6">
        <v>46</v>
      </c>
      <c r="B78" s="76" t="s">
        <v>287</v>
      </c>
      <c r="C78" s="18" t="s">
        <v>288</v>
      </c>
      <c r="D78" s="11" t="s">
        <v>289</v>
      </c>
      <c r="E78" s="75">
        <v>1.6000000000000001E-3</v>
      </c>
      <c r="F78" s="74">
        <v>23624.42</v>
      </c>
      <c r="G78" s="74">
        <v>956.09</v>
      </c>
      <c r="H78" s="74">
        <v>487.05</v>
      </c>
      <c r="I78" s="74">
        <v>42.84</v>
      </c>
      <c r="J78" s="73">
        <v>38</v>
      </c>
      <c r="K78" s="73">
        <v>2</v>
      </c>
      <c r="L78" s="73">
        <v>1</v>
      </c>
      <c r="M78" s="73"/>
      <c r="N78" s="73">
        <v>75.7</v>
      </c>
      <c r="O78" s="73">
        <v>0.12</v>
      </c>
      <c r="P78" s="73">
        <v>2.72</v>
      </c>
      <c r="Q78" s="73"/>
    </row>
    <row r="79" spans="1:17" ht="12.75" customHeight="1" x14ac:dyDescent="0.2">
      <c r="A79" s="6">
        <v>47</v>
      </c>
      <c r="B79" s="76" t="s">
        <v>290</v>
      </c>
      <c r="C79" s="18" t="s">
        <v>291</v>
      </c>
      <c r="D79" s="11" t="s">
        <v>292</v>
      </c>
      <c r="E79" s="77">
        <v>5</v>
      </c>
      <c r="F79" s="74">
        <v>2.68</v>
      </c>
      <c r="G79" s="74">
        <v>1.73</v>
      </c>
      <c r="H79" s="73"/>
      <c r="I79" s="73"/>
      <c r="J79" s="73">
        <v>13</v>
      </c>
      <c r="K79" s="73">
        <v>9</v>
      </c>
      <c r="L79" s="73"/>
      <c r="M79" s="73"/>
      <c r="N79" s="73">
        <v>0.12</v>
      </c>
      <c r="O79" s="73">
        <v>0.6</v>
      </c>
      <c r="P79" s="73"/>
      <c r="Q79" s="73"/>
    </row>
    <row r="80" spans="1:17" ht="12.75" customHeight="1" x14ac:dyDescent="0.2">
      <c r="A80" s="128" t="s">
        <v>245</v>
      </c>
      <c r="B80" s="129" t="s">
        <v>293</v>
      </c>
      <c r="C80" s="130" t="s">
        <v>294</v>
      </c>
      <c r="D80" s="128" t="s">
        <v>295</v>
      </c>
      <c r="E80" s="131" t="s">
        <v>296</v>
      </c>
      <c r="F80" s="132">
        <v>12.61</v>
      </c>
      <c r="G80" s="73"/>
      <c r="H80" s="73"/>
      <c r="I80" s="73"/>
      <c r="J80" s="133">
        <v>63.05</v>
      </c>
      <c r="K80" s="73"/>
      <c r="L80" s="73"/>
      <c r="M80" s="73"/>
      <c r="N80" s="73"/>
      <c r="O80" s="73"/>
      <c r="P80" s="73"/>
      <c r="Q80" s="73"/>
    </row>
    <row r="81" spans="1:17" ht="12.75" customHeight="1" x14ac:dyDescent="0.2">
      <c r="A81" s="6">
        <v>48</v>
      </c>
      <c r="B81" s="76" t="s">
        <v>297</v>
      </c>
      <c r="C81" s="18" t="s">
        <v>298</v>
      </c>
      <c r="D81" s="11" t="s">
        <v>37</v>
      </c>
      <c r="E81" s="77">
        <v>5</v>
      </c>
      <c r="F81" s="74">
        <v>36.65</v>
      </c>
      <c r="G81" s="73"/>
      <c r="H81" s="73"/>
      <c r="I81" s="73"/>
      <c r="J81" s="73">
        <v>183</v>
      </c>
      <c r="K81" s="73"/>
      <c r="L81" s="73"/>
      <c r="M81" s="73"/>
      <c r="N81" s="73"/>
      <c r="O81" s="73"/>
      <c r="P81" s="73"/>
      <c r="Q81" s="73"/>
    </row>
    <row r="82" spans="1:17" ht="19.149999999999999" customHeight="1" x14ac:dyDescent="0.2">
      <c r="A82" s="6">
        <v>49</v>
      </c>
      <c r="B82" s="76" t="s">
        <v>299</v>
      </c>
      <c r="C82" s="18" t="s">
        <v>300</v>
      </c>
      <c r="D82" s="11" t="s">
        <v>213</v>
      </c>
      <c r="E82" s="75">
        <v>0.125</v>
      </c>
      <c r="F82" s="74">
        <v>3897.38</v>
      </c>
      <c r="G82" s="74">
        <v>446.74</v>
      </c>
      <c r="H82" s="74">
        <v>69.040000000000006</v>
      </c>
      <c r="I82" s="74">
        <v>2.73</v>
      </c>
      <c r="J82" s="73">
        <v>487</v>
      </c>
      <c r="K82" s="73">
        <v>56</v>
      </c>
      <c r="L82" s="73">
        <v>9</v>
      </c>
      <c r="M82" s="73"/>
      <c r="N82" s="73">
        <v>32.97</v>
      </c>
      <c r="O82" s="73">
        <v>4.12</v>
      </c>
      <c r="P82" s="73">
        <v>0.15</v>
      </c>
      <c r="Q82" s="73">
        <v>0.02</v>
      </c>
    </row>
    <row r="83" spans="1:17" ht="19.149999999999999" customHeight="1" x14ac:dyDescent="0.2">
      <c r="A83" s="6">
        <v>50</v>
      </c>
      <c r="B83" s="76" t="s">
        <v>301</v>
      </c>
      <c r="C83" s="18" t="s">
        <v>302</v>
      </c>
      <c r="D83" s="11" t="s">
        <v>303</v>
      </c>
      <c r="E83" s="77">
        <v>3.8</v>
      </c>
      <c r="F83" s="74">
        <v>17.02</v>
      </c>
      <c r="G83" s="73"/>
      <c r="H83" s="73"/>
      <c r="I83" s="73"/>
      <c r="J83" s="73">
        <v>65</v>
      </c>
      <c r="K83" s="73"/>
      <c r="L83" s="73"/>
      <c r="M83" s="73"/>
      <c r="N83" s="73"/>
      <c r="O83" s="73"/>
      <c r="P83" s="73"/>
      <c r="Q83" s="73"/>
    </row>
    <row r="84" spans="1:17" ht="36" x14ac:dyDescent="0.2">
      <c r="A84" s="6">
        <v>51</v>
      </c>
      <c r="B84" s="76" t="s">
        <v>304</v>
      </c>
      <c r="C84" s="18" t="s">
        <v>305</v>
      </c>
      <c r="D84" s="11" t="s">
        <v>213</v>
      </c>
      <c r="E84" s="75">
        <v>0.125</v>
      </c>
      <c r="F84" s="74">
        <v>118.06</v>
      </c>
      <c r="G84" s="74">
        <v>82.16</v>
      </c>
      <c r="H84" s="74">
        <v>15.29</v>
      </c>
      <c r="I84" s="73"/>
      <c r="J84" s="73">
        <v>15</v>
      </c>
      <c r="K84" s="73">
        <v>10</v>
      </c>
      <c r="L84" s="73">
        <v>2</v>
      </c>
      <c r="M84" s="73"/>
      <c r="N84" s="73">
        <v>5.01</v>
      </c>
      <c r="O84" s="73">
        <v>0.63</v>
      </c>
      <c r="P84" s="73"/>
      <c r="Q84" s="73"/>
    </row>
    <row r="85" spans="1:17" ht="60" x14ac:dyDescent="0.2">
      <c r="A85" s="6">
        <v>52</v>
      </c>
      <c r="B85" s="76" t="s">
        <v>306</v>
      </c>
      <c r="C85" s="18" t="s">
        <v>307</v>
      </c>
      <c r="D85" s="11" t="s">
        <v>308</v>
      </c>
      <c r="E85" s="77">
        <v>6</v>
      </c>
      <c r="F85" s="74">
        <v>52.93</v>
      </c>
      <c r="G85" s="73"/>
      <c r="H85" s="73"/>
      <c r="I85" s="73"/>
      <c r="J85" s="73">
        <v>318</v>
      </c>
      <c r="K85" s="73"/>
      <c r="L85" s="73"/>
      <c r="M85" s="73"/>
      <c r="N85" s="73"/>
      <c r="O85" s="73"/>
      <c r="P85" s="73"/>
      <c r="Q85" s="73"/>
    </row>
    <row r="86" spans="1:17" ht="24" x14ac:dyDescent="0.2">
      <c r="A86" s="6">
        <v>53</v>
      </c>
      <c r="B86" s="76" t="s">
        <v>265</v>
      </c>
      <c r="C86" s="18" t="s">
        <v>266</v>
      </c>
      <c r="D86" s="11" t="s">
        <v>194</v>
      </c>
      <c r="E86" s="75">
        <v>2.7E-2</v>
      </c>
      <c r="F86" s="74">
        <v>417.46</v>
      </c>
      <c r="G86" s="74">
        <v>79.650000000000006</v>
      </c>
      <c r="H86" s="74">
        <v>10.15</v>
      </c>
      <c r="I86" s="74">
        <v>0.16</v>
      </c>
      <c r="J86" s="73">
        <v>11</v>
      </c>
      <c r="K86" s="73">
        <v>2</v>
      </c>
      <c r="L86" s="73"/>
      <c r="M86" s="73"/>
      <c r="N86" s="73">
        <v>5.31</v>
      </c>
      <c r="O86" s="73">
        <v>0.14000000000000001</v>
      </c>
      <c r="P86" s="73">
        <v>0.01</v>
      </c>
      <c r="Q86" s="73"/>
    </row>
    <row r="87" spans="1:17" ht="22.5" customHeight="1" x14ac:dyDescent="0.2">
      <c r="A87" s="6">
        <v>54</v>
      </c>
      <c r="B87" s="76" t="s">
        <v>309</v>
      </c>
      <c r="C87" s="18" t="s">
        <v>310</v>
      </c>
      <c r="D87" s="11" t="s">
        <v>194</v>
      </c>
      <c r="E87" s="75">
        <v>2.7E-2</v>
      </c>
      <c r="F87" s="74">
        <v>1003.82</v>
      </c>
      <c r="G87" s="74">
        <v>506.56</v>
      </c>
      <c r="H87" s="74">
        <v>3.68</v>
      </c>
      <c r="I87" s="74">
        <v>0.16</v>
      </c>
      <c r="J87" s="73">
        <v>27</v>
      </c>
      <c r="K87" s="73">
        <v>14</v>
      </c>
      <c r="L87" s="73"/>
      <c r="M87" s="73"/>
      <c r="N87" s="73">
        <v>40.590000000000003</v>
      </c>
      <c r="O87" s="73">
        <v>1.1000000000000001</v>
      </c>
      <c r="P87" s="73">
        <v>0.01</v>
      </c>
      <c r="Q87" s="73"/>
    </row>
    <row r="88" spans="1:17" ht="12.75" customHeight="1" x14ac:dyDescent="0.2">
      <c r="A88" s="6">
        <v>55</v>
      </c>
      <c r="B88" s="76" t="s">
        <v>311</v>
      </c>
      <c r="C88" s="18" t="s">
        <v>312</v>
      </c>
      <c r="D88" s="11" t="s">
        <v>313</v>
      </c>
      <c r="E88" s="75">
        <v>0.02</v>
      </c>
      <c r="F88" s="74">
        <v>1343.1</v>
      </c>
      <c r="G88" s="74">
        <v>944.71</v>
      </c>
      <c r="H88" s="74">
        <v>2.02</v>
      </c>
      <c r="I88" s="74">
        <v>0.78</v>
      </c>
      <c r="J88" s="73">
        <v>27</v>
      </c>
      <c r="K88" s="73">
        <v>19</v>
      </c>
      <c r="L88" s="73"/>
      <c r="M88" s="73"/>
      <c r="N88" s="73">
        <v>78.66</v>
      </c>
      <c r="O88" s="73">
        <v>1.57</v>
      </c>
      <c r="P88" s="73">
        <v>0.05</v>
      </c>
      <c r="Q88" s="73"/>
    </row>
    <row r="89" spans="1:17" ht="12.75" customHeight="1" x14ac:dyDescent="0.2">
      <c r="A89" s="6">
        <v>56</v>
      </c>
      <c r="B89" s="76" t="s">
        <v>314</v>
      </c>
      <c r="C89" s="18" t="s">
        <v>315</v>
      </c>
      <c r="D89" s="11" t="s">
        <v>313</v>
      </c>
      <c r="E89" s="75">
        <v>0.02</v>
      </c>
      <c r="F89" s="74">
        <v>2227.89</v>
      </c>
      <c r="G89" s="74">
        <v>2227.89</v>
      </c>
      <c r="H89" s="73"/>
      <c r="I89" s="73"/>
      <c r="J89" s="73">
        <v>45</v>
      </c>
      <c r="K89" s="73">
        <v>45</v>
      </c>
      <c r="L89" s="73"/>
      <c r="M89" s="73"/>
      <c r="N89" s="73">
        <v>202.72</v>
      </c>
      <c r="O89" s="73">
        <v>4.05</v>
      </c>
      <c r="P89" s="73"/>
      <c r="Q89" s="73"/>
    </row>
    <row r="90" spans="1:17" ht="12.75" customHeight="1" x14ac:dyDescent="0.2">
      <c r="A90" s="163" t="s">
        <v>45</v>
      </c>
      <c r="B90" s="164"/>
      <c r="C90" s="164"/>
      <c r="D90" s="164"/>
      <c r="E90" s="164"/>
      <c r="F90" s="164"/>
      <c r="G90" s="164"/>
      <c r="H90" s="164"/>
      <c r="I90" s="164"/>
      <c r="J90" s="74">
        <v>13099</v>
      </c>
      <c r="K90" s="74">
        <v>1543</v>
      </c>
      <c r="L90" s="74">
        <v>120</v>
      </c>
      <c r="M90" s="74">
        <v>9</v>
      </c>
      <c r="N90" s="73"/>
      <c r="O90" s="74">
        <v>124.97</v>
      </c>
      <c r="P90" s="73"/>
      <c r="Q90" s="74">
        <v>0.73</v>
      </c>
    </row>
    <row r="91" spans="1:17" ht="12.75" customHeight="1" x14ac:dyDescent="0.2">
      <c r="A91" s="163" t="s">
        <v>316</v>
      </c>
      <c r="B91" s="164"/>
      <c r="C91" s="164"/>
      <c r="D91" s="164"/>
      <c r="E91" s="164"/>
      <c r="F91" s="164"/>
      <c r="G91" s="164"/>
      <c r="H91" s="164"/>
      <c r="I91" s="164"/>
      <c r="J91" s="74">
        <v>13688</v>
      </c>
      <c r="K91" s="74">
        <v>2076</v>
      </c>
      <c r="L91" s="74">
        <v>176</v>
      </c>
      <c r="M91" s="74">
        <v>11</v>
      </c>
      <c r="N91" s="73"/>
      <c r="O91" s="74">
        <v>160.4</v>
      </c>
      <c r="P91" s="73"/>
      <c r="Q91" s="74">
        <v>0.86</v>
      </c>
    </row>
    <row r="92" spans="1:17" ht="12.75" customHeight="1" x14ac:dyDescent="0.2">
      <c r="A92" s="163" t="s">
        <v>67</v>
      </c>
      <c r="B92" s="164"/>
      <c r="C92" s="164"/>
      <c r="D92" s="164"/>
      <c r="E92" s="164"/>
      <c r="F92" s="164"/>
      <c r="G92" s="164"/>
      <c r="H92" s="164"/>
      <c r="I92" s="164"/>
      <c r="J92" s="73"/>
      <c r="K92" s="73"/>
      <c r="L92" s="73"/>
      <c r="M92" s="73"/>
      <c r="N92" s="73"/>
      <c r="O92" s="73"/>
      <c r="P92" s="73"/>
      <c r="Q92" s="73"/>
    </row>
    <row r="93" spans="1:17" ht="12.75" customHeight="1" x14ac:dyDescent="0.2">
      <c r="A93" s="163" t="s">
        <v>317</v>
      </c>
      <c r="B93" s="164"/>
      <c r="C93" s="164"/>
      <c r="D93" s="164"/>
      <c r="E93" s="164"/>
      <c r="F93" s="164"/>
      <c r="G93" s="164"/>
      <c r="H93" s="164"/>
      <c r="I93" s="164"/>
      <c r="J93" s="74">
        <v>67</v>
      </c>
      <c r="K93" s="74">
        <v>66</v>
      </c>
      <c r="L93" s="73"/>
      <c r="M93" s="73"/>
      <c r="N93" s="73"/>
      <c r="O93" s="73"/>
      <c r="P93" s="73"/>
      <c r="Q93" s="73"/>
    </row>
    <row r="94" spans="1:17" ht="12.75" customHeight="1" x14ac:dyDescent="0.2">
      <c r="A94" s="163" t="s">
        <v>318</v>
      </c>
      <c r="B94" s="164"/>
      <c r="C94" s="164"/>
      <c r="D94" s="164"/>
      <c r="E94" s="164"/>
      <c r="F94" s="164"/>
      <c r="G94" s="164"/>
      <c r="H94" s="164"/>
      <c r="I94" s="164"/>
      <c r="J94" s="74">
        <v>184</v>
      </c>
      <c r="K94" s="74">
        <v>159</v>
      </c>
      <c r="L94" s="74">
        <v>25</v>
      </c>
      <c r="M94" s="73"/>
      <c r="N94" s="73"/>
      <c r="O94" s="74">
        <v>12.076499999999999</v>
      </c>
      <c r="P94" s="73"/>
      <c r="Q94" s="74">
        <v>0.05</v>
      </c>
    </row>
    <row r="95" spans="1:17" ht="19.149999999999999" customHeight="1" x14ac:dyDescent="0.2">
      <c r="A95" s="163" t="s">
        <v>319</v>
      </c>
      <c r="B95" s="164"/>
      <c r="C95" s="164"/>
      <c r="D95" s="164"/>
      <c r="E95" s="164"/>
      <c r="F95" s="164"/>
      <c r="G95" s="164"/>
      <c r="H95" s="164"/>
      <c r="I95" s="164"/>
      <c r="J95" s="74">
        <v>55</v>
      </c>
      <c r="K95" s="74">
        <v>50</v>
      </c>
      <c r="L95" s="74">
        <v>5</v>
      </c>
      <c r="M95" s="73"/>
      <c r="N95" s="73"/>
      <c r="O95" s="74">
        <v>3.8325</v>
      </c>
      <c r="P95" s="73"/>
      <c r="Q95" s="74">
        <v>1.15E-2</v>
      </c>
    </row>
    <row r="96" spans="1:17" x14ac:dyDescent="0.2">
      <c r="A96" s="163" t="s">
        <v>320</v>
      </c>
      <c r="B96" s="164"/>
      <c r="C96" s="164"/>
      <c r="D96" s="164"/>
      <c r="E96" s="164"/>
      <c r="F96" s="164"/>
      <c r="G96" s="164"/>
      <c r="H96" s="164"/>
      <c r="I96" s="164"/>
      <c r="J96" s="74">
        <v>3</v>
      </c>
      <c r="K96" s="74">
        <v>3</v>
      </c>
      <c r="L96" s="73"/>
      <c r="M96" s="73"/>
      <c r="N96" s="73"/>
      <c r="O96" s="74">
        <v>0.18870000000000001</v>
      </c>
      <c r="P96" s="73"/>
      <c r="Q96" s="74">
        <v>8.9999999999999998E-4</v>
      </c>
    </row>
    <row r="97" spans="1:17" x14ac:dyDescent="0.2">
      <c r="A97" s="163" t="s">
        <v>321</v>
      </c>
      <c r="B97" s="164"/>
      <c r="C97" s="164"/>
      <c r="D97" s="164"/>
      <c r="E97" s="164"/>
      <c r="F97" s="164"/>
      <c r="G97" s="164"/>
      <c r="H97" s="164"/>
      <c r="I97" s="164"/>
      <c r="J97" s="74">
        <v>280</v>
      </c>
      <c r="K97" s="74">
        <v>254</v>
      </c>
      <c r="L97" s="74">
        <v>26</v>
      </c>
      <c r="M97" s="74">
        <v>1</v>
      </c>
      <c r="N97" s="73"/>
      <c r="O97" s="74">
        <v>19.321999999999999</v>
      </c>
      <c r="P97" s="73"/>
      <c r="Q97" s="74">
        <v>5.3999999999999999E-2</v>
      </c>
    </row>
    <row r="98" spans="1:17" ht="22.5" customHeight="1" x14ac:dyDescent="0.2">
      <c r="A98" s="163" t="s">
        <v>46</v>
      </c>
      <c r="B98" s="164"/>
      <c r="C98" s="164"/>
      <c r="D98" s="164"/>
      <c r="E98" s="164"/>
      <c r="F98" s="164"/>
      <c r="G98" s="164"/>
      <c r="H98" s="164"/>
      <c r="I98" s="164"/>
      <c r="J98" s="74">
        <v>2329</v>
      </c>
      <c r="K98" s="73"/>
      <c r="L98" s="73"/>
      <c r="M98" s="73"/>
      <c r="N98" s="73"/>
      <c r="O98" s="73"/>
      <c r="P98" s="73"/>
      <c r="Q98" s="73"/>
    </row>
    <row r="99" spans="1:17" ht="12.75" customHeight="1" x14ac:dyDescent="0.2">
      <c r="A99" s="163" t="s">
        <v>67</v>
      </c>
      <c r="B99" s="164"/>
      <c r="C99" s="164"/>
      <c r="D99" s="164"/>
      <c r="E99" s="164"/>
      <c r="F99" s="164"/>
      <c r="G99" s="164"/>
      <c r="H99" s="164"/>
      <c r="I99" s="164"/>
      <c r="J99" s="73"/>
      <c r="K99" s="73"/>
      <c r="L99" s="73"/>
      <c r="M99" s="73"/>
      <c r="N99" s="73"/>
      <c r="O99" s="73"/>
      <c r="P99" s="73"/>
      <c r="Q99" s="73"/>
    </row>
    <row r="100" spans="1:17" ht="12.75" customHeight="1" x14ac:dyDescent="0.2">
      <c r="A100" s="163" t="s">
        <v>322</v>
      </c>
      <c r="B100" s="164"/>
      <c r="C100" s="164"/>
      <c r="D100" s="164"/>
      <c r="E100" s="164"/>
      <c r="F100" s="164"/>
      <c r="G100" s="164"/>
      <c r="H100" s="164"/>
      <c r="I100" s="164"/>
      <c r="J100" s="74">
        <v>363</v>
      </c>
      <c r="K100" s="73"/>
      <c r="L100" s="73"/>
      <c r="M100" s="73"/>
      <c r="N100" s="73"/>
      <c r="O100" s="73"/>
      <c r="P100" s="73"/>
      <c r="Q100" s="73"/>
    </row>
    <row r="101" spans="1:17" ht="12.75" customHeight="1" x14ac:dyDescent="0.2">
      <c r="A101" s="163" t="s">
        <v>323</v>
      </c>
      <c r="B101" s="164"/>
      <c r="C101" s="164"/>
      <c r="D101" s="164"/>
      <c r="E101" s="164"/>
      <c r="F101" s="164"/>
      <c r="G101" s="164"/>
      <c r="H101" s="164"/>
      <c r="I101" s="164"/>
      <c r="J101" s="74">
        <v>52</v>
      </c>
      <c r="K101" s="73"/>
      <c r="L101" s="73"/>
      <c r="M101" s="73"/>
      <c r="N101" s="73"/>
      <c r="O101" s="73"/>
      <c r="P101" s="73"/>
      <c r="Q101" s="73"/>
    </row>
    <row r="102" spans="1:17" ht="12.75" customHeight="1" x14ac:dyDescent="0.2">
      <c r="A102" s="163" t="s">
        <v>324</v>
      </c>
      <c r="B102" s="164"/>
      <c r="C102" s="164"/>
      <c r="D102" s="164"/>
      <c r="E102" s="164"/>
      <c r="F102" s="164"/>
      <c r="G102" s="164"/>
      <c r="H102" s="164"/>
      <c r="I102" s="164"/>
      <c r="J102" s="74">
        <v>49</v>
      </c>
      <c r="K102" s="73"/>
      <c r="L102" s="73"/>
      <c r="M102" s="73"/>
      <c r="N102" s="73"/>
      <c r="O102" s="73"/>
      <c r="P102" s="73"/>
      <c r="Q102" s="73"/>
    </row>
    <row r="103" spans="1:17" ht="12.75" customHeight="1" x14ac:dyDescent="0.2">
      <c r="A103" s="163" t="s">
        <v>325</v>
      </c>
      <c r="B103" s="164"/>
      <c r="C103" s="164"/>
      <c r="D103" s="164"/>
      <c r="E103" s="164"/>
      <c r="F103" s="164"/>
      <c r="G103" s="164"/>
      <c r="H103" s="164"/>
      <c r="I103" s="164"/>
      <c r="J103" s="74">
        <v>109</v>
      </c>
      <c r="K103" s="73"/>
      <c r="L103" s="73"/>
      <c r="M103" s="73"/>
      <c r="N103" s="73"/>
      <c r="O103" s="73"/>
      <c r="P103" s="73"/>
      <c r="Q103" s="73"/>
    </row>
    <row r="104" spans="1:17" ht="12.75" customHeight="1" x14ac:dyDescent="0.2">
      <c r="A104" s="163" t="s">
        <v>326</v>
      </c>
      <c r="B104" s="164"/>
      <c r="C104" s="164"/>
      <c r="D104" s="164"/>
      <c r="E104" s="164"/>
      <c r="F104" s="164"/>
      <c r="G104" s="164"/>
      <c r="H104" s="164"/>
      <c r="I104" s="164"/>
      <c r="J104" s="74">
        <v>1756</v>
      </c>
      <c r="K104" s="73"/>
      <c r="L104" s="73"/>
      <c r="M104" s="73"/>
      <c r="N104" s="73"/>
      <c r="O104" s="73"/>
      <c r="P104" s="73"/>
      <c r="Q104" s="73"/>
    </row>
    <row r="105" spans="1:17" ht="12.75" customHeight="1" x14ac:dyDescent="0.2">
      <c r="A105" s="163" t="s">
        <v>47</v>
      </c>
      <c r="B105" s="164"/>
      <c r="C105" s="164"/>
      <c r="D105" s="164"/>
      <c r="E105" s="164"/>
      <c r="F105" s="164"/>
      <c r="G105" s="164"/>
      <c r="H105" s="164"/>
      <c r="I105" s="164"/>
      <c r="J105" s="74">
        <v>1328</v>
      </c>
      <c r="K105" s="73"/>
      <c r="L105" s="73"/>
      <c r="M105" s="73"/>
      <c r="N105" s="73"/>
      <c r="O105" s="73"/>
      <c r="P105" s="73"/>
      <c r="Q105" s="73"/>
    </row>
    <row r="106" spans="1:17" x14ac:dyDescent="0.2">
      <c r="A106" s="163" t="s">
        <v>67</v>
      </c>
      <c r="B106" s="164"/>
      <c r="C106" s="164"/>
      <c r="D106" s="164"/>
      <c r="E106" s="164"/>
      <c r="F106" s="164"/>
      <c r="G106" s="164"/>
      <c r="H106" s="164"/>
      <c r="I106" s="164"/>
      <c r="J106" s="73"/>
      <c r="K106" s="73"/>
      <c r="L106" s="73"/>
      <c r="M106" s="73"/>
      <c r="N106" s="73"/>
      <c r="O106" s="73"/>
      <c r="P106" s="73"/>
      <c r="Q106" s="73"/>
    </row>
    <row r="107" spans="1:17" ht="22.5" customHeight="1" x14ac:dyDescent="0.2">
      <c r="A107" s="163" t="s">
        <v>327</v>
      </c>
      <c r="B107" s="164"/>
      <c r="C107" s="164"/>
      <c r="D107" s="164"/>
      <c r="E107" s="164"/>
      <c r="F107" s="164"/>
      <c r="G107" s="164"/>
      <c r="H107" s="164"/>
      <c r="I107" s="164"/>
      <c r="J107" s="74">
        <v>279</v>
      </c>
      <c r="K107" s="73"/>
      <c r="L107" s="73"/>
      <c r="M107" s="73"/>
      <c r="N107" s="73"/>
      <c r="O107" s="73"/>
      <c r="P107" s="73"/>
      <c r="Q107" s="73"/>
    </row>
    <row r="108" spans="1:17" ht="12.75" customHeight="1" x14ac:dyDescent="0.2">
      <c r="A108" s="163" t="s">
        <v>328</v>
      </c>
      <c r="B108" s="164"/>
      <c r="C108" s="164"/>
      <c r="D108" s="164"/>
      <c r="E108" s="164"/>
      <c r="F108" s="164"/>
      <c r="G108" s="164"/>
      <c r="H108" s="164"/>
      <c r="I108" s="164"/>
      <c r="J108" s="74">
        <v>49</v>
      </c>
      <c r="K108" s="73"/>
      <c r="L108" s="73"/>
      <c r="M108" s="73"/>
      <c r="N108" s="73"/>
      <c r="O108" s="73"/>
      <c r="P108" s="73"/>
      <c r="Q108" s="73"/>
    </row>
    <row r="109" spans="1:17" ht="12.75" customHeight="1" x14ac:dyDescent="0.2">
      <c r="A109" s="163" t="s">
        <v>329</v>
      </c>
      <c r="B109" s="164"/>
      <c r="C109" s="164"/>
      <c r="D109" s="164"/>
      <c r="E109" s="164"/>
      <c r="F109" s="164"/>
      <c r="G109" s="164"/>
      <c r="H109" s="164"/>
      <c r="I109" s="164"/>
      <c r="J109" s="74">
        <v>32</v>
      </c>
      <c r="K109" s="73"/>
      <c r="L109" s="73"/>
      <c r="M109" s="73"/>
      <c r="N109" s="73"/>
      <c r="O109" s="73"/>
      <c r="P109" s="73"/>
      <c r="Q109" s="73"/>
    </row>
    <row r="110" spans="1:17" ht="12.75" customHeight="1" x14ac:dyDescent="0.2">
      <c r="A110" s="163" t="s">
        <v>330</v>
      </c>
      <c r="B110" s="164"/>
      <c r="C110" s="164"/>
      <c r="D110" s="164"/>
      <c r="E110" s="164"/>
      <c r="F110" s="164"/>
      <c r="G110" s="164"/>
      <c r="H110" s="164"/>
      <c r="I110" s="164"/>
      <c r="J110" s="74">
        <v>968</v>
      </c>
      <c r="K110" s="73"/>
      <c r="L110" s="73"/>
      <c r="M110" s="73"/>
      <c r="N110" s="73"/>
      <c r="O110" s="73"/>
      <c r="P110" s="73"/>
      <c r="Q110" s="73"/>
    </row>
    <row r="111" spans="1:17" ht="12.75" customHeight="1" x14ac:dyDescent="0.2">
      <c r="A111" s="165" t="s">
        <v>48</v>
      </c>
      <c r="B111" s="164"/>
      <c r="C111" s="164"/>
      <c r="D111" s="164"/>
      <c r="E111" s="164"/>
      <c r="F111" s="164"/>
      <c r="G111" s="164"/>
      <c r="H111" s="164"/>
      <c r="I111" s="164"/>
      <c r="J111" s="73"/>
      <c r="K111" s="73"/>
      <c r="L111" s="73"/>
      <c r="M111" s="73"/>
      <c r="N111" s="73"/>
      <c r="O111" s="73"/>
      <c r="P111" s="73"/>
      <c r="Q111" s="73"/>
    </row>
    <row r="112" spans="1:17" ht="12.75" customHeight="1" x14ac:dyDescent="0.2">
      <c r="A112" s="163" t="s">
        <v>331</v>
      </c>
      <c r="B112" s="164"/>
      <c r="C112" s="164"/>
      <c r="D112" s="164"/>
      <c r="E112" s="164"/>
      <c r="F112" s="164"/>
      <c r="G112" s="164"/>
      <c r="H112" s="164"/>
      <c r="I112" s="164"/>
      <c r="J112" s="74">
        <v>1112</v>
      </c>
      <c r="K112" s="73"/>
      <c r="L112" s="73"/>
      <c r="M112" s="73"/>
      <c r="N112" s="73"/>
      <c r="O112" s="74">
        <v>38.840000000000003</v>
      </c>
      <c r="P112" s="73"/>
      <c r="Q112" s="74">
        <v>0.53</v>
      </c>
    </row>
    <row r="113" spans="1:17" ht="12.75" customHeight="1" x14ac:dyDescent="0.2">
      <c r="A113" s="163" t="s">
        <v>85</v>
      </c>
      <c r="B113" s="164"/>
      <c r="C113" s="164"/>
      <c r="D113" s="164"/>
      <c r="E113" s="164"/>
      <c r="F113" s="164"/>
      <c r="G113" s="164"/>
      <c r="H113" s="164"/>
      <c r="I113" s="164"/>
      <c r="J113" s="74">
        <v>15277</v>
      </c>
      <c r="K113" s="73"/>
      <c r="L113" s="73"/>
      <c r="M113" s="73"/>
      <c r="N113" s="73"/>
      <c r="O113" s="74">
        <v>104.36</v>
      </c>
      <c r="P113" s="73"/>
      <c r="Q113" s="74">
        <v>0.33</v>
      </c>
    </row>
    <row r="114" spans="1:17" ht="12.75" customHeight="1" x14ac:dyDescent="0.2">
      <c r="A114" s="163" t="s">
        <v>332</v>
      </c>
      <c r="B114" s="164"/>
      <c r="C114" s="164"/>
      <c r="D114" s="164"/>
      <c r="E114" s="164"/>
      <c r="F114" s="164"/>
      <c r="G114" s="164"/>
      <c r="H114" s="164"/>
      <c r="I114" s="164"/>
      <c r="J114" s="74">
        <v>295</v>
      </c>
      <c r="K114" s="73"/>
      <c r="L114" s="73"/>
      <c r="M114" s="73"/>
      <c r="N114" s="73"/>
      <c r="O114" s="74">
        <v>3.42</v>
      </c>
      <c r="P114" s="73"/>
      <c r="Q114" s="73"/>
    </row>
    <row r="115" spans="1:17" ht="12.75" customHeight="1" x14ac:dyDescent="0.2">
      <c r="A115" s="163" t="s">
        <v>333</v>
      </c>
      <c r="B115" s="164"/>
      <c r="C115" s="164"/>
      <c r="D115" s="164"/>
      <c r="E115" s="164"/>
      <c r="F115" s="164"/>
      <c r="G115" s="164"/>
      <c r="H115" s="164"/>
      <c r="I115" s="164"/>
      <c r="J115" s="74">
        <v>500</v>
      </c>
      <c r="K115" s="73"/>
      <c r="L115" s="73"/>
      <c r="M115" s="73"/>
      <c r="N115" s="73"/>
      <c r="O115" s="74">
        <v>8.16</v>
      </c>
      <c r="P115" s="73"/>
      <c r="Q115" s="73"/>
    </row>
    <row r="116" spans="1:17" ht="12.75" customHeight="1" x14ac:dyDescent="0.2">
      <c r="A116" s="163" t="s">
        <v>334</v>
      </c>
      <c r="B116" s="164"/>
      <c r="C116" s="164"/>
      <c r="D116" s="164"/>
      <c r="E116" s="164"/>
      <c r="F116" s="164"/>
      <c r="G116" s="164"/>
      <c r="H116" s="164"/>
      <c r="I116" s="164"/>
      <c r="J116" s="74">
        <v>161</v>
      </c>
      <c r="K116" s="73"/>
      <c r="L116" s="73"/>
      <c r="M116" s="73"/>
      <c r="N116" s="73"/>
      <c r="O116" s="74">
        <v>5.62</v>
      </c>
      <c r="P116" s="73"/>
      <c r="Q116" s="73"/>
    </row>
    <row r="117" spans="1:17" ht="12.75" customHeight="1" x14ac:dyDescent="0.2">
      <c r="A117" s="163" t="s">
        <v>49</v>
      </c>
      <c r="B117" s="164"/>
      <c r="C117" s="164"/>
      <c r="D117" s="164"/>
      <c r="E117" s="164"/>
      <c r="F117" s="164"/>
      <c r="G117" s="164"/>
      <c r="H117" s="164"/>
      <c r="I117" s="164"/>
      <c r="J117" s="74">
        <v>17345</v>
      </c>
      <c r="K117" s="73"/>
      <c r="L117" s="73"/>
      <c r="M117" s="73"/>
      <c r="N117" s="73"/>
      <c r="O117" s="74">
        <v>160.4</v>
      </c>
      <c r="P117" s="73"/>
      <c r="Q117" s="74">
        <v>0.86</v>
      </c>
    </row>
    <row r="118" spans="1:17" ht="12.75" customHeight="1" x14ac:dyDescent="0.2">
      <c r="A118" s="163" t="s">
        <v>50</v>
      </c>
      <c r="B118" s="164"/>
      <c r="C118" s="164"/>
      <c r="D118" s="164"/>
      <c r="E118" s="164"/>
      <c r="F118" s="164"/>
      <c r="G118" s="164"/>
      <c r="H118" s="164"/>
      <c r="I118" s="164"/>
      <c r="J118" s="73"/>
      <c r="K118" s="73"/>
      <c r="L118" s="73"/>
      <c r="M118" s="73"/>
      <c r="N118" s="73"/>
      <c r="O118" s="73"/>
      <c r="P118" s="73"/>
      <c r="Q118" s="73"/>
    </row>
    <row r="119" spans="1:17" ht="12.75" customHeight="1" x14ac:dyDescent="0.2">
      <c r="A119" s="163" t="s">
        <v>51</v>
      </c>
      <c r="B119" s="164"/>
      <c r="C119" s="164"/>
      <c r="D119" s="164"/>
      <c r="E119" s="164"/>
      <c r="F119" s="164"/>
      <c r="G119" s="164"/>
      <c r="H119" s="164"/>
      <c r="I119" s="164"/>
      <c r="J119" s="74">
        <v>11436</v>
      </c>
      <c r="K119" s="73"/>
      <c r="L119" s="73"/>
      <c r="M119" s="73"/>
      <c r="N119" s="73"/>
      <c r="O119" s="73"/>
      <c r="P119" s="73"/>
      <c r="Q119" s="73"/>
    </row>
    <row r="120" spans="1:17" ht="12.75" customHeight="1" x14ac:dyDescent="0.2">
      <c r="A120" s="163" t="s">
        <v>52</v>
      </c>
      <c r="B120" s="164"/>
      <c r="C120" s="164"/>
      <c r="D120" s="164"/>
      <c r="E120" s="164"/>
      <c r="F120" s="164"/>
      <c r="G120" s="164"/>
      <c r="H120" s="164"/>
      <c r="I120" s="164"/>
      <c r="J120" s="74">
        <f>176-M91</f>
        <v>165</v>
      </c>
      <c r="K120" s="73"/>
      <c r="L120" s="73"/>
      <c r="M120" s="73"/>
      <c r="N120" s="73"/>
      <c r="O120" s="73"/>
      <c r="P120" s="73"/>
      <c r="Q120" s="73"/>
    </row>
    <row r="121" spans="1:17" ht="12.75" customHeight="1" x14ac:dyDescent="0.2">
      <c r="A121" s="163" t="s">
        <v>53</v>
      </c>
      <c r="B121" s="164"/>
      <c r="C121" s="164"/>
      <c r="D121" s="164"/>
      <c r="E121" s="164"/>
      <c r="F121" s="164"/>
      <c r="G121" s="164"/>
      <c r="H121" s="164"/>
      <c r="I121" s="164"/>
      <c r="J121" s="74">
        <v>2087</v>
      </c>
      <c r="K121" s="73"/>
      <c r="L121" s="73"/>
      <c r="M121" s="73"/>
      <c r="N121" s="73"/>
      <c r="O121" s="73"/>
      <c r="P121" s="73"/>
      <c r="Q121" s="73"/>
    </row>
    <row r="122" spans="1:17" ht="12.75" customHeight="1" x14ac:dyDescent="0.2">
      <c r="A122" s="163" t="s">
        <v>54</v>
      </c>
      <c r="B122" s="164"/>
      <c r="C122" s="164"/>
      <c r="D122" s="164"/>
      <c r="E122" s="164"/>
      <c r="F122" s="164"/>
      <c r="G122" s="164"/>
      <c r="H122" s="164"/>
      <c r="I122" s="164"/>
      <c r="J122" s="74">
        <v>2329</v>
      </c>
      <c r="K122" s="73"/>
      <c r="L122" s="73"/>
      <c r="M122" s="73"/>
      <c r="N122" s="73"/>
      <c r="O122" s="73"/>
      <c r="P122" s="73"/>
      <c r="Q122" s="73"/>
    </row>
    <row r="123" spans="1:17" x14ac:dyDescent="0.2">
      <c r="A123" s="163" t="s">
        <v>55</v>
      </c>
      <c r="B123" s="164"/>
      <c r="C123" s="164"/>
      <c r="D123" s="164"/>
      <c r="E123" s="164"/>
      <c r="F123" s="164"/>
      <c r="G123" s="164"/>
      <c r="H123" s="164"/>
      <c r="I123" s="164"/>
      <c r="J123" s="74">
        <v>1328</v>
      </c>
      <c r="K123" s="73"/>
      <c r="L123" s="73"/>
      <c r="M123" s="73"/>
      <c r="N123" s="73"/>
      <c r="O123" s="73"/>
      <c r="P123" s="73"/>
      <c r="Q123" s="73"/>
    </row>
    <row r="124" spans="1:17" x14ac:dyDescent="0.2">
      <c r="A124" s="165" t="s">
        <v>56</v>
      </c>
      <c r="B124" s="164"/>
      <c r="C124" s="164"/>
      <c r="D124" s="164"/>
      <c r="E124" s="164"/>
      <c r="F124" s="164"/>
      <c r="G124" s="164"/>
      <c r="H124" s="164"/>
      <c r="I124" s="164"/>
      <c r="J124" s="72">
        <v>17345</v>
      </c>
      <c r="K124" s="73"/>
      <c r="L124" s="73"/>
      <c r="M124" s="73"/>
      <c r="N124" s="73"/>
      <c r="O124" s="72">
        <v>160.4</v>
      </c>
      <c r="P124" s="73"/>
      <c r="Q124" s="72">
        <v>0.86</v>
      </c>
    </row>
    <row r="125" spans="1:17" x14ac:dyDescent="0.2">
      <c r="A125" s="12"/>
      <c r="B125" s="81"/>
      <c r="C125" s="80"/>
      <c r="D125" s="134"/>
      <c r="E125" s="12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</row>
    <row r="126" spans="1:17" x14ac:dyDescent="0.2">
      <c r="A126" s="135"/>
      <c r="B126" s="136" t="s">
        <v>335</v>
      </c>
      <c r="C126" s="137"/>
      <c r="D126" s="137"/>
      <c r="E126" s="137"/>
      <c r="F126" s="137"/>
      <c r="G126" s="137"/>
      <c r="H126" s="137"/>
      <c r="I126" s="137"/>
      <c r="J126" s="138"/>
      <c r="K126" s="139"/>
      <c r="L126" s="139"/>
      <c r="M126" s="139"/>
      <c r="N126" s="139"/>
      <c r="O126" s="138"/>
      <c r="P126" s="139"/>
      <c r="Q126" s="138"/>
    </row>
    <row r="127" spans="1:17" x14ac:dyDescent="0.2">
      <c r="A127" s="10"/>
      <c r="B127" s="1"/>
      <c r="C127" s="8"/>
      <c r="D127" s="7"/>
      <c r="E127" s="9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">
      <c r="A128"/>
      <c r="B128"/>
      <c r="C128"/>
      <c r="D128"/>
      <c r="E128"/>
      <c r="F128" s="140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  <c r="Q128" s="140"/>
    </row>
    <row r="129" spans="1:17" x14ac:dyDescent="0.2">
      <c r="A129" s="141"/>
      <c r="B129" s="34" t="s">
        <v>336</v>
      </c>
      <c r="C129" s="142"/>
      <c r="D129" s="142"/>
      <c r="E129" s="142"/>
      <c r="F129" s="142"/>
      <c r="G129" s="142"/>
      <c r="H129" s="142"/>
      <c r="I129" s="34" t="s">
        <v>337</v>
      </c>
      <c r="J129" s="28"/>
      <c r="K129" s="28"/>
      <c r="L129" s="28"/>
      <c r="M129" s="28"/>
      <c r="N129" s="28"/>
      <c r="O129" s="28"/>
      <c r="P129" s="28"/>
      <c r="Q129" s="121"/>
    </row>
    <row r="130" spans="1:17" x14ac:dyDescent="0.2">
      <c r="A130" s="13"/>
      <c r="B130" s="28"/>
      <c r="C130" s="142"/>
      <c r="D130" s="143"/>
      <c r="E130" s="28"/>
      <c r="F130" s="28"/>
      <c r="G130" s="142"/>
      <c r="H130" s="121"/>
      <c r="I130" s="144" t="s">
        <v>338</v>
      </c>
      <c r="J130" s="121"/>
      <c r="K130" s="121"/>
      <c r="L130" s="121"/>
      <c r="M130" s="121"/>
      <c r="N130" s="121"/>
      <c r="O130" s="121"/>
      <c r="P130" s="121"/>
      <c r="Q130" s="121"/>
    </row>
    <row r="131" spans="1:17" x14ac:dyDescent="0.2">
      <c r="A131"/>
      <c r="B131"/>
      <c r="C131"/>
      <c r="D131"/>
      <c r="E131"/>
      <c r="F131" s="140"/>
      <c r="G131" s="140"/>
      <c r="H131" s="140"/>
      <c r="I131" s="34" t="s">
        <v>339</v>
      </c>
      <c r="J131" s="28"/>
      <c r="K131" s="28"/>
      <c r="L131" s="28"/>
      <c r="M131" s="28"/>
      <c r="N131" s="28"/>
      <c r="O131" s="28"/>
      <c r="P131" s="28"/>
      <c r="Q131" s="140"/>
    </row>
  </sheetData>
  <mergeCells count="63">
    <mergeCell ref="A77:Q77"/>
    <mergeCell ref="A63:Q63"/>
    <mergeCell ref="A118:I118"/>
    <mergeCell ref="A114:I114"/>
    <mergeCell ref="A115:I115"/>
    <mergeCell ref="A100:I100"/>
    <mergeCell ref="A104:I104"/>
    <mergeCell ref="A105:I105"/>
    <mergeCell ref="A95:I95"/>
    <mergeCell ref="A90:I90"/>
    <mergeCell ref="A91:I91"/>
    <mergeCell ref="A92:I92"/>
    <mergeCell ref="A93:I93"/>
    <mergeCell ref="A94:I94"/>
    <mergeCell ref="A103:I103"/>
    <mergeCell ref="A112:I112"/>
    <mergeCell ref="A37:Q37"/>
    <mergeCell ref="N20:N22"/>
    <mergeCell ref="O20:O22"/>
    <mergeCell ref="P20:P22"/>
    <mergeCell ref="Q20:Q22"/>
    <mergeCell ref="A34:Q34"/>
    <mergeCell ref="J20:M20"/>
    <mergeCell ref="F21:F22"/>
    <mergeCell ref="G21:I21"/>
    <mergeCell ref="A29:Q29"/>
    <mergeCell ref="A32:Q32"/>
    <mergeCell ref="E1:I1"/>
    <mergeCell ref="J14:K14"/>
    <mergeCell ref="J15:K15"/>
    <mergeCell ref="J16:K16"/>
    <mergeCell ref="A101:I101"/>
    <mergeCell ref="J21:J22"/>
    <mergeCell ref="K21:M21"/>
    <mergeCell ref="A24:Q24"/>
    <mergeCell ref="A25:Q25"/>
    <mergeCell ref="J17:K17"/>
    <mergeCell ref="A20:A22"/>
    <mergeCell ref="B20:B22"/>
    <mergeCell ref="C20:C22"/>
    <mergeCell ref="D20:D22"/>
    <mergeCell ref="E20:E22"/>
    <mergeCell ref="F20:I20"/>
    <mergeCell ref="A96:I96"/>
    <mergeCell ref="A97:I97"/>
    <mergeCell ref="A98:I98"/>
    <mergeCell ref="A116:I116"/>
    <mergeCell ref="A117:I117"/>
    <mergeCell ref="A106:I106"/>
    <mergeCell ref="A107:I107"/>
    <mergeCell ref="A108:I108"/>
    <mergeCell ref="A109:I109"/>
    <mergeCell ref="A110:I110"/>
    <mergeCell ref="A102:I102"/>
    <mergeCell ref="A99:I99"/>
    <mergeCell ref="A113:I113"/>
    <mergeCell ref="A111:I111"/>
    <mergeCell ref="A121:I121"/>
    <mergeCell ref="A122:I122"/>
    <mergeCell ref="A123:I123"/>
    <mergeCell ref="A124:I124"/>
    <mergeCell ref="A119:I119"/>
    <mergeCell ref="A120:I120"/>
  </mergeCells>
  <phoneticPr fontId="56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zoomScaleNormal="100" zoomScaleSheetLayoutView="75" workbookViewId="0">
      <selection activeCell="N156" sqref="N156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6" width="10.5703125" style="20" customWidth="1"/>
    <col min="7" max="7" width="10.5703125" style="29" customWidth="1"/>
    <col min="8" max="8" width="11" style="20" customWidth="1"/>
    <col min="9" max="9" width="10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</row>
    <row r="6" spans="1:17" x14ac:dyDescent="0.2">
      <c r="A6" s="12"/>
      <c r="B6" s="81"/>
      <c r="C6" s="79"/>
      <c r="D6" s="4"/>
      <c r="E6" s="78"/>
      <c r="F6" s="78"/>
      <c r="G6" s="89" t="s">
        <v>340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341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2"/>
      <c r="B13" s="81"/>
      <c r="C13" s="80"/>
      <c r="D13" s="82" t="s">
        <v>342</v>
      </c>
      <c r="E13" s="12"/>
      <c r="F13" s="78"/>
      <c r="G13" s="78"/>
      <c r="H13" s="78"/>
      <c r="I13" s="82"/>
      <c r="J13" s="82"/>
      <c r="K13" s="78"/>
      <c r="L13" s="78"/>
      <c r="M13" s="78"/>
      <c r="N13" s="115"/>
      <c r="O13" s="116"/>
      <c r="P13" s="116"/>
      <c r="Q13" s="78"/>
    </row>
    <row r="14" spans="1:17" x14ac:dyDescent="0.2">
      <c r="A14" s="12"/>
      <c r="B14" s="81"/>
      <c r="C14" s="80"/>
      <c r="D14" s="82" t="s">
        <v>59</v>
      </c>
      <c r="E14" s="12"/>
      <c r="F14" s="78"/>
      <c r="G14" s="78"/>
      <c r="H14" s="78"/>
      <c r="I14" s="82"/>
      <c r="J14" s="167" t="s">
        <v>343</v>
      </c>
      <c r="K14" s="168"/>
      <c r="L14" s="5" t="s">
        <v>73</v>
      </c>
      <c r="M14" s="78"/>
      <c r="N14" s="117"/>
      <c r="O14" s="116"/>
      <c r="P14" s="118"/>
      <c r="Q14" s="78"/>
    </row>
    <row r="15" spans="1:17" x14ac:dyDescent="0.2">
      <c r="A15" s="12"/>
      <c r="B15" s="81"/>
      <c r="C15" s="80"/>
      <c r="D15" s="82" t="s">
        <v>83</v>
      </c>
      <c r="E15" s="12"/>
      <c r="F15" s="78"/>
      <c r="G15" s="78"/>
      <c r="H15" s="78"/>
      <c r="I15" s="82"/>
      <c r="J15" s="167" t="s">
        <v>344</v>
      </c>
      <c r="K15" s="168"/>
      <c r="L15" s="5" t="s">
        <v>73</v>
      </c>
      <c r="M15" s="78"/>
      <c r="N15" s="117"/>
      <c r="O15" s="116"/>
      <c r="P15" s="118"/>
      <c r="Q15" s="78"/>
    </row>
    <row r="16" spans="1:17" s="27" customFormat="1" ht="14.25" x14ac:dyDescent="0.2">
      <c r="A16" s="12"/>
      <c r="B16" s="81"/>
      <c r="C16" s="80"/>
      <c r="D16" s="82" t="s">
        <v>60</v>
      </c>
      <c r="E16" s="12"/>
      <c r="F16" s="78"/>
      <c r="G16" s="78"/>
      <c r="H16" s="78"/>
      <c r="I16" s="82"/>
      <c r="J16" s="167" t="s">
        <v>345</v>
      </c>
      <c r="K16" s="168"/>
      <c r="L16" s="5" t="s">
        <v>73</v>
      </c>
      <c r="M16" s="78"/>
      <c r="N16" s="117"/>
      <c r="O16" s="116"/>
      <c r="P16" s="118"/>
      <c r="Q16" s="78"/>
    </row>
    <row r="17" spans="1:17" s="27" customFormat="1" ht="14.25" outlineLevel="1" x14ac:dyDescent="0.2">
      <c r="A17" s="12"/>
      <c r="B17" s="81"/>
      <c r="C17" s="80"/>
      <c r="D17" s="82" t="s">
        <v>169</v>
      </c>
      <c r="E17" s="12"/>
      <c r="F17" s="78"/>
      <c r="G17" s="78"/>
      <c r="H17" s="78"/>
      <c r="I17" s="82"/>
      <c r="J17" s="167" t="s">
        <v>346</v>
      </c>
      <c r="K17" s="168"/>
      <c r="L17" s="5" t="s">
        <v>73</v>
      </c>
      <c r="M17" s="78"/>
      <c r="N17" s="117"/>
      <c r="O17" s="116"/>
      <c r="P17" s="118"/>
      <c r="Q17" s="78"/>
    </row>
    <row r="18" spans="1:17" s="27" customFormat="1" ht="14.25" outlineLevel="1" x14ac:dyDescent="0.2">
      <c r="A18" s="12"/>
      <c r="B18" s="81"/>
      <c r="C18" s="80"/>
      <c r="D18" s="82" t="s">
        <v>57</v>
      </c>
      <c r="E18" s="12"/>
      <c r="F18" s="78"/>
      <c r="G18" s="78"/>
      <c r="H18" s="78"/>
      <c r="I18" s="82"/>
      <c r="J18" s="167" t="s">
        <v>347</v>
      </c>
      <c r="K18" s="168"/>
      <c r="L18" s="5" t="s">
        <v>58</v>
      </c>
      <c r="M18" s="78"/>
      <c r="N18" s="78"/>
      <c r="O18" s="78"/>
      <c r="P18" s="78"/>
      <c r="Q18" s="78"/>
    </row>
    <row r="19" spans="1:17" s="27" customFormat="1" ht="14.25" outlineLevel="1" x14ac:dyDescent="0.2">
      <c r="A19" s="13"/>
      <c r="B19" s="119"/>
      <c r="C19" s="126"/>
      <c r="D19" s="82" t="s">
        <v>348</v>
      </c>
      <c r="E19" s="82"/>
      <c r="F19" s="82"/>
      <c r="G19" s="82"/>
      <c r="H19" s="82"/>
      <c r="I19" s="82"/>
      <c r="J19" s="82"/>
      <c r="K19" s="123">
        <f>J135/1000</f>
        <v>60.350999999999999</v>
      </c>
      <c r="L19" s="82" t="s">
        <v>186</v>
      </c>
      <c r="M19" s="121"/>
      <c r="N19" s="117"/>
      <c r="O19" s="124"/>
      <c r="P19" s="118"/>
      <c r="Q19" s="125"/>
    </row>
    <row r="20" spans="1:17" s="27" customFormat="1" ht="14.25" x14ac:dyDescent="0.2">
      <c r="A20" s="13"/>
      <c r="B20" s="119"/>
      <c r="C20" s="126"/>
      <c r="D20" s="127" t="s">
        <v>187</v>
      </c>
      <c r="E20" s="82"/>
      <c r="F20" s="82"/>
      <c r="G20" s="82"/>
      <c r="H20" s="82"/>
      <c r="I20" s="82"/>
      <c r="J20" s="82"/>
      <c r="K20" s="82"/>
      <c r="L20" s="82"/>
      <c r="M20" s="121"/>
      <c r="N20" s="121"/>
      <c r="O20" s="121"/>
      <c r="P20" s="121"/>
      <c r="Q20"/>
    </row>
    <row r="21" spans="1:17" s="27" customFormat="1" ht="14.25" outlineLevel="1" x14ac:dyDescent="0.2">
      <c r="A21" s="10"/>
      <c r="B21" s="1"/>
      <c r="C21" s="8"/>
      <c r="D21" s="7"/>
      <c r="E21" s="9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27" customFormat="1" ht="14.25" outlineLevel="2" x14ac:dyDescent="0.2">
      <c r="A22" s="169" t="s">
        <v>41</v>
      </c>
      <c r="B22" s="173" t="s">
        <v>168</v>
      </c>
      <c r="C22" s="169" t="s">
        <v>167</v>
      </c>
      <c r="D22" s="169" t="s">
        <v>166</v>
      </c>
      <c r="E22" s="169" t="s">
        <v>165</v>
      </c>
      <c r="F22" s="169" t="s">
        <v>72</v>
      </c>
      <c r="G22" s="170"/>
      <c r="H22" s="170"/>
      <c r="I22" s="170"/>
      <c r="J22" s="169" t="s">
        <v>71</v>
      </c>
      <c r="K22" s="170"/>
      <c r="L22" s="170"/>
      <c r="M22" s="170"/>
      <c r="N22" s="169" t="s">
        <v>164</v>
      </c>
      <c r="O22" s="169" t="s">
        <v>163</v>
      </c>
      <c r="P22" s="169" t="s">
        <v>188</v>
      </c>
      <c r="Q22" s="169" t="s">
        <v>189</v>
      </c>
    </row>
    <row r="23" spans="1:17" x14ac:dyDescent="0.2">
      <c r="A23" s="170"/>
      <c r="B23" s="174"/>
      <c r="C23" s="175"/>
      <c r="D23" s="169"/>
      <c r="E23" s="170"/>
      <c r="F23" s="169" t="s">
        <v>42</v>
      </c>
      <c r="G23" s="169" t="s">
        <v>162</v>
      </c>
      <c r="H23" s="170"/>
      <c r="I23" s="170"/>
      <c r="J23" s="169" t="s">
        <v>42</v>
      </c>
      <c r="K23" s="169" t="s">
        <v>162</v>
      </c>
      <c r="L23" s="170"/>
      <c r="M23" s="170"/>
      <c r="N23" s="169"/>
      <c r="O23" s="169"/>
      <c r="P23" s="169"/>
      <c r="Q23" s="169"/>
    </row>
    <row r="24" spans="1:17" x14ac:dyDescent="0.2">
      <c r="A24" s="170"/>
      <c r="B24" s="174"/>
      <c r="C24" s="175"/>
      <c r="D24" s="169"/>
      <c r="E24" s="170"/>
      <c r="F24" s="170"/>
      <c r="G24" s="16" t="s">
        <v>161</v>
      </c>
      <c r="H24" s="16" t="s">
        <v>160</v>
      </c>
      <c r="I24" s="16" t="s">
        <v>159</v>
      </c>
      <c r="J24" s="170"/>
      <c r="K24" s="16" t="s">
        <v>161</v>
      </c>
      <c r="L24" s="16" t="s">
        <v>160</v>
      </c>
      <c r="M24" s="16" t="s">
        <v>159</v>
      </c>
      <c r="N24" s="169"/>
      <c r="O24" s="169"/>
      <c r="P24" s="169"/>
      <c r="Q24" s="169"/>
    </row>
    <row r="25" spans="1:17" x14ac:dyDescent="0.2">
      <c r="A25" s="6">
        <v>1</v>
      </c>
      <c r="B25" s="19">
        <v>2</v>
      </c>
      <c r="C25" s="16">
        <v>3</v>
      </c>
      <c r="D25" s="16">
        <v>4</v>
      </c>
      <c r="E25" s="6">
        <v>5</v>
      </c>
      <c r="F25" s="17">
        <v>6</v>
      </c>
      <c r="G25" s="17">
        <v>7</v>
      </c>
      <c r="H25" s="17">
        <v>8</v>
      </c>
      <c r="I25" s="17">
        <v>9</v>
      </c>
      <c r="J25" s="17">
        <v>10</v>
      </c>
      <c r="K25" s="17">
        <v>11</v>
      </c>
      <c r="L25" s="17">
        <v>12</v>
      </c>
      <c r="M25" s="17">
        <v>13</v>
      </c>
      <c r="N25" s="17">
        <v>14</v>
      </c>
      <c r="O25" s="17">
        <v>15</v>
      </c>
      <c r="P25" s="17">
        <v>16</v>
      </c>
      <c r="Q25" s="17">
        <v>17</v>
      </c>
    </row>
    <row r="26" spans="1:17" s="26" customFormat="1" ht="48" customHeight="1" x14ac:dyDescent="0.2">
      <c r="A26" s="171" t="s">
        <v>349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</row>
    <row r="27" spans="1:17" s="26" customFormat="1" ht="84.75" x14ac:dyDescent="0.2">
      <c r="A27" s="6">
        <v>1</v>
      </c>
      <c r="B27" s="76" t="s">
        <v>350</v>
      </c>
      <c r="C27" s="18" t="s">
        <v>351</v>
      </c>
      <c r="D27" s="11" t="s">
        <v>38</v>
      </c>
      <c r="E27" s="77">
        <v>2</v>
      </c>
      <c r="F27" s="74">
        <v>58.28</v>
      </c>
      <c r="G27" s="74">
        <v>19.53</v>
      </c>
      <c r="H27" s="74">
        <v>38.75</v>
      </c>
      <c r="I27" s="74">
        <v>2.2400000000000002</v>
      </c>
      <c r="J27" s="73">
        <v>117</v>
      </c>
      <c r="K27" s="73">
        <v>39</v>
      </c>
      <c r="L27" s="73">
        <v>78</v>
      </c>
      <c r="M27" s="73">
        <v>4</v>
      </c>
      <c r="N27" s="73">
        <v>1.4</v>
      </c>
      <c r="O27" s="73">
        <v>2.8</v>
      </c>
      <c r="P27" s="73">
        <v>0.12</v>
      </c>
      <c r="Q27" s="73">
        <v>0.24</v>
      </c>
    </row>
    <row r="28" spans="1:17" s="26" customFormat="1" ht="84.75" x14ac:dyDescent="0.2">
      <c r="A28" s="6">
        <v>2</v>
      </c>
      <c r="B28" s="76" t="s">
        <v>352</v>
      </c>
      <c r="C28" s="18" t="s">
        <v>353</v>
      </c>
      <c r="D28" s="11" t="s">
        <v>38</v>
      </c>
      <c r="E28" s="77">
        <v>1</v>
      </c>
      <c r="F28" s="74">
        <v>19.829999999999998</v>
      </c>
      <c r="G28" s="74">
        <v>17.48</v>
      </c>
      <c r="H28" s="74">
        <v>2.35</v>
      </c>
      <c r="I28" s="74">
        <v>0.11</v>
      </c>
      <c r="J28" s="73">
        <v>20</v>
      </c>
      <c r="K28" s="73">
        <v>18</v>
      </c>
      <c r="L28" s="73">
        <v>2</v>
      </c>
      <c r="M28" s="73"/>
      <c r="N28" s="73">
        <v>1.25</v>
      </c>
      <c r="O28" s="73">
        <v>1.25</v>
      </c>
      <c r="P28" s="73">
        <v>0.01</v>
      </c>
      <c r="Q28" s="73">
        <v>0.01</v>
      </c>
    </row>
    <row r="29" spans="1:17" ht="24" x14ac:dyDescent="0.2">
      <c r="A29" s="6">
        <v>3</v>
      </c>
      <c r="B29" s="76" t="s">
        <v>354</v>
      </c>
      <c r="C29" s="18" t="s">
        <v>355</v>
      </c>
      <c r="D29" s="11" t="s">
        <v>199</v>
      </c>
      <c r="E29" s="77">
        <v>0.26</v>
      </c>
      <c r="F29" s="74">
        <v>205.2</v>
      </c>
      <c r="G29" s="74">
        <v>201.98</v>
      </c>
      <c r="H29" s="74">
        <v>3.22</v>
      </c>
      <c r="I29" s="74">
        <v>1.25</v>
      </c>
      <c r="J29" s="73">
        <v>53</v>
      </c>
      <c r="K29" s="73">
        <v>53</v>
      </c>
      <c r="L29" s="73"/>
      <c r="M29" s="73"/>
      <c r="N29" s="73">
        <v>17.89</v>
      </c>
      <c r="O29" s="73">
        <v>4.6500000000000004</v>
      </c>
      <c r="P29" s="73">
        <v>0.08</v>
      </c>
      <c r="Q29" s="73">
        <v>0.02</v>
      </c>
    </row>
    <row r="30" spans="1:17" ht="19.149999999999999" customHeight="1" x14ac:dyDescent="0.2">
      <c r="A30" s="6">
        <v>4</v>
      </c>
      <c r="B30" s="76" t="s">
        <v>356</v>
      </c>
      <c r="C30" s="18" t="s">
        <v>357</v>
      </c>
      <c r="D30" s="11" t="s">
        <v>213</v>
      </c>
      <c r="E30" s="75">
        <v>1.5</v>
      </c>
      <c r="F30" s="74">
        <v>106.34</v>
      </c>
      <c r="G30" s="74">
        <v>105.94</v>
      </c>
      <c r="H30" s="74">
        <v>0.4</v>
      </c>
      <c r="I30" s="74">
        <v>0.16</v>
      </c>
      <c r="J30" s="73">
        <v>160</v>
      </c>
      <c r="K30" s="73">
        <v>159</v>
      </c>
      <c r="L30" s="73">
        <v>1</v>
      </c>
      <c r="M30" s="73"/>
      <c r="N30" s="73">
        <v>9.64</v>
      </c>
      <c r="O30" s="73">
        <v>14.46</v>
      </c>
      <c r="P30" s="73">
        <v>0.01</v>
      </c>
      <c r="Q30" s="73">
        <v>0.02</v>
      </c>
    </row>
    <row r="31" spans="1:17" ht="19.149999999999999" customHeight="1" x14ac:dyDescent="0.2">
      <c r="A31" s="6">
        <v>5</v>
      </c>
      <c r="B31" s="76" t="s">
        <v>358</v>
      </c>
      <c r="C31" s="18" t="s">
        <v>359</v>
      </c>
      <c r="D31" s="11" t="s">
        <v>199</v>
      </c>
      <c r="E31" s="77">
        <v>0.15</v>
      </c>
      <c r="F31" s="74">
        <v>64.180000000000007</v>
      </c>
      <c r="G31" s="74">
        <v>64.180000000000007</v>
      </c>
      <c r="H31" s="73"/>
      <c r="I31" s="73"/>
      <c r="J31" s="73">
        <v>10</v>
      </c>
      <c r="K31" s="73">
        <v>10</v>
      </c>
      <c r="L31" s="73"/>
      <c r="M31" s="73"/>
      <c r="N31" s="73">
        <v>5.84</v>
      </c>
      <c r="O31" s="73">
        <v>0.88</v>
      </c>
      <c r="P31" s="73"/>
      <c r="Q31" s="73"/>
    </row>
    <row r="32" spans="1:17" ht="19.149999999999999" customHeight="1" x14ac:dyDescent="0.2">
      <c r="A32" s="6">
        <v>6</v>
      </c>
      <c r="B32" s="76" t="s">
        <v>1</v>
      </c>
      <c r="C32" s="18" t="s">
        <v>360</v>
      </c>
      <c r="D32" s="11" t="s">
        <v>38</v>
      </c>
      <c r="E32" s="77">
        <v>2</v>
      </c>
      <c r="F32" s="74">
        <v>7.62</v>
      </c>
      <c r="G32" s="74">
        <v>7.24</v>
      </c>
      <c r="H32" s="74">
        <v>0.38</v>
      </c>
      <c r="I32" s="73"/>
      <c r="J32" s="73">
        <v>15</v>
      </c>
      <c r="K32" s="73">
        <v>14</v>
      </c>
      <c r="L32" s="73">
        <v>1</v>
      </c>
      <c r="M32" s="73"/>
      <c r="N32" s="73">
        <v>0.54</v>
      </c>
      <c r="O32" s="73">
        <v>1.08</v>
      </c>
      <c r="P32" s="73"/>
      <c r="Q32" s="73"/>
    </row>
    <row r="33" spans="1:17" ht="19.149999999999999" customHeight="1" x14ac:dyDescent="0.2">
      <c r="A33" s="171" t="s">
        <v>361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</row>
    <row r="34" spans="1:17" ht="63" x14ac:dyDescent="0.2">
      <c r="A34" s="6">
        <v>7</v>
      </c>
      <c r="B34" s="76" t="s">
        <v>362</v>
      </c>
      <c r="C34" s="18" t="s">
        <v>363</v>
      </c>
      <c r="D34" s="11" t="s">
        <v>37</v>
      </c>
      <c r="E34" s="77">
        <v>1</v>
      </c>
      <c r="F34" s="74">
        <v>2538.2199999999998</v>
      </c>
      <c r="G34" s="73"/>
      <c r="H34" s="73"/>
      <c r="I34" s="73"/>
      <c r="J34" s="73">
        <v>2538</v>
      </c>
      <c r="K34" s="73"/>
      <c r="L34" s="73"/>
      <c r="M34" s="73"/>
      <c r="N34" s="73"/>
      <c r="O34" s="73"/>
      <c r="P34" s="73"/>
      <c r="Q34" s="73"/>
    </row>
    <row r="35" spans="1:17" x14ac:dyDescent="0.2">
      <c r="A35" s="6">
        <v>8</v>
      </c>
      <c r="B35" s="76" t="s">
        <v>364</v>
      </c>
      <c r="C35" s="18" t="s">
        <v>365</v>
      </c>
      <c r="D35" s="11" t="s">
        <v>37</v>
      </c>
      <c r="E35" s="77">
        <v>1</v>
      </c>
      <c r="F35" s="74">
        <v>1562</v>
      </c>
      <c r="G35" s="73"/>
      <c r="H35" s="73"/>
      <c r="I35" s="73"/>
      <c r="J35" s="73">
        <v>1562</v>
      </c>
      <c r="K35" s="73"/>
      <c r="L35" s="73"/>
      <c r="M35" s="73"/>
      <c r="N35" s="73"/>
      <c r="O35" s="73"/>
      <c r="P35" s="73"/>
      <c r="Q35" s="73"/>
    </row>
    <row r="36" spans="1:17" ht="36" x14ac:dyDescent="0.2">
      <c r="A36" s="6">
        <v>9</v>
      </c>
      <c r="B36" s="76" t="s">
        <v>366</v>
      </c>
      <c r="C36" s="18" t="s">
        <v>367</v>
      </c>
      <c r="D36" s="11" t="s">
        <v>38</v>
      </c>
      <c r="E36" s="77">
        <v>2</v>
      </c>
      <c r="F36" s="74">
        <v>153.76</v>
      </c>
      <c r="G36" s="74">
        <v>62.31</v>
      </c>
      <c r="H36" s="74">
        <v>9.31</v>
      </c>
      <c r="I36" s="74">
        <v>0.55000000000000004</v>
      </c>
      <c r="J36" s="73">
        <v>308</v>
      </c>
      <c r="K36" s="73">
        <v>125</v>
      </c>
      <c r="L36" s="73">
        <v>19</v>
      </c>
      <c r="M36" s="73">
        <v>1</v>
      </c>
      <c r="N36" s="73">
        <v>4.46</v>
      </c>
      <c r="O36" s="73">
        <v>8.92</v>
      </c>
      <c r="P36" s="73">
        <v>0.03</v>
      </c>
      <c r="Q36" s="73">
        <v>0.06</v>
      </c>
    </row>
    <row r="37" spans="1:17" ht="24" x14ac:dyDescent="0.2">
      <c r="A37" s="6">
        <v>10</v>
      </c>
      <c r="B37" s="76" t="s">
        <v>368</v>
      </c>
      <c r="C37" s="18" t="s">
        <v>369</v>
      </c>
      <c r="D37" s="11" t="s">
        <v>37</v>
      </c>
      <c r="E37" s="77">
        <v>3</v>
      </c>
      <c r="F37" s="74">
        <v>131.58000000000001</v>
      </c>
      <c r="G37" s="73"/>
      <c r="H37" s="73"/>
      <c r="I37" s="73"/>
      <c r="J37" s="73">
        <v>395</v>
      </c>
      <c r="K37" s="73"/>
      <c r="L37" s="73"/>
      <c r="M37" s="73"/>
      <c r="N37" s="73"/>
      <c r="O37" s="73"/>
      <c r="P37" s="73"/>
      <c r="Q37" s="73"/>
    </row>
    <row r="38" spans="1:17" ht="36" x14ac:dyDescent="0.2">
      <c r="A38" s="6">
        <v>11</v>
      </c>
      <c r="B38" s="76" t="s">
        <v>370</v>
      </c>
      <c r="C38" s="18" t="s">
        <v>371</v>
      </c>
      <c r="D38" s="11" t="s">
        <v>37</v>
      </c>
      <c r="E38" s="77">
        <v>1</v>
      </c>
      <c r="F38" s="74">
        <v>128.09</v>
      </c>
      <c r="G38" s="73"/>
      <c r="H38" s="73"/>
      <c r="I38" s="73"/>
      <c r="J38" s="73">
        <v>128</v>
      </c>
      <c r="K38" s="73"/>
      <c r="L38" s="73"/>
      <c r="M38" s="73"/>
      <c r="N38" s="73"/>
      <c r="O38" s="73"/>
      <c r="P38" s="73"/>
      <c r="Q38" s="73"/>
    </row>
    <row r="39" spans="1:17" ht="60" x14ac:dyDescent="0.2">
      <c r="A39" s="6">
        <v>12</v>
      </c>
      <c r="B39" s="76" t="s">
        <v>372</v>
      </c>
      <c r="C39" s="18" t="s">
        <v>373</v>
      </c>
      <c r="D39" s="11" t="s">
        <v>38</v>
      </c>
      <c r="E39" s="75">
        <v>4</v>
      </c>
      <c r="F39" s="74">
        <v>140.25</v>
      </c>
      <c r="G39" s="74">
        <v>28.32</v>
      </c>
      <c r="H39" s="74">
        <v>1.28</v>
      </c>
      <c r="I39" s="73"/>
      <c r="J39" s="73">
        <v>561</v>
      </c>
      <c r="K39" s="73">
        <v>113</v>
      </c>
      <c r="L39" s="73">
        <v>5</v>
      </c>
      <c r="M39" s="73"/>
      <c r="N39" s="73">
        <v>2.09</v>
      </c>
      <c r="O39" s="73">
        <v>8.36</v>
      </c>
      <c r="P39" s="73"/>
      <c r="Q39" s="73"/>
    </row>
    <row r="40" spans="1:17" ht="48" x14ac:dyDescent="0.2">
      <c r="A40" s="6">
        <v>13</v>
      </c>
      <c r="B40" s="76" t="s">
        <v>31</v>
      </c>
      <c r="C40" s="18" t="s">
        <v>374</v>
      </c>
      <c r="D40" s="11" t="s">
        <v>37</v>
      </c>
      <c r="E40" s="77">
        <v>40</v>
      </c>
      <c r="F40" s="74">
        <v>3.2</v>
      </c>
      <c r="G40" s="73"/>
      <c r="H40" s="73"/>
      <c r="I40" s="73"/>
      <c r="J40" s="73">
        <v>128</v>
      </c>
      <c r="K40" s="73"/>
      <c r="L40" s="73"/>
      <c r="M40" s="73"/>
      <c r="N40" s="73"/>
      <c r="O40" s="73"/>
      <c r="P40" s="73"/>
      <c r="Q40" s="73"/>
    </row>
    <row r="41" spans="1:17" ht="36" x14ac:dyDescent="0.2">
      <c r="A41" s="6">
        <v>14</v>
      </c>
      <c r="B41" s="76" t="s">
        <v>31</v>
      </c>
      <c r="C41" s="18" t="s">
        <v>375</v>
      </c>
      <c r="D41" s="11" t="s">
        <v>37</v>
      </c>
      <c r="E41" s="77">
        <v>3</v>
      </c>
      <c r="F41" s="74">
        <v>7.58</v>
      </c>
      <c r="G41" s="73"/>
      <c r="H41" s="73"/>
      <c r="I41" s="73"/>
      <c r="J41" s="73">
        <v>23</v>
      </c>
      <c r="K41" s="73"/>
      <c r="L41" s="73"/>
      <c r="M41" s="73"/>
      <c r="N41" s="73"/>
      <c r="O41" s="73"/>
      <c r="P41" s="73"/>
      <c r="Q41" s="73"/>
    </row>
    <row r="42" spans="1:17" ht="22.5" customHeight="1" x14ac:dyDescent="0.2">
      <c r="A42" s="6">
        <v>15</v>
      </c>
      <c r="B42" s="76" t="s">
        <v>31</v>
      </c>
      <c r="C42" s="18" t="s">
        <v>376</v>
      </c>
      <c r="D42" s="11" t="s">
        <v>37</v>
      </c>
      <c r="E42" s="77">
        <v>10</v>
      </c>
      <c r="F42" s="74">
        <v>13.3</v>
      </c>
      <c r="G42" s="73"/>
      <c r="H42" s="73"/>
      <c r="I42" s="73"/>
      <c r="J42" s="73">
        <v>133</v>
      </c>
      <c r="K42" s="73"/>
      <c r="L42" s="73"/>
      <c r="M42" s="73"/>
      <c r="N42" s="73"/>
      <c r="O42" s="73"/>
      <c r="P42" s="73"/>
      <c r="Q42" s="73"/>
    </row>
    <row r="43" spans="1:17" ht="12.75" customHeight="1" x14ac:dyDescent="0.2">
      <c r="A43" s="6">
        <v>16</v>
      </c>
      <c r="B43" s="76" t="s">
        <v>31</v>
      </c>
      <c r="C43" s="18" t="s">
        <v>377</v>
      </c>
      <c r="D43" s="11" t="s">
        <v>37</v>
      </c>
      <c r="E43" s="77">
        <v>7</v>
      </c>
      <c r="F43" s="74">
        <v>17.78</v>
      </c>
      <c r="G43" s="73"/>
      <c r="H43" s="73"/>
      <c r="I43" s="73"/>
      <c r="J43" s="73">
        <v>124</v>
      </c>
      <c r="K43" s="73"/>
      <c r="L43" s="73"/>
      <c r="M43" s="73"/>
      <c r="N43" s="73"/>
      <c r="O43" s="73"/>
      <c r="P43" s="73"/>
      <c r="Q43" s="73"/>
    </row>
    <row r="44" spans="1:17" ht="12.75" customHeight="1" x14ac:dyDescent="0.2">
      <c r="A44" s="6">
        <v>17</v>
      </c>
      <c r="B44" s="76" t="s">
        <v>90</v>
      </c>
      <c r="C44" s="18" t="s">
        <v>378</v>
      </c>
      <c r="D44" s="11" t="s">
        <v>199</v>
      </c>
      <c r="E44" s="75">
        <v>0.2</v>
      </c>
      <c r="F44" s="74">
        <v>813.8</v>
      </c>
      <c r="G44" s="74">
        <v>603.5</v>
      </c>
      <c r="H44" s="74">
        <v>29.99</v>
      </c>
      <c r="I44" s="74">
        <v>0.73</v>
      </c>
      <c r="J44" s="73">
        <v>163</v>
      </c>
      <c r="K44" s="73">
        <v>121</v>
      </c>
      <c r="L44" s="73">
        <v>6</v>
      </c>
      <c r="M44" s="73"/>
      <c r="N44" s="73">
        <v>43.2</v>
      </c>
      <c r="O44" s="73">
        <v>8.64</v>
      </c>
      <c r="P44" s="73">
        <v>0.04</v>
      </c>
      <c r="Q44" s="73">
        <v>0.01</v>
      </c>
    </row>
    <row r="45" spans="1:17" ht="12.75" customHeight="1" x14ac:dyDescent="0.2">
      <c r="A45" s="6">
        <v>18</v>
      </c>
      <c r="B45" s="76" t="s">
        <v>31</v>
      </c>
      <c r="C45" s="18" t="s">
        <v>379</v>
      </c>
      <c r="D45" s="11" t="s">
        <v>37</v>
      </c>
      <c r="E45" s="77">
        <v>3</v>
      </c>
      <c r="F45" s="74">
        <v>19.43</v>
      </c>
      <c r="G45" s="73"/>
      <c r="H45" s="73"/>
      <c r="I45" s="73"/>
      <c r="J45" s="73">
        <v>58</v>
      </c>
      <c r="K45" s="73"/>
      <c r="L45" s="73"/>
      <c r="M45" s="73"/>
      <c r="N45" s="73"/>
      <c r="O45" s="73"/>
      <c r="P45" s="73"/>
      <c r="Q45" s="73"/>
    </row>
    <row r="46" spans="1:17" ht="12.75" customHeight="1" x14ac:dyDescent="0.2">
      <c r="A46" s="6">
        <v>19</v>
      </c>
      <c r="B46" s="76" t="s">
        <v>31</v>
      </c>
      <c r="C46" s="18" t="s">
        <v>380</v>
      </c>
      <c r="D46" s="11" t="s">
        <v>37</v>
      </c>
      <c r="E46" s="77">
        <v>7</v>
      </c>
      <c r="F46" s="74">
        <v>36.07</v>
      </c>
      <c r="G46" s="73"/>
      <c r="H46" s="73"/>
      <c r="I46" s="73"/>
      <c r="J46" s="73">
        <v>252</v>
      </c>
      <c r="K46" s="73"/>
      <c r="L46" s="73"/>
      <c r="M46" s="73"/>
      <c r="N46" s="73"/>
      <c r="O46" s="73"/>
      <c r="P46" s="73"/>
      <c r="Q46" s="73"/>
    </row>
    <row r="47" spans="1:17" ht="12.75" customHeight="1" x14ac:dyDescent="0.2">
      <c r="A47" s="6">
        <v>20</v>
      </c>
      <c r="B47" s="76" t="s">
        <v>31</v>
      </c>
      <c r="C47" s="18" t="s">
        <v>381</v>
      </c>
      <c r="D47" s="11" t="s">
        <v>37</v>
      </c>
      <c r="E47" s="77">
        <v>2</v>
      </c>
      <c r="F47" s="74">
        <v>57.97</v>
      </c>
      <c r="G47" s="73"/>
      <c r="H47" s="73"/>
      <c r="I47" s="73"/>
      <c r="J47" s="73">
        <v>116</v>
      </c>
      <c r="K47" s="73"/>
      <c r="L47" s="73"/>
      <c r="M47" s="73"/>
      <c r="N47" s="73"/>
      <c r="O47" s="73"/>
      <c r="P47" s="73"/>
      <c r="Q47" s="73"/>
    </row>
    <row r="48" spans="1:17" ht="12.75" customHeight="1" x14ac:dyDescent="0.2">
      <c r="A48" s="6">
        <v>21</v>
      </c>
      <c r="B48" s="76" t="s">
        <v>382</v>
      </c>
      <c r="C48" s="18" t="s">
        <v>383</v>
      </c>
      <c r="D48" s="11" t="s">
        <v>199</v>
      </c>
      <c r="E48" s="75">
        <v>0.12</v>
      </c>
      <c r="F48" s="74">
        <v>1651.95</v>
      </c>
      <c r="G48" s="74">
        <v>1063.1199999999999</v>
      </c>
      <c r="H48" s="74">
        <v>76.69</v>
      </c>
      <c r="I48" s="74">
        <v>2.1800000000000002</v>
      </c>
      <c r="J48" s="73">
        <v>198</v>
      </c>
      <c r="K48" s="73">
        <v>128</v>
      </c>
      <c r="L48" s="73">
        <v>9</v>
      </c>
      <c r="M48" s="73"/>
      <c r="N48" s="73">
        <v>76.099999999999994</v>
      </c>
      <c r="O48" s="73">
        <v>9.1300000000000008</v>
      </c>
      <c r="P48" s="73">
        <v>0.12</v>
      </c>
      <c r="Q48" s="73">
        <v>0.01</v>
      </c>
    </row>
    <row r="49" spans="1:17" ht="12.75" customHeight="1" x14ac:dyDescent="0.2">
      <c r="A49" s="6">
        <v>22</v>
      </c>
      <c r="B49" s="76" t="s">
        <v>31</v>
      </c>
      <c r="C49" s="18" t="s">
        <v>384</v>
      </c>
      <c r="D49" s="11" t="s">
        <v>37</v>
      </c>
      <c r="E49" s="77">
        <v>2</v>
      </c>
      <c r="F49" s="74">
        <v>22.72</v>
      </c>
      <c r="G49" s="73"/>
      <c r="H49" s="73"/>
      <c r="I49" s="73"/>
      <c r="J49" s="73">
        <v>45</v>
      </c>
      <c r="K49" s="73"/>
      <c r="L49" s="73"/>
      <c r="M49" s="73"/>
      <c r="N49" s="73"/>
      <c r="O49" s="73"/>
      <c r="P49" s="73"/>
      <c r="Q49" s="73"/>
    </row>
    <row r="50" spans="1:17" ht="23.25" customHeight="1" x14ac:dyDescent="0.2">
      <c r="A50" s="6">
        <v>23</v>
      </c>
      <c r="B50" s="76" t="s">
        <v>385</v>
      </c>
      <c r="C50" s="18" t="s">
        <v>386</v>
      </c>
      <c r="D50" s="11" t="s">
        <v>199</v>
      </c>
      <c r="E50" s="77">
        <v>0.02</v>
      </c>
      <c r="F50" s="74">
        <v>1829.4</v>
      </c>
      <c r="G50" s="74">
        <v>1025.4000000000001</v>
      </c>
      <c r="H50" s="74">
        <v>35.07</v>
      </c>
      <c r="I50" s="74">
        <v>2.1800000000000002</v>
      </c>
      <c r="J50" s="73">
        <v>37</v>
      </c>
      <c r="K50" s="73">
        <v>21</v>
      </c>
      <c r="L50" s="73">
        <v>1</v>
      </c>
      <c r="M50" s="73"/>
      <c r="N50" s="73">
        <v>73.400000000000006</v>
      </c>
      <c r="O50" s="73">
        <v>1.47</v>
      </c>
      <c r="P50" s="73">
        <v>0.12</v>
      </c>
      <c r="Q50" s="73"/>
    </row>
    <row r="51" spans="1:17" ht="12.75" customHeight="1" x14ac:dyDescent="0.2">
      <c r="A51" s="6">
        <v>24</v>
      </c>
      <c r="B51" s="76" t="s">
        <v>31</v>
      </c>
      <c r="C51" s="18" t="s">
        <v>387</v>
      </c>
      <c r="D51" s="11" t="s">
        <v>37</v>
      </c>
      <c r="E51" s="77">
        <v>2</v>
      </c>
      <c r="F51" s="74">
        <v>16.79</v>
      </c>
      <c r="G51" s="73"/>
      <c r="H51" s="73"/>
      <c r="I51" s="73"/>
      <c r="J51" s="73">
        <v>34</v>
      </c>
      <c r="K51" s="73"/>
      <c r="L51" s="73"/>
      <c r="M51" s="73"/>
      <c r="N51" s="73"/>
      <c r="O51" s="73"/>
      <c r="P51" s="73"/>
      <c r="Q51" s="73"/>
    </row>
    <row r="52" spans="1:17" ht="12.75" customHeight="1" x14ac:dyDescent="0.2">
      <c r="A52" s="6">
        <v>25</v>
      </c>
      <c r="B52" s="76" t="s">
        <v>388</v>
      </c>
      <c r="C52" s="18" t="s">
        <v>389</v>
      </c>
      <c r="D52" s="11" t="s">
        <v>38</v>
      </c>
      <c r="E52" s="77">
        <v>2</v>
      </c>
      <c r="F52" s="74">
        <v>160.78</v>
      </c>
      <c r="G52" s="74">
        <v>43.86</v>
      </c>
      <c r="H52" s="74">
        <v>2.36</v>
      </c>
      <c r="I52" s="73"/>
      <c r="J52" s="73">
        <v>322</v>
      </c>
      <c r="K52" s="73">
        <v>88</v>
      </c>
      <c r="L52" s="73">
        <v>5</v>
      </c>
      <c r="M52" s="73"/>
      <c r="N52" s="73">
        <v>3.31</v>
      </c>
      <c r="O52" s="73">
        <v>6.62</v>
      </c>
      <c r="P52" s="73"/>
      <c r="Q52" s="73"/>
    </row>
    <row r="53" spans="1:17" ht="12.75" customHeight="1" x14ac:dyDescent="0.2">
      <c r="A53" s="6">
        <v>26</v>
      </c>
      <c r="B53" s="76" t="s">
        <v>390</v>
      </c>
      <c r="C53" s="18" t="s">
        <v>391</v>
      </c>
      <c r="D53" s="11" t="s">
        <v>37</v>
      </c>
      <c r="E53" s="77">
        <v>1</v>
      </c>
      <c r="F53" s="74">
        <v>98.05</v>
      </c>
      <c r="G53" s="73"/>
      <c r="H53" s="73"/>
      <c r="I53" s="73"/>
      <c r="J53" s="73">
        <v>98</v>
      </c>
      <c r="K53" s="73"/>
      <c r="L53" s="73"/>
      <c r="M53" s="73"/>
      <c r="N53" s="73"/>
      <c r="O53" s="73"/>
      <c r="P53" s="73"/>
      <c r="Q53" s="73"/>
    </row>
    <row r="54" spans="1:17" ht="12.75" customHeight="1" x14ac:dyDescent="0.2">
      <c r="A54" s="6">
        <v>27</v>
      </c>
      <c r="B54" s="76" t="s">
        <v>1</v>
      </c>
      <c r="C54" s="18" t="s">
        <v>392</v>
      </c>
      <c r="D54" s="11" t="s">
        <v>38</v>
      </c>
      <c r="E54" s="77">
        <v>1</v>
      </c>
      <c r="F54" s="74">
        <v>122.2</v>
      </c>
      <c r="G54" s="74">
        <v>24.12</v>
      </c>
      <c r="H54" s="74">
        <v>1.28</v>
      </c>
      <c r="I54" s="73"/>
      <c r="J54" s="73">
        <v>122</v>
      </c>
      <c r="K54" s="73">
        <v>24</v>
      </c>
      <c r="L54" s="73">
        <v>1</v>
      </c>
      <c r="M54" s="73"/>
      <c r="N54" s="73">
        <v>1.8</v>
      </c>
      <c r="O54" s="73">
        <v>1.8</v>
      </c>
      <c r="P54" s="73"/>
      <c r="Q54" s="73"/>
    </row>
    <row r="55" spans="1:17" ht="12.75" customHeight="1" x14ac:dyDescent="0.2">
      <c r="A55" s="6">
        <v>28</v>
      </c>
      <c r="B55" s="76" t="s">
        <v>31</v>
      </c>
      <c r="C55" s="18" t="s">
        <v>393</v>
      </c>
      <c r="D55" s="11" t="s">
        <v>37</v>
      </c>
      <c r="E55" s="77">
        <v>1</v>
      </c>
      <c r="F55" s="74">
        <v>147.46</v>
      </c>
      <c r="G55" s="73"/>
      <c r="H55" s="73"/>
      <c r="I55" s="73"/>
      <c r="J55" s="73">
        <v>147</v>
      </c>
      <c r="K55" s="73"/>
      <c r="L55" s="73"/>
      <c r="M55" s="73"/>
      <c r="N55" s="73"/>
      <c r="O55" s="73"/>
      <c r="P55" s="73"/>
      <c r="Q55" s="73"/>
    </row>
    <row r="56" spans="1:17" ht="12.75" customHeight="1" x14ac:dyDescent="0.2">
      <c r="A56" s="6">
        <v>29</v>
      </c>
      <c r="B56" s="76" t="s">
        <v>394</v>
      </c>
      <c r="C56" s="18" t="s">
        <v>395</v>
      </c>
      <c r="D56" s="11" t="s">
        <v>38</v>
      </c>
      <c r="E56" s="77">
        <v>1</v>
      </c>
      <c r="F56" s="74">
        <v>325.94</v>
      </c>
      <c r="G56" s="74">
        <v>47.78</v>
      </c>
      <c r="H56" s="74">
        <v>4.8499999999999996</v>
      </c>
      <c r="I56" s="74">
        <v>0.18</v>
      </c>
      <c r="J56" s="73">
        <v>326</v>
      </c>
      <c r="K56" s="73">
        <v>48</v>
      </c>
      <c r="L56" s="73">
        <v>5</v>
      </c>
      <c r="M56" s="73"/>
      <c r="N56" s="73">
        <v>3.42</v>
      </c>
      <c r="O56" s="73">
        <v>3.42</v>
      </c>
      <c r="P56" s="73">
        <v>0.01</v>
      </c>
      <c r="Q56" s="73">
        <v>0.01</v>
      </c>
    </row>
    <row r="57" spans="1:17" ht="12.75" customHeight="1" x14ac:dyDescent="0.2">
      <c r="A57" s="6">
        <v>30</v>
      </c>
      <c r="B57" s="76" t="s">
        <v>31</v>
      </c>
      <c r="C57" s="18" t="s">
        <v>396</v>
      </c>
      <c r="D57" s="11" t="s">
        <v>37</v>
      </c>
      <c r="E57" s="77">
        <v>5</v>
      </c>
      <c r="F57" s="74">
        <v>7.58</v>
      </c>
      <c r="G57" s="73"/>
      <c r="H57" s="73"/>
      <c r="I57" s="73"/>
      <c r="J57" s="73">
        <v>38</v>
      </c>
      <c r="K57" s="73"/>
      <c r="L57" s="73"/>
      <c r="M57" s="73"/>
      <c r="N57" s="73"/>
      <c r="O57" s="73"/>
      <c r="P57" s="73"/>
      <c r="Q57" s="73"/>
    </row>
    <row r="58" spans="1:17" ht="12.75" customHeight="1" x14ac:dyDescent="0.2">
      <c r="A58" s="6">
        <v>31</v>
      </c>
      <c r="B58" s="76" t="s">
        <v>397</v>
      </c>
      <c r="C58" s="18" t="s">
        <v>398</v>
      </c>
      <c r="D58" s="11" t="s">
        <v>199</v>
      </c>
      <c r="E58" s="77">
        <v>0.05</v>
      </c>
      <c r="F58" s="74">
        <v>758.17</v>
      </c>
      <c r="G58" s="74">
        <v>551.82000000000005</v>
      </c>
      <c r="H58" s="74">
        <v>27.07</v>
      </c>
      <c r="I58" s="74">
        <v>0.55000000000000004</v>
      </c>
      <c r="J58" s="73">
        <v>38</v>
      </c>
      <c r="K58" s="73">
        <v>28</v>
      </c>
      <c r="L58" s="73">
        <v>1</v>
      </c>
      <c r="M58" s="73"/>
      <c r="N58" s="73">
        <v>39.5</v>
      </c>
      <c r="O58" s="73">
        <v>1.98</v>
      </c>
      <c r="P58" s="73">
        <v>0.03</v>
      </c>
      <c r="Q58" s="73"/>
    </row>
    <row r="59" spans="1:17" ht="12.75" customHeight="1" x14ac:dyDescent="0.2">
      <c r="A59" s="6">
        <v>32</v>
      </c>
      <c r="B59" s="76" t="s">
        <v>31</v>
      </c>
      <c r="C59" s="18" t="s">
        <v>399</v>
      </c>
      <c r="D59" s="11" t="s">
        <v>37</v>
      </c>
      <c r="E59" s="77">
        <v>3</v>
      </c>
      <c r="F59" s="74">
        <v>8.35</v>
      </c>
      <c r="G59" s="73"/>
      <c r="H59" s="73"/>
      <c r="I59" s="73"/>
      <c r="J59" s="73">
        <v>25</v>
      </c>
      <c r="K59" s="73"/>
      <c r="L59" s="73"/>
      <c r="M59" s="73"/>
      <c r="N59" s="73"/>
      <c r="O59" s="73"/>
      <c r="P59" s="73"/>
      <c r="Q59" s="73"/>
    </row>
    <row r="60" spans="1:17" ht="19.149999999999999" customHeight="1" x14ac:dyDescent="0.2">
      <c r="A60" s="6">
        <v>33</v>
      </c>
      <c r="B60" s="76" t="s">
        <v>400</v>
      </c>
      <c r="C60" s="18" t="s">
        <v>401</v>
      </c>
      <c r="D60" s="11" t="s">
        <v>199</v>
      </c>
      <c r="E60" s="77">
        <v>0.03</v>
      </c>
      <c r="F60" s="74">
        <v>801.67</v>
      </c>
      <c r="G60" s="74">
        <v>613.28</v>
      </c>
      <c r="H60" s="74">
        <v>29.99</v>
      </c>
      <c r="I60" s="74">
        <v>0.73</v>
      </c>
      <c r="J60" s="73">
        <v>24</v>
      </c>
      <c r="K60" s="73">
        <v>18</v>
      </c>
      <c r="L60" s="73">
        <v>1</v>
      </c>
      <c r="M60" s="73"/>
      <c r="N60" s="73">
        <v>43.9</v>
      </c>
      <c r="O60" s="73">
        <v>1.32</v>
      </c>
      <c r="P60" s="73">
        <v>0.04</v>
      </c>
      <c r="Q60" s="73"/>
    </row>
    <row r="61" spans="1:17" ht="48" x14ac:dyDescent="0.2">
      <c r="A61" s="6">
        <v>34</v>
      </c>
      <c r="B61" s="76" t="s">
        <v>31</v>
      </c>
      <c r="C61" s="18" t="s">
        <v>402</v>
      </c>
      <c r="D61" s="11" t="s">
        <v>37</v>
      </c>
      <c r="E61" s="77">
        <v>3</v>
      </c>
      <c r="F61" s="74">
        <v>19.43</v>
      </c>
      <c r="G61" s="73"/>
      <c r="H61" s="73"/>
      <c r="I61" s="73"/>
      <c r="J61" s="73">
        <v>58</v>
      </c>
      <c r="K61" s="73"/>
      <c r="L61" s="73"/>
      <c r="M61" s="73"/>
      <c r="N61" s="73"/>
      <c r="O61" s="73"/>
      <c r="P61" s="73"/>
      <c r="Q61" s="73"/>
    </row>
    <row r="62" spans="1:17" ht="24" x14ac:dyDescent="0.2">
      <c r="A62" s="6">
        <v>35</v>
      </c>
      <c r="B62" s="76" t="s">
        <v>403</v>
      </c>
      <c r="C62" s="18" t="s">
        <v>404</v>
      </c>
      <c r="D62" s="11" t="s">
        <v>199</v>
      </c>
      <c r="E62" s="77">
        <v>0.03</v>
      </c>
      <c r="F62" s="74">
        <v>1658.29</v>
      </c>
      <c r="G62" s="74">
        <v>1061.72</v>
      </c>
      <c r="H62" s="74">
        <v>70.849999999999994</v>
      </c>
      <c r="I62" s="74">
        <v>1.82</v>
      </c>
      <c r="J62" s="73">
        <v>50</v>
      </c>
      <c r="K62" s="73">
        <v>32</v>
      </c>
      <c r="L62" s="73">
        <v>2</v>
      </c>
      <c r="M62" s="73"/>
      <c r="N62" s="73">
        <v>76</v>
      </c>
      <c r="O62" s="73">
        <v>2.2799999999999998</v>
      </c>
      <c r="P62" s="73">
        <v>0.1</v>
      </c>
      <c r="Q62" s="73"/>
    </row>
    <row r="63" spans="1:17" ht="24" x14ac:dyDescent="0.2">
      <c r="A63" s="6">
        <v>36</v>
      </c>
      <c r="B63" s="76" t="s">
        <v>31</v>
      </c>
      <c r="C63" s="18" t="s">
        <v>405</v>
      </c>
      <c r="D63" s="11" t="s">
        <v>37</v>
      </c>
      <c r="E63" s="77">
        <v>6</v>
      </c>
      <c r="F63" s="74">
        <v>438.36</v>
      </c>
      <c r="G63" s="73"/>
      <c r="H63" s="73"/>
      <c r="I63" s="73"/>
      <c r="J63" s="73">
        <v>2630</v>
      </c>
      <c r="K63" s="73"/>
      <c r="L63" s="73"/>
      <c r="M63" s="73"/>
      <c r="N63" s="73"/>
      <c r="O63" s="73"/>
      <c r="P63" s="73"/>
      <c r="Q63" s="73"/>
    </row>
    <row r="64" spans="1:17" ht="36" x14ac:dyDescent="0.2">
      <c r="A64" s="6">
        <v>37</v>
      </c>
      <c r="B64" s="76" t="s">
        <v>0</v>
      </c>
      <c r="C64" s="18" t="s">
        <v>406</v>
      </c>
      <c r="D64" s="11" t="s">
        <v>199</v>
      </c>
      <c r="E64" s="77">
        <v>0.06</v>
      </c>
      <c r="F64" s="74">
        <v>6855.13</v>
      </c>
      <c r="G64" s="74">
        <v>1620.52</v>
      </c>
      <c r="H64" s="74">
        <v>2228.2199999999998</v>
      </c>
      <c r="I64" s="74">
        <v>710.91</v>
      </c>
      <c r="J64" s="73">
        <v>411</v>
      </c>
      <c r="K64" s="73">
        <v>97</v>
      </c>
      <c r="L64" s="73">
        <v>134</v>
      </c>
      <c r="M64" s="73">
        <v>43</v>
      </c>
      <c r="N64" s="73">
        <v>116</v>
      </c>
      <c r="O64" s="73">
        <v>6.96</v>
      </c>
      <c r="P64" s="73">
        <v>45.08</v>
      </c>
      <c r="Q64" s="73">
        <v>2.7</v>
      </c>
    </row>
    <row r="65" spans="1:17" ht="24" x14ac:dyDescent="0.2">
      <c r="A65" s="6">
        <v>38</v>
      </c>
      <c r="B65" s="76" t="s">
        <v>31</v>
      </c>
      <c r="C65" s="18" t="s">
        <v>407</v>
      </c>
      <c r="D65" s="11" t="s">
        <v>37</v>
      </c>
      <c r="E65" s="77">
        <v>6</v>
      </c>
      <c r="F65" s="74">
        <v>59.6</v>
      </c>
      <c r="G65" s="73"/>
      <c r="H65" s="73"/>
      <c r="I65" s="73"/>
      <c r="J65" s="73">
        <v>358</v>
      </c>
      <c r="K65" s="73"/>
      <c r="L65" s="73"/>
      <c r="M65" s="73"/>
      <c r="N65" s="73"/>
      <c r="O65" s="73"/>
      <c r="P65" s="73"/>
      <c r="Q65" s="73"/>
    </row>
    <row r="66" spans="1:17" ht="24" x14ac:dyDescent="0.2">
      <c r="A66" s="6">
        <v>39</v>
      </c>
      <c r="B66" s="76" t="s">
        <v>31</v>
      </c>
      <c r="C66" s="18" t="s">
        <v>408</v>
      </c>
      <c r="D66" s="11" t="s">
        <v>37</v>
      </c>
      <c r="E66" s="77">
        <v>6</v>
      </c>
      <c r="F66" s="74">
        <v>42.07</v>
      </c>
      <c r="G66" s="73"/>
      <c r="H66" s="73"/>
      <c r="I66" s="73"/>
      <c r="J66" s="73">
        <v>252</v>
      </c>
      <c r="K66" s="73"/>
      <c r="L66" s="73"/>
      <c r="M66" s="73"/>
      <c r="N66" s="73"/>
      <c r="O66" s="73"/>
      <c r="P66" s="73"/>
      <c r="Q66" s="73"/>
    </row>
    <row r="67" spans="1:17" ht="24" x14ac:dyDescent="0.2">
      <c r="A67" s="6">
        <v>40</v>
      </c>
      <c r="B67" s="76" t="s">
        <v>31</v>
      </c>
      <c r="C67" s="18" t="s">
        <v>409</v>
      </c>
      <c r="D67" s="11" t="s">
        <v>37</v>
      </c>
      <c r="E67" s="77">
        <v>6</v>
      </c>
      <c r="F67" s="74">
        <v>4.42</v>
      </c>
      <c r="G67" s="73"/>
      <c r="H67" s="73"/>
      <c r="I67" s="73"/>
      <c r="J67" s="73">
        <v>27</v>
      </c>
      <c r="K67" s="73"/>
      <c r="L67" s="73"/>
      <c r="M67" s="73"/>
      <c r="N67" s="73"/>
      <c r="O67" s="73"/>
      <c r="P67" s="73"/>
      <c r="Q67" s="73"/>
    </row>
    <row r="68" spans="1:17" ht="24" x14ac:dyDescent="0.2">
      <c r="A68" s="6">
        <v>41</v>
      </c>
      <c r="B68" s="76" t="s">
        <v>31</v>
      </c>
      <c r="C68" s="18" t="s">
        <v>410</v>
      </c>
      <c r="D68" s="11" t="s">
        <v>37</v>
      </c>
      <c r="E68" s="77">
        <v>12</v>
      </c>
      <c r="F68" s="74">
        <v>13.41</v>
      </c>
      <c r="G68" s="73"/>
      <c r="H68" s="73"/>
      <c r="I68" s="73"/>
      <c r="J68" s="73">
        <v>161</v>
      </c>
      <c r="K68" s="73"/>
      <c r="L68" s="73"/>
      <c r="M68" s="73"/>
      <c r="N68" s="73"/>
      <c r="O68" s="73"/>
      <c r="P68" s="73"/>
      <c r="Q68" s="73"/>
    </row>
    <row r="69" spans="1:17" ht="75" x14ac:dyDescent="0.2">
      <c r="A69" s="6">
        <v>42</v>
      </c>
      <c r="B69" s="76" t="s">
        <v>411</v>
      </c>
      <c r="C69" s="18" t="s">
        <v>412</v>
      </c>
      <c r="D69" s="11" t="s">
        <v>37</v>
      </c>
      <c r="E69" s="77">
        <v>22</v>
      </c>
      <c r="F69" s="74">
        <v>620.76</v>
      </c>
      <c r="G69" s="73"/>
      <c r="H69" s="73"/>
      <c r="I69" s="73"/>
      <c r="J69" s="73">
        <v>13657</v>
      </c>
      <c r="K69" s="73"/>
      <c r="L69" s="73"/>
      <c r="M69" s="73"/>
      <c r="N69" s="73"/>
      <c r="O69" s="73"/>
      <c r="P69" s="73"/>
      <c r="Q69" s="73"/>
    </row>
    <row r="70" spans="1:17" ht="63" x14ac:dyDescent="0.2">
      <c r="A70" s="6">
        <v>43</v>
      </c>
      <c r="B70" s="76" t="s">
        <v>413</v>
      </c>
      <c r="C70" s="18" t="s">
        <v>414</v>
      </c>
      <c r="D70" s="11" t="s">
        <v>37</v>
      </c>
      <c r="E70" s="77">
        <v>10</v>
      </c>
      <c r="F70" s="74">
        <v>585.57000000000005</v>
      </c>
      <c r="G70" s="73"/>
      <c r="H70" s="73"/>
      <c r="I70" s="73"/>
      <c r="J70" s="73">
        <v>5856</v>
      </c>
      <c r="K70" s="73"/>
      <c r="L70" s="73"/>
      <c r="M70" s="73"/>
      <c r="N70" s="73"/>
      <c r="O70" s="73"/>
      <c r="P70" s="73"/>
      <c r="Q70" s="73"/>
    </row>
    <row r="71" spans="1:17" ht="22.5" customHeight="1" x14ac:dyDescent="0.2">
      <c r="A71" s="6">
        <v>44</v>
      </c>
      <c r="B71" s="76" t="s">
        <v>415</v>
      </c>
      <c r="C71" s="18" t="s">
        <v>416</v>
      </c>
      <c r="D71" s="11" t="s">
        <v>199</v>
      </c>
      <c r="E71" s="75">
        <v>0.32</v>
      </c>
      <c r="F71" s="74">
        <v>4831.46</v>
      </c>
      <c r="G71" s="74">
        <v>2291.08</v>
      </c>
      <c r="H71" s="74">
        <v>2395.5500000000002</v>
      </c>
      <c r="I71" s="74">
        <v>918.65</v>
      </c>
      <c r="J71" s="73">
        <v>1546</v>
      </c>
      <c r="K71" s="73">
        <v>733</v>
      </c>
      <c r="L71" s="73">
        <v>767</v>
      </c>
      <c r="M71" s="73">
        <v>294</v>
      </c>
      <c r="N71" s="73">
        <v>164</v>
      </c>
      <c r="O71" s="73">
        <v>52.48</v>
      </c>
      <c r="P71" s="73">
        <v>58.55</v>
      </c>
      <c r="Q71" s="73">
        <v>18.739999999999998</v>
      </c>
    </row>
    <row r="72" spans="1:17" ht="12.75" customHeight="1" x14ac:dyDescent="0.2">
      <c r="A72" s="6">
        <v>45</v>
      </c>
      <c r="B72" s="76" t="s">
        <v>417</v>
      </c>
      <c r="C72" s="18" t="s">
        <v>418</v>
      </c>
      <c r="D72" s="11" t="s">
        <v>37</v>
      </c>
      <c r="E72" s="77">
        <v>4</v>
      </c>
      <c r="F72" s="74">
        <v>362.4</v>
      </c>
      <c r="G72" s="73"/>
      <c r="H72" s="73"/>
      <c r="I72" s="73"/>
      <c r="J72" s="73">
        <v>1450</v>
      </c>
      <c r="K72" s="73"/>
      <c r="L72" s="73"/>
      <c r="M72" s="73"/>
      <c r="N72" s="73"/>
      <c r="O72" s="73"/>
      <c r="P72" s="73"/>
      <c r="Q72" s="73"/>
    </row>
    <row r="73" spans="1:17" ht="12.75" customHeight="1" x14ac:dyDescent="0.2">
      <c r="A73" s="6">
        <v>46</v>
      </c>
      <c r="B73" s="76" t="s">
        <v>419</v>
      </c>
      <c r="C73" s="18" t="s">
        <v>420</v>
      </c>
      <c r="D73" s="11" t="s">
        <v>199</v>
      </c>
      <c r="E73" s="77">
        <v>0.04</v>
      </c>
      <c r="F73" s="74">
        <v>3586.49</v>
      </c>
      <c r="G73" s="74">
        <v>1662.43</v>
      </c>
      <c r="H73" s="74">
        <v>1791.8</v>
      </c>
      <c r="I73" s="74">
        <v>681.1</v>
      </c>
      <c r="J73" s="73">
        <v>143</v>
      </c>
      <c r="K73" s="73">
        <v>66</v>
      </c>
      <c r="L73" s="73">
        <v>72</v>
      </c>
      <c r="M73" s="73">
        <v>27</v>
      </c>
      <c r="N73" s="73">
        <v>119</v>
      </c>
      <c r="O73" s="73">
        <v>4.76</v>
      </c>
      <c r="P73" s="73">
        <v>43.41</v>
      </c>
      <c r="Q73" s="73">
        <v>1.74</v>
      </c>
    </row>
    <row r="74" spans="1:17" ht="12.75" customHeight="1" x14ac:dyDescent="0.2">
      <c r="A74" s="6">
        <v>47</v>
      </c>
      <c r="B74" s="76" t="s">
        <v>421</v>
      </c>
      <c r="C74" s="18" t="s">
        <v>422</v>
      </c>
      <c r="D74" s="11" t="s">
        <v>37</v>
      </c>
      <c r="E74" s="77">
        <v>9</v>
      </c>
      <c r="F74" s="74">
        <v>620.76</v>
      </c>
      <c r="G74" s="73"/>
      <c r="H74" s="73"/>
      <c r="I74" s="73"/>
      <c r="J74" s="73">
        <v>5587</v>
      </c>
      <c r="K74" s="73"/>
      <c r="L74" s="73"/>
      <c r="M74" s="73"/>
      <c r="N74" s="73"/>
      <c r="O74" s="73"/>
      <c r="P74" s="73"/>
      <c r="Q74" s="73"/>
    </row>
    <row r="75" spans="1:17" ht="12.75" customHeight="1" x14ac:dyDescent="0.2">
      <c r="A75" s="6">
        <v>48</v>
      </c>
      <c r="B75" s="76" t="s">
        <v>0</v>
      </c>
      <c r="C75" s="18" t="s">
        <v>406</v>
      </c>
      <c r="D75" s="11" t="s">
        <v>199</v>
      </c>
      <c r="E75" s="77">
        <v>0.09</v>
      </c>
      <c r="F75" s="74">
        <v>6855.13</v>
      </c>
      <c r="G75" s="74">
        <v>1620.52</v>
      </c>
      <c r="H75" s="74">
        <v>2228.2199999999998</v>
      </c>
      <c r="I75" s="74">
        <v>710.91</v>
      </c>
      <c r="J75" s="73">
        <v>617</v>
      </c>
      <c r="K75" s="73">
        <v>146</v>
      </c>
      <c r="L75" s="73">
        <v>201</v>
      </c>
      <c r="M75" s="73">
        <v>64</v>
      </c>
      <c r="N75" s="73">
        <v>116</v>
      </c>
      <c r="O75" s="73">
        <v>10.44</v>
      </c>
      <c r="P75" s="73">
        <v>45.08</v>
      </c>
      <c r="Q75" s="73">
        <v>4.0599999999999996</v>
      </c>
    </row>
    <row r="76" spans="1:17" ht="12.75" customHeight="1" x14ac:dyDescent="0.2">
      <c r="A76" s="6">
        <v>49</v>
      </c>
      <c r="B76" s="76" t="s">
        <v>423</v>
      </c>
      <c r="C76" s="18" t="s">
        <v>424</v>
      </c>
      <c r="D76" s="11" t="s">
        <v>425</v>
      </c>
      <c r="E76" s="75">
        <v>16.600000000000001</v>
      </c>
      <c r="F76" s="74">
        <v>113.9</v>
      </c>
      <c r="G76" s="73"/>
      <c r="H76" s="73"/>
      <c r="I76" s="73"/>
      <c r="J76" s="73">
        <v>1891</v>
      </c>
      <c r="K76" s="73"/>
      <c r="L76" s="73"/>
      <c r="M76" s="73"/>
      <c r="N76" s="73"/>
      <c r="O76" s="73"/>
      <c r="P76" s="73"/>
      <c r="Q76" s="73"/>
    </row>
    <row r="77" spans="1:17" ht="12.75" customHeight="1" x14ac:dyDescent="0.2">
      <c r="A77" s="6">
        <v>50</v>
      </c>
      <c r="B77" s="76" t="s">
        <v>426</v>
      </c>
      <c r="C77" s="18" t="s">
        <v>427</v>
      </c>
      <c r="D77" s="11" t="s">
        <v>308</v>
      </c>
      <c r="E77" s="75">
        <v>12</v>
      </c>
      <c r="F77" s="74">
        <v>51.17</v>
      </c>
      <c r="G77" s="73"/>
      <c r="H77" s="73"/>
      <c r="I77" s="73"/>
      <c r="J77" s="73">
        <v>614</v>
      </c>
      <c r="K77" s="73"/>
      <c r="L77" s="73"/>
      <c r="M77" s="73"/>
      <c r="N77" s="73"/>
      <c r="O77" s="73"/>
      <c r="P77" s="73"/>
      <c r="Q77" s="73"/>
    </row>
    <row r="78" spans="1:17" ht="12.75" customHeight="1" x14ac:dyDescent="0.2">
      <c r="A78" s="6">
        <v>51</v>
      </c>
      <c r="B78" s="76" t="s">
        <v>428</v>
      </c>
      <c r="C78" s="18" t="s">
        <v>429</v>
      </c>
      <c r="D78" s="11" t="s">
        <v>37</v>
      </c>
      <c r="E78" s="77">
        <v>4</v>
      </c>
      <c r="F78" s="74">
        <v>76.400000000000006</v>
      </c>
      <c r="G78" s="73"/>
      <c r="H78" s="73"/>
      <c r="I78" s="73"/>
      <c r="J78" s="73">
        <v>306</v>
      </c>
      <c r="K78" s="73"/>
      <c r="L78" s="73"/>
      <c r="M78" s="73"/>
      <c r="N78" s="73"/>
      <c r="O78" s="73"/>
      <c r="P78" s="73"/>
      <c r="Q78" s="73"/>
    </row>
    <row r="79" spans="1:17" ht="12.75" customHeight="1" x14ac:dyDescent="0.2">
      <c r="A79" s="6">
        <v>52</v>
      </c>
      <c r="B79" s="76" t="s">
        <v>86</v>
      </c>
      <c r="C79" s="18" t="s">
        <v>430</v>
      </c>
      <c r="D79" s="11" t="s">
        <v>213</v>
      </c>
      <c r="E79" s="77">
        <v>0.9</v>
      </c>
      <c r="F79" s="74">
        <v>1351.39</v>
      </c>
      <c r="G79" s="74">
        <v>251.75</v>
      </c>
      <c r="H79" s="74">
        <v>85.67</v>
      </c>
      <c r="I79" s="74">
        <v>3.46</v>
      </c>
      <c r="J79" s="73">
        <v>1216</v>
      </c>
      <c r="K79" s="73">
        <v>227</v>
      </c>
      <c r="L79" s="73">
        <v>77</v>
      </c>
      <c r="M79" s="73">
        <v>3</v>
      </c>
      <c r="N79" s="73">
        <v>19</v>
      </c>
      <c r="O79" s="73">
        <v>17.100000000000001</v>
      </c>
      <c r="P79" s="73">
        <v>0.19</v>
      </c>
      <c r="Q79" s="73">
        <v>0.17</v>
      </c>
    </row>
    <row r="80" spans="1:17" ht="12.75" customHeight="1" x14ac:dyDescent="0.2">
      <c r="A80" s="6">
        <v>53</v>
      </c>
      <c r="B80" s="76" t="s">
        <v>431</v>
      </c>
      <c r="C80" s="18" t="s">
        <v>432</v>
      </c>
      <c r="D80" s="11" t="s">
        <v>213</v>
      </c>
      <c r="E80" s="75">
        <v>0.45</v>
      </c>
      <c r="F80" s="74">
        <v>4032.86</v>
      </c>
      <c r="G80" s="74">
        <v>683.7</v>
      </c>
      <c r="H80" s="74">
        <v>957.86</v>
      </c>
      <c r="I80" s="74">
        <v>390.47</v>
      </c>
      <c r="J80" s="73">
        <v>1815</v>
      </c>
      <c r="K80" s="73">
        <v>308</v>
      </c>
      <c r="L80" s="73">
        <v>431</v>
      </c>
      <c r="M80" s="73">
        <v>176</v>
      </c>
      <c r="N80" s="73">
        <v>51.6</v>
      </c>
      <c r="O80" s="73">
        <v>23.22</v>
      </c>
      <c r="P80" s="73">
        <v>24.95</v>
      </c>
      <c r="Q80" s="73">
        <v>11.23</v>
      </c>
    </row>
    <row r="81" spans="1:17" ht="12.75" customHeight="1" x14ac:dyDescent="0.2">
      <c r="A81" s="6">
        <v>54</v>
      </c>
      <c r="B81" s="76" t="s">
        <v>433</v>
      </c>
      <c r="C81" s="18" t="s">
        <v>434</v>
      </c>
      <c r="D81" s="11" t="s">
        <v>213</v>
      </c>
      <c r="E81" s="75">
        <v>4.7</v>
      </c>
      <c r="F81" s="74">
        <v>1131.6099999999999</v>
      </c>
      <c r="G81" s="74">
        <v>202.73</v>
      </c>
      <c r="H81" s="74">
        <v>704.04</v>
      </c>
      <c r="I81" s="74">
        <v>87.33</v>
      </c>
      <c r="J81" s="73">
        <v>5319</v>
      </c>
      <c r="K81" s="73">
        <v>953</v>
      </c>
      <c r="L81" s="73">
        <v>3309</v>
      </c>
      <c r="M81" s="73">
        <v>410</v>
      </c>
      <c r="N81" s="73">
        <v>15.3</v>
      </c>
      <c r="O81" s="73">
        <v>71.91</v>
      </c>
      <c r="P81" s="73">
        <v>5.28</v>
      </c>
      <c r="Q81" s="73">
        <v>24.82</v>
      </c>
    </row>
    <row r="82" spans="1:17" ht="12.75" customHeight="1" x14ac:dyDescent="0.2">
      <c r="A82" s="6">
        <v>55</v>
      </c>
      <c r="B82" s="76" t="s">
        <v>435</v>
      </c>
      <c r="C82" s="18" t="s">
        <v>436</v>
      </c>
      <c r="D82" s="11" t="s">
        <v>437</v>
      </c>
      <c r="E82" s="75">
        <v>2.0400000000000001E-2</v>
      </c>
      <c r="F82" s="74">
        <v>50157.39</v>
      </c>
      <c r="G82" s="73"/>
      <c r="H82" s="73"/>
      <c r="I82" s="73"/>
      <c r="J82" s="73">
        <v>1023</v>
      </c>
      <c r="K82" s="73"/>
      <c r="L82" s="73"/>
      <c r="M82" s="73"/>
      <c r="N82" s="73"/>
      <c r="O82" s="73"/>
      <c r="P82" s="73"/>
      <c r="Q82" s="73"/>
    </row>
    <row r="83" spans="1:17" ht="12.75" customHeight="1" x14ac:dyDescent="0.2">
      <c r="A83" s="6">
        <v>56</v>
      </c>
      <c r="B83" s="76" t="s">
        <v>438</v>
      </c>
      <c r="C83" s="18" t="s">
        <v>439</v>
      </c>
      <c r="D83" s="11" t="s">
        <v>437</v>
      </c>
      <c r="E83" s="75">
        <v>5.0000000000000001E-3</v>
      </c>
      <c r="F83" s="74">
        <v>19610.82</v>
      </c>
      <c r="G83" s="73"/>
      <c r="H83" s="73"/>
      <c r="I83" s="73"/>
      <c r="J83" s="73">
        <v>98</v>
      </c>
      <c r="K83" s="73"/>
      <c r="L83" s="73"/>
      <c r="M83" s="73"/>
      <c r="N83" s="73"/>
      <c r="O83" s="73"/>
      <c r="P83" s="73"/>
      <c r="Q83" s="73"/>
    </row>
    <row r="84" spans="1:17" ht="12.75" customHeight="1" x14ac:dyDescent="0.2">
      <c r="A84" s="6">
        <v>57</v>
      </c>
      <c r="B84" s="76" t="s">
        <v>440</v>
      </c>
      <c r="C84" s="18" t="s">
        <v>441</v>
      </c>
      <c r="D84" s="11" t="s">
        <v>437</v>
      </c>
      <c r="E84" s="75">
        <v>6.6299999999999998E-2</v>
      </c>
      <c r="F84" s="74">
        <v>8306.44</v>
      </c>
      <c r="G84" s="73"/>
      <c r="H84" s="73"/>
      <c r="I84" s="73"/>
      <c r="J84" s="73">
        <v>551</v>
      </c>
      <c r="K84" s="73"/>
      <c r="L84" s="73"/>
      <c r="M84" s="73"/>
      <c r="N84" s="73"/>
      <c r="O84" s="73"/>
      <c r="P84" s="73"/>
      <c r="Q84" s="73"/>
    </row>
    <row r="85" spans="1:17" ht="12.75" customHeight="1" x14ac:dyDescent="0.2">
      <c r="A85" s="6">
        <v>58</v>
      </c>
      <c r="B85" s="76" t="s">
        <v>442</v>
      </c>
      <c r="C85" s="18" t="s">
        <v>443</v>
      </c>
      <c r="D85" s="11" t="s">
        <v>437</v>
      </c>
      <c r="E85" s="75">
        <v>6.1199999999999997E-2</v>
      </c>
      <c r="F85" s="74">
        <v>5143.45</v>
      </c>
      <c r="G85" s="73"/>
      <c r="H85" s="73"/>
      <c r="I85" s="73"/>
      <c r="J85" s="73">
        <v>315</v>
      </c>
      <c r="K85" s="73"/>
      <c r="L85" s="73"/>
      <c r="M85" s="73"/>
      <c r="N85" s="73"/>
      <c r="O85" s="73"/>
      <c r="P85" s="73"/>
      <c r="Q85" s="73"/>
    </row>
    <row r="86" spans="1:17" ht="12.75" customHeight="1" x14ac:dyDescent="0.2">
      <c r="A86" s="6">
        <v>59</v>
      </c>
      <c r="B86" s="76" t="s">
        <v>444</v>
      </c>
      <c r="C86" s="18" t="s">
        <v>445</v>
      </c>
      <c r="D86" s="11" t="s">
        <v>437</v>
      </c>
      <c r="E86" s="75">
        <v>0.41310000000000002</v>
      </c>
      <c r="F86" s="74">
        <v>5064.3500000000004</v>
      </c>
      <c r="G86" s="73"/>
      <c r="H86" s="73"/>
      <c r="I86" s="73"/>
      <c r="J86" s="73">
        <v>2092</v>
      </c>
      <c r="K86" s="73"/>
      <c r="L86" s="73"/>
      <c r="M86" s="73"/>
      <c r="N86" s="73"/>
      <c r="O86" s="73"/>
      <c r="P86" s="73"/>
      <c r="Q86" s="73"/>
    </row>
    <row r="87" spans="1:17" ht="12.75" customHeight="1" x14ac:dyDescent="0.2">
      <c r="A87" s="6">
        <v>60</v>
      </c>
      <c r="B87" s="76" t="s">
        <v>446</v>
      </c>
      <c r="C87" s="18" t="s">
        <v>447</v>
      </c>
      <c r="D87" s="11" t="s">
        <v>437</v>
      </c>
      <c r="E87" s="75">
        <v>0.33660000000000001</v>
      </c>
      <c r="F87" s="74">
        <v>3194.61</v>
      </c>
      <c r="G87" s="73"/>
      <c r="H87" s="73"/>
      <c r="I87" s="73"/>
      <c r="J87" s="73">
        <v>1075</v>
      </c>
      <c r="K87" s="73"/>
      <c r="L87" s="73"/>
      <c r="M87" s="73"/>
      <c r="N87" s="73"/>
      <c r="O87" s="73"/>
      <c r="P87" s="73"/>
      <c r="Q87" s="73"/>
    </row>
    <row r="88" spans="1:17" ht="12.75" customHeight="1" x14ac:dyDescent="0.2">
      <c r="A88" s="6">
        <v>61</v>
      </c>
      <c r="B88" s="76" t="s">
        <v>448</v>
      </c>
      <c r="C88" s="18" t="s">
        <v>449</v>
      </c>
      <c r="D88" s="11" t="s">
        <v>437</v>
      </c>
      <c r="E88" s="75">
        <v>4.5900000000000003E-2</v>
      </c>
      <c r="F88" s="74">
        <v>8258.9599999999991</v>
      </c>
      <c r="G88" s="73"/>
      <c r="H88" s="73"/>
      <c r="I88" s="73"/>
      <c r="J88" s="73">
        <v>379</v>
      </c>
      <c r="K88" s="73"/>
      <c r="L88" s="73"/>
      <c r="M88" s="73"/>
      <c r="N88" s="73"/>
      <c r="O88" s="73"/>
      <c r="P88" s="73"/>
      <c r="Q88" s="73"/>
    </row>
    <row r="89" spans="1:17" ht="12.75" customHeight="1" x14ac:dyDescent="0.2">
      <c r="A89" s="6">
        <v>62</v>
      </c>
      <c r="B89" s="76" t="s">
        <v>69</v>
      </c>
      <c r="C89" s="18" t="s">
        <v>450</v>
      </c>
      <c r="D89" s="11" t="s">
        <v>213</v>
      </c>
      <c r="E89" s="77">
        <v>0.1</v>
      </c>
      <c r="F89" s="74">
        <v>2527.1999999999998</v>
      </c>
      <c r="G89" s="74">
        <v>408.1</v>
      </c>
      <c r="H89" s="74">
        <v>897.93</v>
      </c>
      <c r="I89" s="74">
        <v>320.97000000000003</v>
      </c>
      <c r="J89" s="73">
        <v>253</v>
      </c>
      <c r="K89" s="73">
        <v>41</v>
      </c>
      <c r="L89" s="73">
        <v>90</v>
      </c>
      <c r="M89" s="73">
        <v>32</v>
      </c>
      <c r="N89" s="73">
        <v>30.8</v>
      </c>
      <c r="O89" s="73">
        <v>3.08</v>
      </c>
      <c r="P89" s="73">
        <v>20.47</v>
      </c>
      <c r="Q89" s="73">
        <v>2.0499999999999998</v>
      </c>
    </row>
    <row r="90" spans="1:17" ht="12.75" customHeight="1" x14ac:dyDescent="0.2">
      <c r="A90" s="6">
        <v>63</v>
      </c>
      <c r="B90" s="76" t="s">
        <v>451</v>
      </c>
      <c r="C90" s="18" t="s">
        <v>452</v>
      </c>
      <c r="D90" s="11" t="s">
        <v>308</v>
      </c>
      <c r="E90" s="77">
        <v>10</v>
      </c>
      <c r="F90" s="74">
        <v>14.72</v>
      </c>
      <c r="G90" s="73"/>
      <c r="H90" s="73"/>
      <c r="I90" s="73"/>
      <c r="J90" s="73">
        <v>147</v>
      </c>
      <c r="K90" s="73"/>
      <c r="L90" s="73"/>
      <c r="M90" s="73"/>
      <c r="N90" s="73"/>
      <c r="O90" s="73"/>
      <c r="P90" s="73"/>
      <c r="Q90" s="73"/>
    </row>
    <row r="91" spans="1:17" ht="12.75" customHeight="1" x14ac:dyDescent="0.2">
      <c r="A91" s="6">
        <v>64</v>
      </c>
      <c r="B91" s="76" t="s">
        <v>70</v>
      </c>
      <c r="C91" s="18" t="s">
        <v>453</v>
      </c>
      <c r="D91" s="11" t="s">
        <v>158</v>
      </c>
      <c r="E91" s="75">
        <v>0.1</v>
      </c>
      <c r="F91" s="74">
        <v>798.84</v>
      </c>
      <c r="G91" s="74">
        <v>168.02</v>
      </c>
      <c r="H91" s="74">
        <v>544.80999999999995</v>
      </c>
      <c r="I91" s="74">
        <v>57.87</v>
      </c>
      <c r="J91" s="73">
        <v>80</v>
      </c>
      <c r="K91" s="73">
        <v>17</v>
      </c>
      <c r="L91" s="73">
        <v>54</v>
      </c>
      <c r="M91" s="73">
        <v>6</v>
      </c>
      <c r="N91" s="73">
        <v>12.4</v>
      </c>
      <c r="O91" s="73">
        <v>1.24</v>
      </c>
      <c r="P91" s="73">
        <v>3.39</v>
      </c>
      <c r="Q91" s="73">
        <v>0.34</v>
      </c>
    </row>
    <row r="92" spans="1:17" ht="12.75" customHeight="1" x14ac:dyDescent="0.2">
      <c r="A92" s="6">
        <v>65</v>
      </c>
      <c r="B92" s="76" t="s">
        <v>454</v>
      </c>
      <c r="C92" s="18" t="s">
        <v>455</v>
      </c>
      <c r="D92" s="11" t="s">
        <v>158</v>
      </c>
      <c r="E92" s="77">
        <v>0.1</v>
      </c>
      <c r="F92" s="74">
        <v>4535.6099999999997</v>
      </c>
      <c r="G92" s="74">
        <v>231.71</v>
      </c>
      <c r="H92" s="74">
        <v>2581.44</v>
      </c>
      <c r="I92" s="74">
        <v>295.76</v>
      </c>
      <c r="J92" s="73">
        <v>454</v>
      </c>
      <c r="K92" s="73">
        <v>23</v>
      </c>
      <c r="L92" s="73">
        <v>258</v>
      </c>
      <c r="M92" s="73">
        <v>30</v>
      </c>
      <c r="N92" s="73">
        <v>17.100000000000001</v>
      </c>
      <c r="O92" s="73">
        <v>1.71</v>
      </c>
      <c r="P92" s="73">
        <v>16.440000000000001</v>
      </c>
      <c r="Q92" s="73">
        <v>1.64</v>
      </c>
    </row>
    <row r="93" spans="1:17" ht="12.75" customHeight="1" x14ac:dyDescent="0.2">
      <c r="A93" s="6">
        <v>66</v>
      </c>
      <c r="B93" s="76" t="s">
        <v>456</v>
      </c>
      <c r="C93" s="18" t="s">
        <v>457</v>
      </c>
      <c r="D93" s="11" t="s">
        <v>458</v>
      </c>
      <c r="E93" s="75">
        <v>2</v>
      </c>
      <c r="F93" s="74">
        <v>72.650000000000006</v>
      </c>
      <c r="G93" s="73"/>
      <c r="H93" s="73"/>
      <c r="I93" s="73"/>
      <c r="J93" s="73">
        <v>145</v>
      </c>
      <c r="K93" s="73"/>
      <c r="L93" s="73"/>
      <c r="M93" s="73"/>
      <c r="N93" s="73"/>
      <c r="O93" s="73"/>
      <c r="P93" s="73"/>
      <c r="Q93" s="73"/>
    </row>
    <row r="94" spans="1:17" ht="12.75" customHeight="1" x14ac:dyDescent="0.2">
      <c r="A94" s="6">
        <v>67</v>
      </c>
      <c r="B94" s="76" t="s">
        <v>459</v>
      </c>
      <c r="C94" s="18" t="s">
        <v>460</v>
      </c>
      <c r="D94" s="11" t="s">
        <v>461</v>
      </c>
      <c r="E94" s="75">
        <v>3.95</v>
      </c>
      <c r="F94" s="74">
        <v>1497.34</v>
      </c>
      <c r="G94" s="74">
        <v>267.64999999999998</v>
      </c>
      <c r="H94" s="74">
        <v>64.3</v>
      </c>
      <c r="I94" s="74">
        <v>4</v>
      </c>
      <c r="J94" s="73">
        <v>5914</v>
      </c>
      <c r="K94" s="73">
        <v>1057</v>
      </c>
      <c r="L94" s="73">
        <v>254</v>
      </c>
      <c r="M94" s="73">
        <v>16</v>
      </c>
      <c r="N94" s="73">
        <v>20.2</v>
      </c>
      <c r="O94" s="73">
        <v>79.790000000000006</v>
      </c>
      <c r="P94" s="73">
        <v>0.22</v>
      </c>
      <c r="Q94" s="73">
        <v>0.87</v>
      </c>
    </row>
    <row r="95" spans="1:17" ht="19.149999999999999" customHeight="1" x14ac:dyDescent="0.2">
      <c r="A95" s="6">
        <v>68</v>
      </c>
      <c r="B95" s="76" t="s">
        <v>462</v>
      </c>
      <c r="C95" s="18" t="s">
        <v>463</v>
      </c>
      <c r="D95" s="11" t="s">
        <v>308</v>
      </c>
      <c r="E95" s="75">
        <v>395</v>
      </c>
      <c r="F95" s="74">
        <v>10.01</v>
      </c>
      <c r="G95" s="73"/>
      <c r="H95" s="73"/>
      <c r="I95" s="73"/>
      <c r="J95" s="73">
        <v>3954</v>
      </c>
      <c r="K95" s="73"/>
      <c r="L95" s="73"/>
      <c r="M95" s="73"/>
      <c r="N95" s="73"/>
      <c r="O95" s="73"/>
      <c r="P95" s="73"/>
      <c r="Q95" s="73"/>
    </row>
    <row r="96" spans="1:17" ht="63" x14ac:dyDescent="0.2">
      <c r="A96" s="6">
        <v>69</v>
      </c>
      <c r="B96" s="76" t="s">
        <v>464</v>
      </c>
      <c r="C96" s="18" t="s">
        <v>465</v>
      </c>
      <c r="D96" s="11" t="s">
        <v>213</v>
      </c>
      <c r="E96" s="75">
        <v>2.4500000000000002</v>
      </c>
      <c r="F96" s="74">
        <v>311.39999999999998</v>
      </c>
      <c r="G96" s="74">
        <v>218.44</v>
      </c>
      <c r="H96" s="74">
        <v>38.75</v>
      </c>
      <c r="I96" s="74">
        <v>0.17</v>
      </c>
      <c r="J96" s="73">
        <v>763</v>
      </c>
      <c r="K96" s="73">
        <v>535</v>
      </c>
      <c r="L96" s="73">
        <v>95</v>
      </c>
      <c r="M96" s="73"/>
      <c r="N96" s="73">
        <v>16.29</v>
      </c>
      <c r="O96" s="73">
        <v>39.909999999999997</v>
      </c>
      <c r="P96" s="73">
        <v>0.01</v>
      </c>
      <c r="Q96" s="73">
        <v>0.02</v>
      </c>
    </row>
    <row r="97" spans="1:17" ht="24" x14ac:dyDescent="0.2">
      <c r="A97" s="6">
        <v>70</v>
      </c>
      <c r="B97" s="76" t="s">
        <v>31</v>
      </c>
      <c r="C97" s="18" t="s">
        <v>466</v>
      </c>
      <c r="D97" s="11" t="s">
        <v>308</v>
      </c>
      <c r="E97" s="77">
        <v>245</v>
      </c>
      <c r="F97" s="74">
        <v>3.87</v>
      </c>
      <c r="G97" s="73"/>
      <c r="H97" s="73"/>
      <c r="I97" s="73"/>
      <c r="J97" s="73">
        <v>948</v>
      </c>
      <c r="K97" s="73"/>
      <c r="L97" s="73"/>
      <c r="M97" s="73"/>
      <c r="N97" s="73"/>
      <c r="O97" s="73"/>
      <c r="P97" s="73"/>
      <c r="Q97" s="73"/>
    </row>
    <row r="98" spans="1:17" ht="36" x14ac:dyDescent="0.2">
      <c r="A98" s="6">
        <v>71</v>
      </c>
      <c r="B98" s="76" t="s">
        <v>31</v>
      </c>
      <c r="C98" s="18" t="s">
        <v>467</v>
      </c>
      <c r="D98" s="11" t="s">
        <v>468</v>
      </c>
      <c r="E98" s="77">
        <v>110</v>
      </c>
      <c r="F98" s="74">
        <v>1.44</v>
      </c>
      <c r="G98" s="73"/>
      <c r="H98" s="73"/>
      <c r="I98" s="73"/>
      <c r="J98" s="73">
        <v>158</v>
      </c>
      <c r="K98" s="73"/>
      <c r="L98" s="73"/>
      <c r="M98" s="73"/>
      <c r="N98" s="73"/>
      <c r="O98" s="73"/>
      <c r="P98" s="73"/>
      <c r="Q98" s="73"/>
    </row>
    <row r="99" spans="1:17" ht="24" x14ac:dyDescent="0.2">
      <c r="A99" s="6">
        <v>72</v>
      </c>
      <c r="B99" s="76" t="s">
        <v>31</v>
      </c>
      <c r="C99" s="18" t="s">
        <v>469</v>
      </c>
      <c r="D99" s="11" t="s">
        <v>468</v>
      </c>
      <c r="E99" s="77">
        <v>110</v>
      </c>
      <c r="F99" s="74">
        <v>1.44</v>
      </c>
      <c r="G99" s="73"/>
      <c r="H99" s="73"/>
      <c r="I99" s="73"/>
      <c r="J99" s="73">
        <v>158</v>
      </c>
      <c r="K99" s="73"/>
      <c r="L99" s="73"/>
      <c r="M99" s="73"/>
      <c r="N99" s="73"/>
      <c r="O99" s="73"/>
      <c r="P99" s="73"/>
      <c r="Q99" s="73"/>
    </row>
    <row r="100" spans="1:17" ht="36" x14ac:dyDescent="0.2">
      <c r="A100" s="6">
        <v>73</v>
      </c>
      <c r="B100" s="76" t="s">
        <v>31</v>
      </c>
      <c r="C100" s="18" t="s">
        <v>470</v>
      </c>
      <c r="D100" s="11" t="s">
        <v>468</v>
      </c>
      <c r="E100" s="77">
        <v>25</v>
      </c>
      <c r="F100" s="74">
        <v>1.57</v>
      </c>
      <c r="G100" s="73"/>
      <c r="H100" s="73"/>
      <c r="I100" s="73"/>
      <c r="J100" s="73">
        <v>39</v>
      </c>
      <c r="K100" s="73"/>
      <c r="L100" s="73"/>
      <c r="M100" s="73"/>
      <c r="N100" s="73"/>
      <c r="O100" s="73"/>
      <c r="P100" s="73"/>
      <c r="Q100" s="73"/>
    </row>
    <row r="101" spans="1:17" ht="36" x14ac:dyDescent="0.2">
      <c r="A101" s="6">
        <v>74</v>
      </c>
      <c r="B101" s="76" t="s">
        <v>31</v>
      </c>
      <c r="C101" s="18" t="s">
        <v>471</v>
      </c>
      <c r="D101" s="11" t="s">
        <v>468</v>
      </c>
      <c r="E101" s="77">
        <v>25</v>
      </c>
      <c r="F101" s="74">
        <v>1.57</v>
      </c>
      <c r="G101" s="73"/>
      <c r="H101" s="73"/>
      <c r="I101" s="73"/>
      <c r="J101" s="73">
        <v>39</v>
      </c>
      <c r="K101" s="73"/>
      <c r="L101" s="73"/>
      <c r="M101" s="73"/>
      <c r="N101" s="73"/>
      <c r="O101" s="73"/>
      <c r="P101" s="73"/>
      <c r="Q101" s="73"/>
    </row>
    <row r="102" spans="1:17" ht="36" x14ac:dyDescent="0.2">
      <c r="A102" s="6">
        <v>75</v>
      </c>
      <c r="B102" s="76" t="s">
        <v>31</v>
      </c>
      <c r="C102" s="18" t="s">
        <v>472</v>
      </c>
      <c r="D102" s="11" t="s">
        <v>468</v>
      </c>
      <c r="E102" s="77">
        <v>25</v>
      </c>
      <c r="F102" s="74">
        <v>1.57</v>
      </c>
      <c r="G102" s="73"/>
      <c r="H102" s="73"/>
      <c r="I102" s="73"/>
      <c r="J102" s="73">
        <v>39</v>
      </c>
      <c r="K102" s="73"/>
      <c r="L102" s="73"/>
      <c r="M102" s="73"/>
      <c r="N102" s="73"/>
      <c r="O102" s="73"/>
      <c r="P102" s="73"/>
      <c r="Q102" s="73"/>
    </row>
    <row r="103" spans="1:17" ht="63" x14ac:dyDescent="0.2">
      <c r="A103" s="6">
        <v>76</v>
      </c>
      <c r="B103" s="76" t="s">
        <v>2</v>
      </c>
      <c r="C103" s="18" t="s">
        <v>473</v>
      </c>
      <c r="D103" s="11" t="s">
        <v>213</v>
      </c>
      <c r="E103" s="75">
        <v>0.1</v>
      </c>
      <c r="F103" s="74">
        <v>419.25</v>
      </c>
      <c r="G103" s="74">
        <v>272.61</v>
      </c>
      <c r="H103" s="74">
        <v>48.52</v>
      </c>
      <c r="I103" s="74">
        <v>0.17</v>
      </c>
      <c r="J103" s="73">
        <v>42</v>
      </c>
      <c r="K103" s="73">
        <v>27</v>
      </c>
      <c r="L103" s="73">
        <v>5</v>
      </c>
      <c r="M103" s="73"/>
      <c r="N103" s="73">
        <v>20.329999999999998</v>
      </c>
      <c r="O103" s="73">
        <v>2.0299999999999998</v>
      </c>
      <c r="P103" s="73">
        <v>0.01</v>
      </c>
      <c r="Q103" s="73"/>
    </row>
    <row r="104" spans="1:17" ht="24" x14ac:dyDescent="0.2">
      <c r="A104" s="6">
        <v>77</v>
      </c>
      <c r="B104" s="76" t="s">
        <v>31</v>
      </c>
      <c r="C104" s="18" t="s">
        <v>474</v>
      </c>
      <c r="D104" s="11" t="s">
        <v>308</v>
      </c>
      <c r="E104" s="77">
        <v>10</v>
      </c>
      <c r="F104" s="74">
        <v>27.76</v>
      </c>
      <c r="G104" s="73"/>
      <c r="H104" s="73"/>
      <c r="I104" s="73"/>
      <c r="J104" s="73">
        <v>278</v>
      </c>
      <c r="K104" s="73"/>
      <c r="L104" s="73"/>
      <c r="M104" s="73"/>
      <c r="N104" s="73"/>
      <c r="O104" s="73"/>
      <c r="P104" s="73"/>
      <c r="Q104" s="73"/>
    </row>
    <row r="105" spans="1:17" ht="36" x14ac:dyDescent="0.2">
      <c r="A105" s="6">
        <v>78</v>
      </c>
      <c r="B105" s="76" t="s">
        <v>31</v>
      </c>
      <c r="C105" s="18" t="s">
        <v>475</v>
      </c>
      <c r="D105" s="11" t="s">
        <v>468</v>
      </c>
      <c r="E105" s="77">
        <v>5</v>
      </c>
      <c r="F105" s="74">
        <v>10.43</v>
      </c>
      <c r="G105" s="73"/>
      <c r="H105" s="73"/>
      <c r="I105" s="73"/>
      <c r="J105" s="73">
        <v>52</v>
      </c>
      <c r="K105" s="73"/>
      <c r="L105" s="73"/>
      <c r="M105" s="73"/>
      <c r="N105" s="73"/>
      <c r="O105" s="73"/>
      <c r="P105" s="73"/>
      <c r="Q105" s="73"/>
    </row>
    <row r="106" spans="1:17" ht="24" x14ac:dyDescent="0.2">
      <c r="A106" s="6">
        <v>79</v>
      </c>
      <c r="B106" s="76" t="s">
        <v>31</v>
      </c>
      <c r="C106" s="18" t="s">
        <v>476</v>
      </c>
      <c r="D106" s="11" t="s">
        <v>468</v>
      </c>
      <c r="E106" s="77">
        <v>2</v>
      </c>
      <c r="F106" s="74">
        <v>8.2200000000000006</v>
      </c>
      <c r="G106" s="73"/>
      <c r="H106" s="73"/>
      <c r="I106" s="73"/>
      <c r="J106" s="73">
        <v>16</v>
      </c>
      <c r="K106" s="73"/>
      <c r="L106" s="73"/>
      <c r="M106" s="73"/>
      <c r="N106" s="73"/>
      <c r="O106" s="73"/>
      <c r="P106" s="73"/>
      <c r="Q106" s="73"/>
    </row>
    <row r="107" spans="1:17" ht="36" x14ac:dyDescent="0.2">
      <c r="A107" s="6">
        <v>80</v>
      </c>
      <c r="B107" s="76" t="s">
        <v>31</v>
      </c>
      <c r="C107" s="18" t="s">
        <v>477</v>
      </c>
      <c r="D107" s="11" t="s">
        <v>468</v>
      </c>
      <c r="E107" s="77">
        <v>1</v>
      </c>
      <c r="F107" s="74">
        <v>12.96</v>
      </c>
      <c r="G107" s="73"/>
      <c r="H107" s="73"/>
      <c r="I107" s="73"/>
      <c r="J107" s="73">
        <v>13</v>
      </c>
      <c r="K107" s="73"/>
      <c r="L107" s="73"/>
      <c r="M107" s="73"/>
      <c r="N107" s="73"/>
      <c r="O107" s="73"/>
      <c r="P107" s="73"/>
      <c r="Q107" s="73"/>
    </row>
    <row r="108" spans="1:17" ht="36" x14ac:dyDescent="0.2">
      <c r="A108" s="6">
        <v>81</v>
      </c>
      <c r="B108" s="76" t="s">
        <v>31</v>
      </c>
      <c r="C108" s="18" t="s">
        <v>478</v>
      </c>
      <c r="D108" s="11" t="s">
        <v>468</v>
      </c>
      <c r="E108" s="77">
        <v>2</v>
      </c>
      <c r="F108" s="74">
        <v>10.75</v>
      </c>
      <c r="G108" s="73"/>
      <c r="H108" s="73"/>
      <c r="I108" s="73"/>
      <c r="J108" s="73">
        <v>22</v>
      </c>
      <c r="K108" s="73"/>
      <c r="L108" s="73"/>
      <c r="M108" s="73"/>
      <c r="N108" s="73"/>
      <c r="O108" s="73"/>
      <c r="P108" s="73"/>
      <c r="Q108" s="73"/>
    </row>
    <row r="109" spans="1:17" ht="36" x14ac:dyDescent="0.2">
      <c r="A109" s="6">
        <v>82</v>
      </c>
      <c r="B109" s="76" t="s">
        <v>479</v>
      </c>
      <c r="C109" s="18" t="s">
        <v>480</v>
      </c>
      <c r="D109" s="11" t="s">
        <v>199</v>
      </c>
      <c r="E109" s="77">
        <v>0.11</v>
      </c>
      <c r="F109" s="74">
        <v>3846.34</v>
      </c>
      <c r="G109" s="74">
        <v>869.83</v>
      </c>
      <c r="H109" s="74">
        <v>2976.51</v>
      </c>
      <c r="I109" s="74">
        <v>329.74</v>
      </c>
      <c r="J109" s="73">
        <v>423</v>
      </c>
      <c r="K109" s="73">
        <v>96</v>
      </c>
      <c r="L109" s="73">
        <v>327</v>
      </c>
      <c r="M109" s="73">
        <v>36</v>
      </c>
      <c r="N109" s="73">
        <v>67.22</v>
      </c>
      <c r="O109" s="73">
        <v>7.39</v>
      </c>
      <c r="P109" s="73">
        <v>21.11</v>
      </c>
      <c r="Q109" s="73">
        <v>2.3199999999999998</v>
      </c>
    </row>
    <row r="110" spans="1:17" ht="22.5" customHeight="1" x14ac:dyDescent="0.2">
      <c r="A110" s="6">
        <v>83</v>
      </c>
      <c r="B110" s="76" t="s">
        <v>481</v>
      </c>
      <c r="C110" s="18" t="s">
        <v>482</v>
      </c>
      <c r="D110" s="11" t="s">
        <v>199</v>
      </c>
      <c r="E110" s="77">
        <v>0.01</v>
      </c>
      <c r="F110" s="74">
        <v>5141.1499999999996</v>
      </c>
      <c r="G110" s="74">
        <v>1133.93</v>
      </c>
      <c r="H110" s="74">
        <v>4007.22</v>
      </c>
      <c r="I110" s="74">
        <v>443.92</v>
      </c>
      <c r="J110" s="73">
        <v>51</v>
      </c>
      <c r="K110" s="73">
        <v>11</v>
      </c>
      <c r="L110" s="73">
        <v>40</v>
      </c>
      <c r="M110" s="73">
        <v>4</v>
      </c>
      <c r="N110" s="73">
        <v>87.63</v>
      </c>
      <c r="O110" s="73">
        <v>0.88</v>
      </c>
      <c r="P110" s="73">
        <v>28.42</v>
      </c>
      <c r="Q110" s="73">
        <v>0.28000000000000003</v>
      </c>
    </row>
    <row r="111" spans="1:17" ht="12.75" customHeight="1" x14ac:dyDescent="0.2">
      <c r="A111" s="6">
        <v>84</v>
      </c>
      <c r="B111" s="76" t="s">
        <v>68</v>
      </c>
      <c r="C111" s="18" t="s">
        <v>483</v>
      </c>
      <c r="D111" s="11" t="s">
        <v>484</v>
      </c>
      <c r="E111" s="77">
        <v>0.12</v>
      </c>
      <c r="F111" s="74">
        <v>22.58</v>
      </c>
      <c r="G111" s="74">
        <v>6.37</v>
      </c>
      <c r="H111" s="73"/>
      <c r="I111" s="73"/>
      <c r="J111" s="73">
        <v>3</v>
      </c>
      <c r="K111" s="73">
        <v>1</v>
      </c>
      <c r="L111" s="73"/>
      <c r="M111" s="73"/>
      <c r="N111" s="73">
        <v>0.47</v>
      </c>
      <c r="O111" s="73">
        <v>0.06</v>
      </c>
      <c r="P111" s="73"/>
      <c r="Q111" s="73"/>
    </row>
    <row r="112" spans="1:17" ht="12.75" customHeight="1" x14ac:dyDescent="0.2">
      <c r="A112" s="6">
        <v>85</v>
      </c>
      <c r="B112" s="76" t="s">
        <v>485</v>
      </c>
      <c r="C112" s="18" t="s">
        <v>486</v>
      </c>
      <c r="D112" s="11" t="s">
        <v>313</v>
      </c>
      <c r="E112" s="77">
        <v>0.12</v>
      </c>
      <c r="F112" s="74">
        <v>1325.92</v>
      </c>
      <c r="G112" s="74">
        <v>944.71</v>
      </c>
      <c r="H112" s="74">
        <v>1.07</v>
      </c>
      <c r="I112" s="74">
        <v>0.6</v>
      </c>
      <c r="J112" s="73">
        <v>159</v>
      </c>
      <c r="K112" s="73">
        <v>113</v>
      </c>
      <c r="L112" s="73"/>
      <c r="M112" s="73"/>
      <c r="N112" s="73">
        <v>78.66</v>
      </c>
      <c r="O112" s="73">
        <v>9.44</v>
      </c>
      <c r="P112" s="73">
        <v>0.05</v>
      </c>
      <c r="Q112" s="73">
        <v>0.01</v>
      </c>
    </row>
    <row r="113" spans="1:17" ht="12.75" customHeight="1" x14ac:dyDescent="0.2">
      <c r="A113" s="163" t="s">
        <v>45</v>
      </c>
      <c r="B113" s="164"/>
      <c r="C113" s="164"/>
      <c r="D113" s="164"/>
      <c r="E113" s="164"/>
      <c r="F113" s="164"/>
      <c r="G113" s="164"/>
      <c r="H113" s="164"/>
      <c r="I113" s="164"/>
      <c r="J113" s="74">
        <v>71965</v>
      </c>
      <c r="K113" s="74">
        <v>5490</v>
      </c>
      <c r="L113" s="74">
        <v>6251</v>
      </c>
      <c r="M113" s="74">
        <v>1146</v>
      </c>
      <c r="N113" s="73"/>
      <c r="O113" s="74">
        <v>411.46</v>
      </c>
      <c r="P113" s="73"/>
      <c r="Q113" s="74">
        <v>71.37</v>
      </c>
    </row>
    <row r="114" spans="1:17" ht="12.75" customHeight="1" x14ac:dyDescent="0.2">
      <c r="A114" s="163" t="s">
        <v>316</v>
      </c>
      <c r="B114" s="164"/>
      <c r="C114" s="164"/>
      <c r="D114" s="164"/>
      <c r="E114" s="164"/>
      <c r="F114" s="164"/>
      <c r="G114" s="164"/>
      <c r="H114" s="164"/>
      <c r="I114" s="164"/>
      <c r="J114" s="74">
        <v>76298</v>
      </c>
      <c r="K114" s="74">
        <v>7570</v>
      </c>
      <c r="L114" s="74">
        <v>8377</v>
      </c>
      <c r="M114" s="74">
        <v>1600</v>
      </c>
      <c r="N114" s="73"/>
      <c r="O114" s="74">
        <v>542.28</v>
      </c>
      <c r="P114" s="73"/>
      <c r="Q114" s="74">
        <v>95.42</v>
      </c>
    </row>
    <row r="115" spans="1:17" ht="12.75" customHeight="1" x14ac:dyDescent="0.2">
      <c r="A115" s="163" t="s">
        <v>67</v>
      </c>
      <c r="B115" s="164"/>
      <c r="C115" s="164"/>
      <c r="D115" s="164"/>
      <c r="E115" s="164"/>
      <c r="F115" s="164"/>
      <c r="G115" s="164"/>
      <c r="H115" s="164"/>
      <c r="I115" s="164"/>
      <c r="J115" s="73"/>
      <c r="K115" s="73"/>
      <c r="L115" s="73"/>
      <c r="M115" s="73"/>
      <c r="N115" s="73"/>
      <c r="O115" s="73"/>
      <c r="P115" s="73"/>
      <c r="Q115" s="73"/>
    </row>
    <row r="116" spans="1:17" ht="12.75" customHeight="1" x14ac:dyDescent="0.2">
      <c r="A116" s="163" t="s">
        <v>487</v>
      </c>
      <c r="B116" s="164"/>
      <c r="C116" s="164"/>
      <c r="D116" s="164"/>
      <c r="E116" s="164"/>
      <c r="F116" s="164"/>
      <c r="G116" s="164"/>
      <c r="H116" s="164"/>
      <c r="I116" s="164"/>
      <c r="J116" s="74">
        <v>287</v>
      </c>
      <c r="K116" s="74">
        <v>236</v>
      </c>
      <c r="L116" s="74">
        <v>49</v>
      </c>
      <c r="M116" s="74">
        <v>49</v>
      </c>
      <c r="N116" s="73"/>
      <c r="O116" s="73"/>
      <c r="P116" s="73"/>
      <c r="Q116" s="73"/>
    </row>
    <row r="117" spans="1:17" ht="12.75" customHeight="1" x14ac:dyDescent="0.2">
      <c r="A117" s="163" t="s">
        <v>488</v>
      </c>
      <c r="B117" s="164"/>
      <c r="C117" s="164"/>
      <c r="D117" s="164"/>
      <c r="E117" s="164"/>
      <c r="F117" s="164"/>
      <c r="G117" s="164"/>
      <c r="H117" s="164"/>
      <c r="I117" s="164"/>
      <c r="J117" s="74">
        <v>127</v>
      </c>
      <c r="K117" s="73"/>
      <c r="L117" s="73"/>
      <c r="M117" s="73"/>
      <c r="N117" s="73"/>
      <c r="O117" s="73"/>
      <c r="P117" s="73"/>
      <c r="Q117" s="73"/>
    </row>
    <row r="118" spans="1:17" ht="12.75" customHeight="1" x14ac:dyDescent="0.2">
      <c r="A118" s="163" t="s">
        <v>489</v>
      </c>
      <c r="B118" s="164"/>
      <c r="C118" s="164"/>
      <c r="D118" s="164"/>
      <c r="E118" s="164"/>
      <c r="F118" s="164"/>
      <c r="G118" s="164"/>
      <c r="H118" s="164"/>
      <c r="I118" s="164"/>
      <c r="J118" s="74">
        <v>3919</v>
      </c>
      <c r="K118" s="74">
        <v>1843</v>
      </c>
      <c r="L118" s="74">
        <v>2076</v>
      </c>
      <c r="M118" s="74">
        <v>404</v>
      </c>
      <c r="N118" s="73"/>
      <c r="O118" s="74">
        <v>130.816</v>
      </c>
      <c r="P118" s="73"/>
      <c r="Q118" s="74">
        <v>24.052</v>
      </c>
    </row>
    <row r="119" spans="1:17" ht="12.75" customHeight="1" x14ac:dyDescent="0.2">
      <c r="A119" s="163" t="s">
        <v>46</v>
      </c>
      <c r="B119" s="164"/>
      <c r="C119" s="164"/>
      <c r="D119" s="164"/>
      <c r="E119" s="164"/>
      <c r="F119" s="164"/>
      <c r="G119" s="164"/>
      <c r="H119" s="164"/>
      <c r="I119" s="164"/>
      <c r="J119" s="74">
        <v>8691</v>
      </c>
      <c r="K119" s="73"/>
      <c r="L119" s="73"/>
      <c r="M119" s="73"/>
      <c r="N119" s="73"/>
      <c r="O119" s="73"/>
      <c r="P119" s="73"/>
      <c r="Q119" s="73"/>
    </row>
    <row r="120" spans="1:17" ht="12.75" customHeight="1" x14ac:dyDescent="0.2">
      <c r="A120" s="163" t="s">
        <v>67</v>
      </c>
      <c r="B120" s="164"/>
      <c r="C120" s="164"/>
      <c r="D120" s="164"/>
      <c r="E120" s="164"/>
      <c r="F120" s="164"/>
      <c r="G120" s="164"/>
      <c r="H120" s="164"/>
      <c r="I120" s="164"/>
      <c r="J120" s="73"/>
      <c r="K120" s="73"/>
      <c r="L120" s="73"/>
      <c r="M120" s="73"/>
      <c r="N120" s="73"/>
      <c r="O120" s="73"/>
      <c r="P120" s="73"/>
      <c r="Q120" s="73"/>
    </row>
    <row r="121" spans="1:17" ht="12.75" customHeight="1" x14ac:dyDescent="0.2">
      <c r="A121" s="163" t="s">
        <v>490</v>
      </c>
      <c r="B121" s="164"/>
      <c r="C121" s="164"/>
      <c r="D121" s="164"/>
      <c r="E121" s="164"/>
      <c r="F121" s="164"/>
      <c r="G121" s="164"/>
      <c r="H121" s="164"/>
      <c r="I121" s="164"/>
      <c r="J121" s="74">
        <v>92</v>
      </c>
      <c r="K121" s="73"/>
      <c r="L121" s="73"/>
      <c r="M121" s="73"/>
      <c r="N121" s="73"/>
      <c r="O121" s="73"/>
      <c r="P121" s="73"/>
      <c r="Q121" s="73"/>
    </row>
    <row r="122" spans="1:17" ht="12.75" customHeight="1" x14ac:dyDescent="0.2">
      <c r="A122" s="163" t="s">
        <v>491</v>
      </c>
      <c r="B122" s="164"/>
      <c r="C122" s="164"/>
      <c r="D122" s="164"/>
      <c r="E122" s="164"/>
      <c r="F122" s="164"/>
      <c r="G122" s="164"/>
      <c r="H122" s="164"/>
      <c r="I122" s="164"/>
      <c r="J122" s="74">
        <v>197</v>
      </c>
      <c r="K122" s="73"/>
      <c r="L122" s="73"/>
      <c r="M122" s="73"/>
      <c r="N122" s="73"/>
      <c r="O122" s="73"/>
      <c r="P122" s="73"/>
      <c r="Q122" s="73"/>
    </row>
    <row r="123" spans="1:17" ht="12.75" customHeight="1" x14ac:dyDescent="0.2">
      <c r="A123" s="163" t="s">
        <v>492</v>
      </c>
      <c r="B123" s="164"/>
      <c r="C123" s="164"/>
      <c r="D123" s="164"/>
      <c r="E123" s="164"/>
      <c r="F123" s="164"/>
      <c r="G123" s="164"/>
      <c r="H123" s="164"/>
      <c r="I123" s="164"/>
      <c r="J123" s="74">
        <v>8233</v>
      </c>
      <c r="K123" s="73"/>
      <c r="L123" s="73"/>
      <c r="M123" s="73"/>
      <c r="N123" s="73"/>
      <c r="O123" s="73"/>
      <c r="P123" s="73"/>
      <c r="Q123" s="73"/>
    </row>
    <row r="124" spans="1:17" ht="12.75" customHeight="1" x14ac:dyDescent="0.2">
      <c r="A124" s="163" t="s">
        <v>493</v>
      </c>
      <c r="B124" s="164"/>
      <c r="C124" s="164"/>
      <c r="D124" s="164"/>
      <c r="E124" s="164"/>
      <c r="F124" s="164"/>
      <c r="G124" s="164"/>
      <c r="H124" s="164"/>
      <c r="I124" s="164"/>
      <c r="J124" s="74">
        <v>169</v>
      </c>
      <c r="K124" s="73"/>
      <c r="L124" s="73"/>
      <c r="M124" s="73"/>
      <c r="N124" s="73"/>
      <c r="O124" s="73"/>
      <c r="P124" s="73"/>
      <c r="Q124" s="73"/>
    </row>
    <row r="125" spans="1:17" ht="12.75" customHeight="1" x14ac:dyDescent="0.2">
      <c r="A125" s="163" t="s">
        <v>47</v>
      </c>
      <c r="B125" s="164"/>
      <c r="C125" s="164"/>
      <c r="D125" s="164"/>
      <c r="E125" s="164"/>
      <c r="F125" s="164"/>
      <c r="G125" s="164"/>
      <c r="H125" s="164"/>
      <c r="I125" s="164"/>
      <c r="J125" s="74">
        <v>5951</v>
      </c>
      <c r="K125" s="73"/>
      <c r="L125" s="73"/>
      <c r="M125" s="73"/>
      <c r="N125" s="73"/>
      <c r="O125" s="73"/>
      <c r="P125" s="73"/>
      <c r="Q125" s="73"/>
    </row>
    <row r="126" spans="1:17" ht="12.75" customHeight="1" x14ac:dyDescent="0.2">
      <c r="A126" s="163" t="s">
        <v>67</v>
      </c>
      <c r="B126" s="164"/>
      <c r="C126" s="164"/>
      <c r="D126" s="164"/>
      <c r="E126" s="164"/>
      <c r="F126" s="164"/>
      <c r="G126" s="164"/>
      <c r="H126" s="164"/>
      <c r="I126" s="164"/>
      <c r="J126" s="73"/>
      <c r="K126" s="73"/>
      <c r="L126" s="73"/>
      <c r="M126" s="73"/>
      <c r="N126" s="73"/>
      <c r="O126" s="73"/>
      <c r="P126" s="73"/>
      <c r="Q126" s="73"/>
    </row>
    <row r="127" spans="1:17" ht="12.75" customHeight="1" x14ac:dyDescent="0.2">
      <c r="A127" s="163" t="s">
        <v>494</v>
      </c>
      <c r="B127" s="164"/>
      <c r="C127" s="164"/>
      <c r="D127" s="164"/>
      <c r="E127" s="164"/>
      <c r="F127" s="164"/>
      <c r="G127" s="164"/>
      <c r="H127" s="164"/>
      <c r="I127" s="164"/>
      <c r="J127" s="74">
        <v>59</v>
      </c>
      <c r="K127" s="73"/>
      <c r="L127" s="73"/>
      <c r="M127" s="73"/>
      <c r="N127" s="73"/>
      <c r="O127" s="73"/>
      <c r="P127" s="73"/>
      <c r="Q127" s="73"/>
    </row>
    <row r="128" spans="1:17" ht="19.149999999999999" customHeight="1" x14ac:dyDescent="0.2">
      <c r="A128" s="163" t="s">
        <v>495</v>
      </c>
      <c r="B128" s="164"/>
      <c r="C128" s="164"/>
      <c r="D128" s="164"/>
      <c r="E128" s="164"/>
      <c r="F128" s="164"/>
      <c r="G128" s="164"/>
      <c r="H128" s="164"/>
      <c r="I128" s="164"/>
      <c r="J128" s="74">
        <v>5784</v>
      </c>
      <c r="K128" s="73"/>
      <c r="L128" s="73"/>
      <c r="M128" s="73"/>
      <c r="N128" s="73"/>
      <c r="O128" s="73"/>
      <c r="P128" s="73"/>
      <c r="Q128" s="73"/>
    </row>
    <row r="129" spans="1:17" ht="19.149999999999999" customHeight="1" x14ac:dyDescent="0.2">
      <c r="A129" s="163" t="s">
        <v>496</v>
      </c>
      <c r="B129" s="164"/>
      <c r="C129" s="164"/>
      <c r="D129" s="164"/>
      <c r="E129" s="164"/>
      <c r="F129" s="164"/>
      <c r="G129" s="164"/>
      <c r="H129" s="164"/>
      <c r="I129" s="164"/>
      <c r="J129" s="74">
        <v>108</v>
      </c>
      <c r="K129" s="73"/>
      <c r="L129" s="73"/>
      <c r="M129" s="73"/>
      <c r="N129" s="73"/>
      <c r="O129" s="73"/>
      <c r="P129" s="73"/>
      <c r="Q129" s="73"/>
    </row>
    <row r="130" spans="1:17" x14ac:dyDescent="0.2">
      <c r="A130" s="165" t="s">
        <v>48</v>
      </c>
      <c r="B130" s="164"/>
      <c r="C130" s="164"/>
      <c r="D130" s="164"/>
      <c r="E130" s="164"/>
      <c r="F130" s="164"/>
      <c r="G130" s="164"/>
      <c r="H130" s="164"/>
      <c r="I130" s="164"/>
      <c r="J130" s="73"/>
      <c r="K130" s="73"/>
      <c r="L130" s="73"/>
      <c r="M130" s="73"/>
      <c r="N130" s="73"/>
      <c r="O130" s="73"/>
      <c r="P130" s="73"/>
      <c r="Q130" s="73"/>
    </row>
    <row r="131" spans="1:17" x14ac:dyDescent="0.2">
      <c r="A131" s="163" t="s">
        <v>82</v>
      </c>
      <c r="B131" s="164"/>
      <c r="C131" s="164"/>
      <c r="D131" s="164"/>
      <c r="E131" s="164"/>
      <c r="F131" s="164"/>
      <c r="G131" s="164"/>
      <c r="H131" s="164"/>
      <c r="I131" s="164"/>
      <c r="J131" s="74">
        <v>1073</v>
      </c>
      <c r="K131" s="73"/>
      <c r="L131" s="73"/>
      <c r="M131" s="73"/>
      <c r="N131" s="73"/>
      <c r="O131" s="74">
        <v>17.71</v>
      </c>
      <c r="P131" s="73"/>
      <c r="Q131" s="74">
        <v>2.61</v>
      </c>
    </row>
    <row r="132" spans="1:17" x14ac:dyDescent="0.2">
      <c r="A132" s="163" t="s">
        <v>66</v>
      </c>
      <c r="B132" s="164"/>
      <c r="C132" s="164"/>
      <c r="D132" s="164"/>
      <c r="E132" s="164"/>
      <c r="F132" s="164"/>
      <c r="G132" s="164"/>
      <c r="H132" s="164"/>
      <c r="I132" s="164"/>
      <c r="J132" s="74">
        <v>89867</v>
      </c>
      <c r="K132" s="73"/>
      <c r="L132" s="73"/>
      <c r="M132" s="73"/>
      <c r="N132" s="73"/>
      <c r="O132" s="74">
        <v>524.57000000000005</v>
      </c>
      <c r="P132" s="73"/>
      <c r="Q132" s="74">
        <v>92.81</v>
      </c>
    </row>
    <row r="133" spans="1:17" x14ac:dyDescent="0.2">
      <c r="A133" s="163" t="s">
        <v>49</v>
      </c>
      <c r="B133" s="164"/>
      <c r="C133" s="164"/>
      <c r="D133" s="164"/>
      <c r="E133" s="164"/>
      <c r="F133" s="164"/>
      <c r="G133" s="164"/>
      <c r="H133" s="164"/>
      <c r="I133" s="164"/>
      <c r="J133" s="74">
        <v>90940</v>
      </c>
      <c r="K133" s="73"/>
      <c r="L133" s="73"/>
      <c r="M133" s="73"/>
      <c r="N133" s="73"/>
      <c r="O133" s="74">
        <v>542.28</v>
      </c>
      <c r="P133" s="73"/>
      <c r="Q133" s="74">
        <v>95.42</v>
      </c>
    </row>
    <row r="134" spans="1:17" x14ac:dyDescent="0.2">
      <c r="A134" s="163" t="s">
        <v>50</v>
      </c>
      <c r="B134" s="164"/>
      <c r="C134" s="164"/>
      <c r="D134" s="164"/>
      <c r="E134" s="164"/>
      <c r="F134" s="164"/>
      <c r="G134" s="164"/>
      <c r="H134" s="164"/>
      <c r="I134" s="164"/>
      <c r="J134" s="73"/>
      <c r="K134" s="73"/>
      <c r="L134" s="73"/>
      <c r="M134" s="73"/>
      <c r="N134" s="73"/>
      <c r="O134" s="73"/>
      <c r="P134" s="73"/>
      <c r="Q134" s="73"/>
    </row>
    <row r="135" spans="1:17" x14ac:dyDescent="0.2">
      <c r="A135" s="163" t="s">
        <v>51</v>
      </c>
      <c r="B135" s="164"/>
      <c r="C135" s="164"/>
      <c r="D135" s="164"/>
      <c r="E135" s="164"/>
      <c r="F135" s="164"/>
      <c r="G135" s="164"/>
      <c r="H135" s="164"/>
      <c r="I135" s="164"/>
      <c r="J135" s="74">
        <v>60351</v>
      </c>
      <c r="K135" s="73"/>
      <c r="L135" s="73"/>
      <c r="M135" s="73"/>
      <c r="N135" s="73"/>
      <c r="O135" s="73"/>
      <c r="P135" s="73"/>
      <c r="Q135" s="73"/>
    </row>
    <row r="136" spans="1:17" ht="12.75" customHeight="1" x14ac:dyDescent="0.2">
      <c r="A136" s="163" t="s">
        <v>52</v>
      </c>
      <c r="B136" s="164"/>
      <c r="C136" s="164"/>
      <c r="D136" s="164"/>
      <c r="E136" s="164"/>
      <c r="F136" s="164"/>
      <c r="G136" s="164"/>
      <c r="H136" s="164"/>
      <c r="I136" s="164"/>
      <c r="J136" s="74">
        <f>8377-M114</f>
        <v>6777</v>
      </c>
      <c r="K136" s="73"/>
      <c r="L136" s="73"/>
      <c r="M136" s="73"/>
      <c r="N136" s="73"/>
      <c r="O136" s="73"/>
      <c r="P136" s="73"/>
      <c r="Q136" s="73"/>
    </row>
    <row r="137" spans="1:17" ht="12.75" customHeight="1" x14ac:dyDescent="0.2">
      <c r="A137" s="163" t="s">
        <v>53</v>
      </c>
      <c r="B137" s="164"/>
      <c r="C137" s="164"/>
      <c r="D137" s="164"/>
      <c r="E137" s="164"/>
      <c r="F137" s="164"/>
      <c r="G137" s="164"/>
      <c r="H137" s="164"/>
      <c r="I137" s="164"/>
      <c r="J137" s="74">
        <v>9170</v>
      </c>
      <c r="K137" s="73"/>
      <c r="L137" s="73"/>
      <c r="M137" s="73"/>
      <c r="N137" s="73"/>
      <c r="O137" s="73"/>
      <c r="P137" s="73"/>
      <c r="Q137" s="73"/>
    </row>
    <row r="138" spans="1:17" ht="12.75" customHeight="1" x14ac:dyDescent="0.2">
      <c r="A138" s="163" t="s">
        <v>54</v>
      </c>
      <c r="B138" s="164"/>
      <c r="C138" s="164"/>
      <c r="D138" s="164"/>
      <c r="E138" s="164"/>
      <c r="F138" s="164"/>
      <c r="G138" s="164"/>
      <c r="H138" s="164"/>
      <c r="I138" s="164"/>
      <c r="J138" s="74">
        <v>8691</v>
      </c>
      <c r="K138" s="73"/>
      <c r="L138" s="73"/>
      <c r="M138" s="73"/>
      <c r="N138" s="73"/>
      <c r="O138" s="73"/>
      <c r="P138" s="73"/>
      <c r="Q138" s="73"/>
    </row>
    <row r="139" spans="1:17" ht="12.75" customHeight="1" x14ac:dyDescent="0.2">
      <c r="A139" s="163" t="s">
        <v>55</v>
      </c>
      <c r="B139" s="164"/>
      <c r="C139" s="164"/>
      <c r="D139" s="164"/>
      <c r="E139" s="164"/>
      <c r="F139" s="164"/>
      <c r="G139" s="164"/>
      <c r="H139" s="164"/>
      <c r="I139" s="164"/>
      <c r="J139" s="74">
        <v>5951</v>
      </c>
      <c r="K139" s="73"/>
      <c r="L139" s="73"/>
      <c r="M139" s="73"/>
      <c r="N139" s="73"/>
      <c r="O139" s="73"/>
      <c r="P139" s="73"/>
      <c r="Q139" s="73"/>
    </row>
    <row r="140" spans="1:17" ht="12.75" customHeight="1" x14ac:dyDescent="0.2">
      <c r="A140" s="165" t="s">
        <v>56</v>
      </c>
      <c r="B140" s="164"/>
      <c r="C140" s="164"/>
      <c r="D140" s="164"/>
      <c r="E140" s="164"/>
      <c r="F140" s="164"/>
      <c r="G140" s="164"/>
      <c r="H140" s="164"/>
      <c r="I140" s="164"/>
      <c r="J140" s="72">
        <f>SUM(J135:J139)</f>
        <v>90940</v>
      </c>
      <c r="K140" s="73"/>
      <c r="L140" s="73"/>
      <c r="M140" s="73"/>
      <c r="N140" s="73"/>
      <c r="O140" s="72">
        <v>542.28</v>
      </c>
      <c r="P140" s="73"/>
      <c r="Q140" s="72">
        <v>95.42</v>
      </c>
    </row>
    <row r="141" spans="1:17" ht="12.75" customHeight="1" x14ac:dyDescent="0.2">
      <c r="A141" s="10"/>
      <c r="B141" s="1"/>
      <c r="C141" s="8"/>
      <c r="D141" s="7"/>
      <c r="E141" s="9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</row>
    <row r="142" spans="1:17" ht="12.75" customHeight="1" x14ac:dyDescent="0.2">
      <c r="A142" s="145"/>
      <c r="B142" s="127" t="s">
        <v>497</v>
      </c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46"/>
      <c r="O142" s="146"/>
      <c r="P142" s="147"/>
      <c r="Q142" s="148"/>
    </row>
    <row r="143" spans="1:17" ht="12.75" customHeight="1" x14ac:dyDescent="0.2">
      <c r="A143" s="145"/>
      <c r="B143" s="127"/>
      <c r="C143" s="127"/>
      <c r="D143" s="127"/>
      <c r="E143" s="127"/>
      <c r="F143" s="127"/>
      <c r="G143" s="127"/>
      <c r="H143" s="127"/>
      <c r="I143" s="127"/>
      <c r="J143" s="127"/>
      <c r="K143" s="127"/>
      <c r="L143" s="127"/>
      <c r="M143" s="127"/>
      <c r="N143" s="146"/>
      <c r="O143" s="146"/>
      <c r="P143" s="147"/>
      <c r="Q143" s="148"/>
    </row>
    <row r="144" spans="1:17" ht="12.75" customHeight="1" x14ac:dyDescent="0.2">
      <c r="B144" s="82" t="s">
        <v>498</v>
      </c>
      <c r="C144" s="82"/>
      <c r="D144" s="82"/>
      <c r="E144" s="82"/>
      <c r="F144" s="82"/>
      <c r="G144" s="82"/>
      <c r="H144" s="82"/>
      <c r="I144" s="82" t="s">
        <v>499</v>
      </c>
      <c r="J144" s="82"/>
      <c r="K144" s="82"/>
      <c r="L144" s="82"/>
      <c r="M144" s="82"/>
      <c r="N144" s="140"/>
      <c r="O144" s="140"/>
      <c r="P144" s="140"/>
    </row>
    <row r="145" spans="1:17" ht="12.75" customHeight="1" x14ac:dyDescent="0.2">
      <c r="B145" s="28"/>
      <c r="C145" s="142"/>
      <c r="D145" s="143"/>
      <c r="E145" s="28"/>
      <c r="F145" s="28"/>
      <c r="G145" s="142"/>
      <c r="H145" s="121"/>
      <c r="I145" s="82" t="s">
        <v>500</v>
      </c>
      <c r="J145" s="82"/>
      <c r="K145" s="82"/>
      <c r="L145" s="82"/>
      <c r="M145" s="82"/>
      <c r="N145" s="140"/>
      <c r="O145" s="140"/>
      <c r="P145" s="140"/>
    </row>
    <row r="146" spans="1:17" ht="12.75" customHeight="1" x14ac:dyDescent="0.2">
      <c r="A146"/>
      <c r="B146"/>
      <c r="C146"/>
      <c r="D146"/>
      <c r="E146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</row>
    <row r="147" spans="1:17" ht="12.75" customHeight="1" x14ac:dyDescent="0.2">
      <c r="A147" s="20"/>
      <c r="B147" s="20"/>
      <c r="C147" s="20"/>
      <c r="D147" s="20"/>
      <c r="E147" s="20"/>
      <c r="F147"/>
      <c r="G147"/>
      <c r="H147"/>
      <c r="I147"/>
      <c r="J147"/>
      <c r="K147"/>
      <c r="L147"/>
      <c r="M147"/>
      <c r="N147"/>
      <c r="O147"/>
      <c r="P147"/>
    </row>
    <row r="148" spans="1:17" ht="12.75" customHeight="1" x14ac:dyDescent="0.2">
      <c r="A148" s="20"/>
      <c r="B148" s="20"/>
      <c r="C148" s="20"/>
      <c r="D148" s="20"/>
      <c r="E148" s="20"/>
      <c r="F148"/>
      <c r="G148"/>
      <c r="H148"/>
      <c r="I148"/>
      <c r="J148"/>
      <c r="K148"/>
      <c r="L148"/>
      <c r="M148"/>
      <c r="N148"/>
      <c r="O148"/>
      <c r="P148"/>
    </row>
    <row r="149" spans="1:17" ht="12.75" customHeight="1" x14ac:dyDescent="0.2">
      <c r="A149" s="20"/>
      <c r="B149" s="20"/>
      <c r="C149" s="20"/>
      <c r="D149" s="20"/>
      <c r="E149" s="20"/>
      <c r="F149"/>
      <c r="G149"/>
      <c r="H149"/>
      <c r="I149"/>
      <c r="J149"/>
      <c r="K149"/>
      <c r="L149"/>
      <c r="M149"/>
      <c r="N149"/>
      <c r="O149"/>
      <c r="P149"/>
    </row>
    <row r="150" spans="1:17" ht="12.75" customHeight="1" x14ac:dyDescent="0.2">
      <c r="A150" s="20"/>
      <c r="B150" s="20"/>
      <c r="C150" s="20"/>
      <c r="D150" s="20"/>
      <c r="E150" s="20"/>
      <c r="F150"/>
      <c r="G150"/>
      <c r="H150"/>
      <c r="I150"/>
      <c r="J150"/>
      <c r="K150"/>
      <c r="L150"/>
      <c r="M150"/>
      <c r="N150"/>
      <c r="O150"/>
      <c r="P150"/>
    </row>
    <row r="151" spans="1:17" ht="12.75" customHeight="1" x14ac:dyDescent="0.2">
      <c r="A151" s="20"/>
      <c r="B151" s="20"/>
      <c r="C151" s="20"/>
      <c r="D151" s="20"/>
      <c r="E151" s="20"/>
      <c r="F151"/>
      <c r="G151"/>
      <c r="H151"/>
      <c r="I151"/>
      <c r="J151"/>
      <c r="K151"/>
      <c r="L151"/>
      <c r="M151"/>
      <c r="N151"/>
      <c r="O151"/>
      <c r="P151"/>
    </row>
    <row r="152" spans="1:17" ht="12.75" customHeight="1" x14ac:dyDescent="0.2">
      <c r="A152" s="20"/>
      <c r="B152" s="20"/>
      <c r="C152" s="20"/>
      <c r="D152" s="20"/>
      <c r="E152" s="20"/>
      <c r="F152"/>
      <c r="G152"/>
      <c r="H152"/>
      <c r="I152"/>
      <c r="J152"/>
      <c r="K152"/>
      <c r="L152"/>
      <c r="M152"/>
      <c r="N152"/>
      <c r="O152"/>
      <c r="P152"/>
    </row>
    <row r="153" spans="1:17" ht="12.75" customHeight="1" x14ac:dyDescent="0.2">
      <c r="A153" s="20"/>
      <c r="B153" s="20"/>
      <c r="C153" s="20"/>
      <c r="D153" s="20"/>
      <c r="E153" s="20"/>
      <c r="F153"/>
      <c r="G153"/>
      <c r="H153"/>
      <c r="I153"/>
      <c r="J153"/>
      <c r="K153"/>
      <c r="L153"/>
      <c r="M153"/>
      <c r="N153"/>
      <c r="O153"/>
      <c r="P153"/>
    </row>
    <row r="154" spans="1:17" ht="12.75" customHeight="1" x14ac:dyDescent="0.2">
      <c r="A154" s="20"/>
      <c r="B154" s="20"/>
      <c r="C154" s="20"/>
      <c r="D154" s="20"/>
      <c r="E154" s="20"/>
      <c r="F154"/>
      <c r="G154"/>
      <c r="H154"/>
      <c r="I154"/>
      <c r="J154"/>
      <c r="K154"/>
      <c r="L154"/>
      <c r="M154"/>
      <c r="N154"/>
      <c r="O154"/>
      <c r="P154"/>
    </row>
    <row r="155" spans="1:17" ht="19.149999999999999" customHeight="1" x14ac:dyDescent="0.2">
      <c r="A155" s="20"/>
      <c r="B155" s="20"/>
      <c r="C155" s="20"/>
      <c r="D155" s="20"/>
      <c r="E155" s="20"/>
      <c r="F155"/>
      <c r="G155"/>
      <c r="H155"/>
      <c r="I155"/>
      <c r="J155"/>
      <c r="K155"/>
      <c r="L155"/>
      <c r="M155"/>
      <c r="N155"/>
      <c r="O155"/>
      <c r="P155"/>
    </row>
    <row r="156" spans="1:17" x14ac:dyDescent="0.2">
      <c r="A156" s="20"/>
      <c r="B156" s="20"/>
      <c r="C156" s="20"/>
      <c r="D156" s="20"/>
      <c r="E156" s="20"/>
      <c r="F156"/>
      <c r="G156"/>
      <c r="H156"/>
      <c r="I156"/>
      <c r="J156"/>
      <c r="K156"/>
      <c r="L156"/>
      <c r="M156"/>
      <c r="N156"/>
      <c r="O156"/>
      <c r="P156"/>
    </row>
    <row r="157" spans="1:17" x14ac:dyDescent="0.2">
      <c r="A157" s="20"/>
      <c r="B157" s="20"/>
      <c r="C157" s="20"/>
      <c r="D157" s="20"/>
      <c r="E157" s="20"/>
      <c r="F157"/>
      <c r="G157"/>
      <c r="H157"/>
      <c r="I157"/>
      <c r="J157"/>
      <c r="K157"/>
      <c r="L157"/>
      <c r="M157"/>
      <c r="N157"/>
      <c r="O157"/>
      <c r="P157"/>
    </row>
    <row r="158" spans="1:17" x14ac:dyDescent="0.2">
      <c r="A158" s="20"/>
      <c r="B158" s="20"/>
      <c r="C158" s="20"/>
      <c r="D158" s="20"/>
      <c r="E158" s="20"/>
      <c r="F158"/>
      <c r="G158"/>
      <c r="H158"/>
      <c r="I158"/>
      <c r="J158"/>
      <c r="K158"/>
      <c r="L158"/>
      <c r="M158"/>
      <c r="N158"/>
      <c r="O158"/>
      <c r="P158"/>
    </row>
    <row r="159" spans="1:17" x14ac:dyDescent="0.2">
      <c r="A159" s="20"/>
      <c r="B159" s="20"/>
      <c r="C159" s="20"/>
      <c r="D159" s="20"/>
      <c r="E159" s="20"/>
      <c r="F159"/>
      <c r="G159"/>
      <c r="H159"/>
      <c r="I159"/>
      <c r="J159"/>
      <c r="K159"/>
      <c r="L159"/>
      <c r="M159"/>
      <c r="N159"/>
      <c r="O159"/>
      <c r="P159"/>
    </row>
    <row r="160" spans="1:17" x14ac:dyDescent="0.2">
      <c r="A160" s="20"/>
      <c r="B160" s="20"/>
      <c r="C160" s="20"/>
      <c r="D160" s="20"/>
      <c r="E160" s="20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">
      <c r="A161" s="20"/>
      <c r="B161" s="20"/>
      <c r="C161" s="20"/>
      <c r="D161" s="20"/>
      <c r="E161" s="20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">
      <c r="A162" s="20"/>
      <c r="B162" s="20"/>
      <c r="C162" s="20"/>
      <c r="D162" s="20"/>
      <c r="E162" s="20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">
      <c r="A163" s="20"/>
      <c r="B163" s="20"/>
      <c r="C163" s="20"/>
      <c r="D163" s="20"/>
      <c r="E163" s="20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">
      <c r="A164" s="20"/>
      <c r="B164" s="20"/>
      <c r="C164" s="20"/>
      <c r="D164" s="20"/>
      <c r="E164" s="20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">
      <c r="A165" s="20"/>
      <c r="B165" s="20"/>
      <c r="C165" s="20"/>
      <c r="D165" s="20"/>
      <c r="E165" s="20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">
      <c r="A166" s="20"/>
      <c r="B166" s="20"/>
      <c r="C166" s="20"/>
      <c r="D166" s="20"/>
      <c r="E166" s="20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">
      <c r="A167" s="20"/>
      <c r="B167" s="20"/>
      <c r="C167" s="20"/>
      <c r="D167" s="20"/>
      <c r="E167" s="20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">
      <c r="A168" s="20"/>
      <c r="B168" s="20"/>
      <c r="C168" s="20"/>
      <c r="D168" s="20"/>
      <c r="E168" s="20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">
      <c r="A169" s="20"/>
      <c r="B169" s="20"/>
      <c r="C169" s="20"/>
      <c r="D169" s="20"/>
      <c r="E169" s="20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">
      <c r="A170" s="20"/>
      <c r="B170" s="20"/>
      <c r="C170" s="20"/>
      <c r="D170" s="20"/>
      <c r="E170" s="20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">
      <c r="A171" s="20"/>
      <c r="B171" s="20"/>
      <c r="C171" s="20"/>
      <c r="D171" s="20"/>
      <c r="E171" s="20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">
      <c r="A172" s="20"/>
      <c r="B172" s="20"/>
      <c r="C172" s="20"/>
      <c r="D172" s="20"/>
      <c r="E172" s="20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">
      <c r="A173" s="20"/>
      <c r="B173" s="20"/>
      <c r="C173" s="20"/>
      <c r="D173" s="20"/>
      <c r="E173" s="20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">
      <c r="A174" s="20"/>
      <c r="B174" s="20"/>
      <c r="C174" s="20"/>
      <c r="D174" s="20"/>
      <c r="E174" s="20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">
      <c r="A175" s="20"/>
      <c r="B175" s="20"/>
      <c r="C175" s="20"/>
      <c r="D175" s="20"/>
      <c r="E175" s="20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">
      <c r="A176" s="20"/>
      <c r="B176" s="20"/>
      <c r="C176" s="20"/>
      <c r="D176" s="20"/>
      <c r="E176" s="20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">
      <c r="A177" s="20"/>
      <c r="B177" s="20"/>
      <c r="C177" s="20"/>
      <c r="D177" s="20"/>
      <c r="E177" s="20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">
      <c r="A178" s="20"/>
      <c r="B178" s="20"/>
      <c r="C178" s="20"/>
      <c r="D178" s="20"/>
      <c r="E178" s="20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">
      <c r="A179" s="20"/>
      <c r="B179" s="20"/>
      <c r="C179" s="20"/>
      <c r="D179" s="20"/>
      <c r="E179" s="20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">
      <c r="A180" s="20"/>
      <c r="B180" s="20"/>
      <c r="C180" s="20"/>
      <c r="D180" s="20"/>
      <c r="E180" s="20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">
      <c r="A181" s="20"/>
      <c r="B181" s="20"/>
      <c r="C181" s="20"/>
      <c r="D181" s="20"/>
      <c r="E181" s="20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">
      <c r="A182" s="20"/>
      <c r="B182" s="20"/>
      <c r="C182" s="20"/>
      <c r="D182" s="20"/>
      <c r="E182" s="20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">
      <c r="A183" s="20"/>
      <c r="B183" s="20"/>
      <c r="C183" s="20"/>
      <c r="D183" s="20"/>
      <c r="E183" s="20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">
      <c r="A184" s="20"/>
      <c r="B184" s="20"/>
      <c r="C184" s="20"/>
      <c r="D184" s="20"/>
      <c r="E184" s="20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">
      <c r="A185" s="20"/>
      <c r="B185" s="20"/>
      <c r="C185" s="20"/>
      <c r="D185" s="20"/>
      <c r="E185" s="20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">
      <c r="A186" s="20"/>
      <c r="B186" s="20"/>
      <c r="C186" s="20"/>
      <c r="D186" s="20"/>
      <c r="E186" s="20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">
      <c r="A187" s="20"/>
      <c r="B187" s="20"/>
      <c r="C187" s="20"/>
      <c r="D187" s="20"/>
      <c r="E187" s="20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">
      <c r="A188" s="20"/>
      <c r="B188" s="20"/>
      <c r="C188" s="20"/>
      <c r="D188" s="20"/>
      <c r="E188" s="20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">
      <c r="A189" s="20"/>
      <c r="B189" s="20"/>
      <c r="C189" s="20"/>
      <c r="D189" s="20"/>
      <c r="E189" s="20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">
      <c r="A190" s="20"/>
      <c r="B190" s="20"/>
      <c r="C190" s="20"/>
      <c r="D190" s="20"/>
      <c r="E190" s="20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">
      <c r="A191" s="20"/>
      <c r="B191" s="20"/>
      <c r="C191" s="20"/>
      <c r="D191" s="20"/>
      <c r="E191" s="20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">
      <c r="A192" s="20"/>
      <c r="B192" s="20"/>
      <c r="C192" s="20"/>
      <c r="D192" s="20"/>
      <c r="E192" s="20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">
      <c r="A193" s="20"/>
      <c r="B193" s="20"/>
      <c r="C193" s="20"/>
      <c r="D193" s="20"/>
      <c r="E193" s="20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">
      <c r="A194" s="20"/>
      <c r="B194" s="20"/>
      <c r="C194" s="20"/>
      <c r="D194" s="20"/>
      <c r="E194" s="20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">
      <c r="A195" s="20"/>
      <c r="B195" s="20"/>
      <c r="C195" s="20"/>
      <c r="D195" s="20"/>
      <c r="E195" s="20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">
      <c r="A196" s="20"/>
      <c r="B196" s="20"/>
      <c r="C196" s="20"/>
      <c r="D196" s="20"/>
      <c r="E196" s="20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">
      <c r="A197" s="20"/>
      <c r="B197" s="20"/>
      <c r="C197" s="20"/>
      <c r="D197" s="20"/>
      <c r="E197" s="20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">
      <c r="A198" s="20"/>
      <c r="B198" s="20"/>
      <c r="C198" s="20"/>
      <c r="D198" s="20"/>
      <c r="E198" s="20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">
      <c r="A199" s="20"/>
      <c r="B199" s="20"/>
      <c r="C199" s="20"/>
      <c r="D199" s="20"/>
      <c r="E199" s="20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">
      <c r="A200" s="20"/>
      <c r="B200" s="20"/>
      <c r="C200" s="20"/>
      <c r="D200" s="20"/>
      <c r="E200" s="20"/>
      <c r="F200"/>
      <c r="G200"/>
      <c r="H200"/>
      <c r="I200"/>
      <c r="J200"/>
      <c r="K200"/>
      <c r="L200"/>
      <c r="M200"/>
      <c r="N200"/>
      <c r="O200"/>
      <c r="P200"/>
    </row>
  </sheetData>
  <mergeCells count="51">
    <mergeCell ref="A116:I116"/>
    <mergeCell ref="A117:I117"/>
    <mergeCell ref="A33:Q33"/>
    <mergeCell ref="A113:I113"/>
    <mergeCell ref="A114:I114"/>
    <mergeCell ref="A115:I115"/>
    <mergeCell ref="A118:I118"/>
    <mergeCell ref="A119:I119"/>
    <mergeCell ref="A120:I120"/>
    <mergeCell ref="A121:I121"/>
    <mergeCell ref="A130:I130"/>
    <mergeCell ref="A127:I127"/>
    <mergeCell ref="A128:I128"/>
    <mergeCell ref="A129:I129"/>
    <mergeCell ref="A140:I140"/>
    <mergeCell ref="A122:I122"/>
    <mergeCell ref="A123:I123"/>
    <mergeCell ref="A124:I124"/>
    <mergeCell ref="A125:I125"/>
    <mergeCell ref="A126:I126"/>
    <mergeCell ref="A132:I132"/>
    <mergeCell ref="A133:I133"/>
    <mergeCell ref="A139:I139"/>
    <mergeCell ref="A134:I134"/>
    <mergeCell ref="A135:I135"/>
    <mergeCell ref="A136:I136"/>
    <mergeCell ref="A137:I137"/>
    <mergeCell ref="A138:I138"/>
    <mergeCell ref="A131:I131"/>
    <mergeCell ref="J18:K18"/>
    <mergeCell ref="A22:A24"/>
    <mergeCell ref="B22:B24"/>
    <mergeCell ref="C22:C24"/>
    <mergeCell ref="D22:D24"/>
    <mergeCell ref="E1:I1"/>
    <mergeCell ref="J14:K14"/>
    <mergeCell ref="J15:K15"/>
    <mergeCell ref="J16:K16"/>
    <mergeCell ref="J17:K17"/>
    <mergeCell ref="A26:Q26"/>
    <mergeCell ref="N22:N24"/>
    <mergeCell ref="O22:O24"/>
    <mergeCell ref="P22:P24"/>
    <mergeCell ref="Q22:Q24"/>
    <mergeCell ref="E22:E24"/>
    <mergeCell ref="F22:I22"/>
    <mergeCell ref="J22:M22"/>
    <mergeCell ref="F23:F24"/>
    <mergeCell ref="G23:I23"/>
    <mergeCell ref="J23:J24"/>
    <mergeCell ref="K23:M23"/>
  </mergeCells>
  <phoneticPr fontId="56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90"/>
  <sheetViews>
    <sheetView showGridLines="0" topLeftCell="A64" zoomScaleNormal="100" zoomScaleSheetLayoutView="75" workbookViewId="0">
      <selection activeCell="G6" sqref="G6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7" width="10.5703125" style="20" customWidth="1"/>
    <col min="8" max="8" width="11" style="20" customWidth="1"/>
    <col min="9" max="9" width="10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</row>
    <row r="6" spans="1:17" x14ac:dyDescent="0.2">
      <c r="A6" s="12"/>
      <c r="B6" s="81"/>
      <c r="C6" s="79"/>
      <c r="D6" s="4"/>
      <c r="E6" s="78"/>
      <c r="F6" s="78"/>
      <c r="G6" s="89" t="s">
        <v>177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ht="15.75" customHeight="1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92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2"/>
      <c r="B13" s="81"/>
      <c r="C13" s="80"/>
      <c r="D13" s="82" t="s">
        <v>93</v>
      </c>
      <c r="E13" s="12"/>
      <c r="F13" s="78"/>
      <c r="G13" s="78"/>
      <c r="H13" s="78"/>
      <c r="I13" s="82"/>
      <c r="J13" s="82"/>
      <c r="K13" s="78"/>
      <c r="L13" s="78"/>
      <c r="M13" s="78"/>
      <c r="N13" s="115"/>
      <c r="O13" s="116"/>
      <c r="P13" s="116"/>
      <c r="Q13" s="78"/>
    </row>
    <row r="14" spans="1:17" x14ac:dyDescent="0.2">
      <c r="A14" s="12"/>
      <c r="B14" s="81"/>
      <c r="C14" s="80"/>
      <c r="D14" s="82" t="s">
        <v>59</v>
      </c>
      <c r="E14" s="12"/>
      <c r="F14" s="78"/>
      <c r="G14" s="78"/>
      <c r="H14" s="78"/>
      <c r="I14" s="82"/>
      <c r="J14" s="167" t="s">
        <v>94</v>
      </c>
      <c r="K14" s="168"/>
      <c r="L14" s="5" t="s">
        <v>73</v>
      </c>
      <c r="M14" s="78"/>
      <c r="N14" s="117"/>
      <c r="O14" s="116"/>
      <c r="P14" s="118"/>
      <c r="Q14" s="78"/>
    </row>
    <row r="15" spans="1:17" x14ac:dyDescent="0.2">
      <c r="A15" s="12"/>
      <c r="B15" s="81"/>
      <c r="C15" s="80"/>
      <c r="D15" s="82" t="s">
        <v>60</v>
      </c>
      <c r="E15" s="12"/>
      <c r="F15" s="78"/>
      <c r="G15" s="78"/>
      <c r="H15" s="78"/>
      <c r="I15" s="82"/>
      <c r="J15" s="167" t="s">
        <v>95</v>
      </c>
      <c r="K15" s="168"/>
      <c r="L15" s="5" t="s">
        <v>73</v>
      </c>
      <c r="M15" s="78"/>
      <c r="N15" s="117"/>
      <c r="O15" s="116"/>
      <c r="P15" s="118"/>
      <c r="Q15" s="78"/>
    </row>
    <row r="16" spans="1:17" s="27" customFormat="1" ht="14.25" x14ac:dyDescent="0.2">
      <c r="A16" s="12"/>
      <c r="B16" s="81"/>
      <c r="C16" s="80"/>
      <c r="D16" s="82" t="s">
        <v>96</v>
      </c>
      <c r="E16" s="12"/>
      <c r="F16" s="78"/>
      <c r="G16" s="78"/>
      <c r="H16" s="78"/>
      <c r="I16" s="82"/>
      <c r="J16" s="167" t="s">
        <v>97</v>
      </c>
      <c r="K16" s="168"/>
      <c r="L16" s="5" t="s">
        <v>73</v>
      </c>
      <c r="M16" s="78"/>
      <c r="N16" s="117"/>
      <c r="O16" s="116"/>
      <c r="P16" s="118"/>
      <c r="Q16" s="78"/>
    </row>
    <row r="17" spans="1:17" s="27" customFormat="1" ht="14.25" x14ac:dyDescent="0.2">
      <c r="A17" s="12"/>
      <c r="B17" s="81"/>
      <c r="C17" s="80"/>
      <c r="D17" s="82" t="s">
        <v>169</v>
      </c>
      <c r="E17" s="12"/>
      <c r="F17" s="78"/>
      <c r="G17" s="78"/>
      <c r="H17" s="78"/>
      <c r="I17" s="82"/>
      <c r="J17" s="167" t="s">
        <v>98</v>
      </c>
      <c r="K17" s="168"/>
      <c r="L17" s="5" t="s">
        <v>73</v>
      </c>
      <c r="M17" s="78"/>
      <c r="N17" s="117"/>
      <c r="O17" s="116"/>
      <c r="P17" s="118"/>
      <c r="Q17" s="78"/>
    </row>
    <row r="18" spans="1:17" s="27" customFormat="1" ht="14.25" outlineLevel="1" x14ac:dyDescent="0.2">
      <c r="A18" s="12"/>
      <c r="B18" s="81"/>
      <c r="C18" s="80"/>
      <c r="D18" s="82" t="s">
        <v>57</v>
      </c>
      <c r="E18" s="12"/>
      <c r="F18" s="78"/>
      <c r="G18" s="78"/>
      <c r="H18" s="78"/>
      <c r="I18" s="82"/>
      <c r="J18" s="167" t="s">
        <v>99</v>
      </c>
      <c r="K18" s="168"/>
      <c r="L18" s="5" t="s">
        <v>58</v>
      </c>
      <c r="M18" s="78"/>
      <c r="N18" s="78"/>
      <c r="O18" s="78"/>
      <c r="P18" s="78"/>
      <c r="Q18" s="78"/>
    </row>
    <row r="19" spans="1:17" x14ac:dyDescent="0.2">
      <c r="A19" s="13"/>
      <c r="B19" s="119"/>
      <c r="C19" s="126"/>
      <c r="D19" s="82" t="s">
        <v>348</v>
      </c>
      <c r="E19" s="82"/>
      <c r="F19" s="82"/>
      <c r="G19" s="82"/>
      <c r="H19" s="82"/>
      <c r="I19" s="82"/>
      <c r="J19" s="82"/>
      <c r="K19" s="123">
        <f>J81/1000</f>
        <v>4.0529999999999999</v>
      </c>
      <c r="L19" s="82" t="s">
        <v>186</v>
      </c>
      <c r="M19" s="121"/>
      <c r="N19" s="117"/>
      <c r="O19" s="124"/>
      <c r="P19" s="118"/>
      <c r="Q19" s="125"/>
    </row>
    <row r="20" spans="1:17" s="26" customFormat="1" ht="48" customHeight="1" x14ac:dyDescent="0.2">
      <c r="A20" s="13"/>
      <c r="B20" s="119"/>
      <c r="C20" s="126"/>
      <c r="D20" s="127" t="s">
        <v>187</v>
      </c>
      <c r="E20" s="82"/>
      <c r="F20" s="82"/>
      <c r="G20" s="82"/>
      <c r="H20" s="82"/>
      <c r="I20" s="82"/>
      <c r="J20" s="82"/>
      <c r="K20" s="82"/>
      <c r="L20" s="82"/>
      <c r="M20" s="121"/>
      <c r="N20" s="121"/>
      <c r="O20" s="121"/>
      <c r="P20" s="121"/>
      <c r="Q20"/>
    </row>
    <row r="21" spans="1:17" s="26" customFormat="1" ht="12" x14ac:dyDescent="0.2">
      <c r="A21" s="10"/>
      <c r="B21" s="1"/>
      <c r="C21" s="8"/>
      <c r="D21" s="7"/>
      <c r="E21" s="9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26" customFormat="1" ht="12" x14ac:dyDescent="0.2">
      <c r="A22" s="169" t="s">
        <v>41</v>
      </c>
      <c r="B22" s="173" t="s">
        <v>168</v>
      </c>
      <c r="C22" s="169" t="s">
        <v>167</v>
      </c>
      <c r="D22" s="169" t="s">
        <v>166</v>
      </c>
      <c r="E22" s="169" t="s">
        <v>165</v>
      </c>
      <c r="F22" s="169" t="s">
        <v>72</v>
      </c>
      <c r="G22" s="170"/>
      <c r="H22" s="170"/>
      <c r="I22" s="170"/>
      <c r="J22" s="169" t="s">
        <v>71</v>
      </c>
      <c r="K22" s="170"/>
      <c r="L22" s="170"/>
      <c r="M22" s="170"/>
      <c r="N22" s="169" t="s">
        <v>164</v>
      </c>
      <c r="O22" s="169" t="s">
        <v>163</v>
      </c>
      <c r="P22" s="169" t="s">
        <v>188</v>
      </c>
      <c r="Q22" s="169" t="s">
        <v>189</v>
      </c>
    </row>
    <row r="23" spans="1:17" x14ac:dyDescent="0.2">
      <c r="A23" s="170"/>
      <c r="B23" s="174"/>
      <c r="C23" s="175"/>
      <c r="D23" s="169"/>
      <c r="E23" s="170"/>
      <c r="F23" s="169" t="s">
        <v>42</v>
      </c>
      <c r="G23" s="169" t="s">
        <v>162</v>
      </c>
      <c r="H23" s="170"/>
      <c r="I23" s="170"/>
      <c r="J23" s="169" t="s">
        <v>42</v>
      </c>
      <c r="K23" s="169" t="s">
        <v>162</v>
      </c>
      <c r="L23" s="170"/>
      <c r="M23" s="170"/>
      <c r="N23" s="169"/>
      <c r="O23" s="169"/>
      <c r="P23" s="169"/>
      <c r="Q23" s="169"/>
    </row>
    <row r="24" spans="1:17" ht="19.149999999999999" customHeight="1" x14ac:dyDescent="0.2">
      <c r="A24" s="170"/>
      <c r="B24" s="174"/>
      <c r="C24" s="175"/>
      <c r="D24" s="169"/>
      <c r="E24" s="170"/>
      <c r="F24" s="170"/>
      <c r="G24" s="16" t="s">
        <v>161</v>
      </c>
      <c r="H24" s="16" t="s">
        <v>160</v>
      </c>
      <c r="I24" s="16" t="s">
        <v>159</v>
      </c>
      <c r="J24" s="170"/>
      <c r="K24" s="16" t="s">
        <v>161</v>
      </c>
      <c r="L24" s="16" t="s">
        <v>160</v>
      </c>
      <c r="M24" s="16" t="s">
        <v>159</v>
      </c>
      <c r="N24" s="169"/>
      <c r="O24" s="169"/>
      <c r="P24" s="169"/>
      <c r="Q24" s="169"/>
    </row>
    <row r="25" spans="1:17" ht="19.149999999999999" customHeight="1" x14ac:dyDescent="0.2">
      <c r="A25" s="6">
        <v>1</v>
      </c>
      <c r="B25" s="19">
        <v>2</v>
      </c>
      <c r="C25" s="16">
        <v>3</v>
      </c>
      <c r="D25" s="16">
        <v>4</v>
      </c>
      <c r="E25" s="6">
        <v>5</v>
      </c>
      <c r="F25" s="17">
        <v>6</v>
      </c>
      <c r="G25" s="17">
        <v>7</v>
      </c>
      <c r="H25" s="17">
        <v>8</v>
      </c>
      <c r="I25" s="17">
        <v>9</v>
      </c>
      <c r="J25" s="17">
        <v>10</v>
      </c>
      <c r="K25" s="17">
        <v>11</v>
      </c>
      <c r="L25" s="17">
        <v>12</v>
      </c>
      <c r="M25" s="17">
        <v>13</v>
      </c>
      <c r="N25" s="17">
        <v>14</v>
      </c>
      <c r="O25" s="17">
        <v>15</v>
      </c>
      <c r="P25" s="17">
        <v>16</v>
      </c>
      <c r="Q25" s="17">
        <v>17</v>
      </c>
    </row>
    <row r="26" spans="1:17" ht="19.149999999999999" customHeight="1" x14ac:dyDescent="0.2">
      <c r="A26" s="171" t="s">
        <v>100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</row>
    <row r="27" spans="1:17" ht="24" x14ac:dyDescent="0.2">
      <c r="A27" s="6">
        <v>1</v>
      </c>
      <c r="B27" s="76" t="s">
        <v>31</v>
      </c>
      <c r="C27" s="18" t="s">
        <v>101</v>
      </c>
      <c r="D27" s="11" t="s">
        <v>468</v>
      </c>
      <c r="E27" s="77">
        <v>3</v>
      </c>
      <c r="F27" s="74">
        <v>89.93</v>
      </c>
      <c r="G27" s="73"/>
      <c r="H27" s="73"/>
      <c r="I27" s="73"/>
      <c r="J27" s="73">
        <v>270</v>
      </c>
      <c r="K27" s="73"/>
      <c r="L27" s="73"/>
      <c r="M27" s="73"/>
      <c r="N27" s="73"/>
      <c r="O27" s="73"/>
      <c r="P27" s="73"/>
      <c r="Q27" s="73"/>
    </row>
    <row r="28" spans="1:17" ht="12.75" customHeight="1" x14ac:dyDescent="0.2">
      <c r="A28" s="6">
        <v>2</v>
      </c>
      <c r="B28" s="76" t="s">
        <v>102</v>
      </c>
      <c r="C28" s="18" t="s">
        <v>103</v>
      </c>
      <c r="D28" s="11" t="s">
        <v>38</v>
      </c>
      <c r="E28" s="77">
        <v>2</v>
      </c>
      <c r="F28" s="74">
        <v>86.32</v>
      </c>
      <c r="G28" s="74">
        <v>78.05</v>
      </c>
      <c r="H28" s="74">
        <v>0.37</v>
      </c>
      <c r="I28" s="73"/>
      <c r="J28" s="73">
        <v>173</v>
      </c>
      <c r="K28" s="73">
        <v>156</v>
      </c>
      <c r="L28" s="73">
        <v>1</v>
      </c>
      <c r="M28" s="73"/>
      <c r="N28" s="73">
        <v>5.76</v>
      </c>
      <c r="O28" s="73">
        <v>11.52</v>
      </c>
      <c r="P28" s="73"/>
      <c r="Q28" s="73"/>
    </row>
    <row r="29" spans="1:17" ht="12.75" customHeight="1" x14ac:dyDescent="0.2">
      <c r="A29" s="6">
        <v>3</v>
      </c>
      <c r="B29" s="76" t="s">
        <v>31</v>
      </c>
      <c r="C29" s="18" t="s">
        <v>104</v>
      </c>
      <c r="D29" s="11" t="s">
        <v>468</v>
      </c>
      <c r="E29" s="77">
        <v>9</v>
      </c>
      <c r="F29" s="74">
        <v>90.69</v>
      </c>
      <c r="G29" s="73"/>
      <c r="H29" s="73"/>
      <c r="I29" s="73"/>
      <c r="J29" s="73">
        <v>816</v>
      </c>
      <c r="K29" s="73"/>
      <c r="L29" s="73"/>
      <c r="M29" s="73"/>
      <c r="N29" s="73"/>
      <c r="O29" s="73"/>
      <c r="P29" s="73"/>
      <c r="Q29" s="73"/>
    </row>
    <row r="30" spans="1:17" ht="12.75" customHeight="1" x14ac:dyDescent="0.2">
      <c r="A30" s="6">
        <v>4</v>
      </c>
      <c r="B30" s="76" t="s">
        <v>79</v>
      </c>
      <c r="C30" s="18" t="s">
        <v>105</v>
      </c>
      <c r="D30" s="11" t="s">
        <v>38</v>
      </c>
      <c r="E30" s="77">
        <v>8</v>
      </c>
      <c r="F30" s="74">
        <v>28.38</v>
      </c>
      <c r="G30" s="74">
        <v>22.76</v>
      </c>
      <c r="H30" s="74">
        <v>0.46</v>
      </c>
      <c r="I30" s="73"/>
      <c r="J30" s="73">
        <v>227</v>
      </c>
      <c r="K30" s="73">
        <v>182</v>
      </c>
      <c r="L30" s="73">
        <v>4</v>
      </c>
      <c r="M30" s="73"/>
      <c r="N30" s="73">
        <v>1.68</v>
      </c>
      <c r="O30" s="73">
        <v>13.44</v>
      </c>
      <c r="P30" s="73"/>
      <c r="Q30" s="73"/>
    </row>
    <row r="31" spans="1:17" ht="12.75" customHeight="1" x14ac:dyDescent="0.2">
      <c r="A31" s="6">
        <v>5</v>
      </c>
      <c r="B31" s="76" t="s">
        <v>31</v>
      </c>
      <c r="C31" s="18" t="s">
        <v>106</v>
      </c>
      <c r="D31" s="11" t="s">
        <v>468</v>
      </c>
      <c r="E31" s="77">
        <v>4</v>
      </c>
      <c r="F31" s="74">
        <v>26.21</v>
      </c>
      <c r="G31" s="73"/>
      <c r="H31" s="73"/>
      <c r="I31" s="73"/>
      <c r="J31" s="73">
        <v>105</v>
      </c>
      <c r="K31" s="73"/>
      <c r="L31" s="73"/>
      <c r="M31" s="73"/>
      <c r="N31" s="73"/>
      <c r="O31" s="73"/>
      <c r="P31" s="73"/>
      <c r="Q31" s="73"/>
    </row>
    <row r="32" spans="1:17" x14ac:dyDescent="0.2">
      <c r="A32" s="6">
        <v>6</v>
      </c>
      <c r="B32" s="76" t="s">
        <v>107</v>
      </c>
      <c r="C32" s="18" t="s">
        <v>108</v>
      </c>
      <c r="D32" s="11" t="s">
        <v>38</v>
      </c>
      <c r="E32" s="77">
        <v>3</v>
      </c>
      <c r="F32" s="74">
        <v>13.89</v>
      </c>
      <c r="G32" s="74">
        <v>12.78</v>
      </c>
      <c r="H32" s="73"/>
      <c r="I32" s="73"/>
      <c r="J32" s="73">
        <v>42</v>
      </c>
      <c r="K32" s="73">
        <v>38</v>
      </c>
      <c r="L32" s="73"/>
      <c r="M32" s="73"/>
      <c r="N32" s="73">
        <v>1</v>
      </c>
      <c r="O32" s="73">
        <v>3</v>
      </c>
      <c r="P32" s="73"/>
      <c r="Q32" s="73"/>
    </row>
    <row r="33" spans="1:17" ht="12.75" customHeight="1" x14ac:dyDescent="0.2">
      <c r="A33" s="6">
        <v>7</v>
      </c>
      <c r="B33" s="76" t="s">
        <v>31</v>
      </c>
      <c r="C33" s="18" t="s">
        <v>109</v>
      </c>
      <c r="D33" s="11" t="s">
        <v>468</v>
      </c>
      <c r="E33" s="77">
        <v>3</v>
      </c>
      <c r="F33" s="74">
        <v>25.15</v>
      </c>
      <c r="G33" s="73"/>
      <c r="H33" s="73"/>
      <c r="I33" s="73"/>
      <c r="J33" s="73">
        <v>75</v>
      </c>
      <c r="K33" s="73"/>
      <c r="L33" s="73"/>
      <c r="M33" s="73"/>
      <c r="N33" s="73"/>
      <c r="O33" s="73"/>
      <c r="P33" s="73"/>
      <c r="Q33" s="73"/>
    </row>
    <row r="34" spans="1:17" ht="12.75" customHeight="1" x14ac:dyDescent="0.2">
      <c r="A34" s="6">
        <v>8</v>
      </c>
      <c r="B34" s="76" t="s">
        <v>78</v>
      </c>
      <c r="C34" s="18" t="s">
        <v>110</v>
      </c>
      <c r="D34" s="11" t="s">
        <v>38</v>
      </c>
      <c r="E34" s="77">
        <v>2</v>
      </c>
      <c r="F34" s="74">
        <v>98.76</v>
      </c>
      <c r="G34" s="74">
        <v>74.88</v>
      </c>
      <c r="H34" s="73"/>
      <c r="I34" s="73"/>
      <c r="J34" s="73">
        <v>198</v>
      </c>
      <c r="K34" s="73">
        <v>150</v>
      </c>
      <c r="L34" s="73"/>
      <c r="M34" s="73"/>
      <c r="N34" s="73">
        <v>6</v>
      </c>
      <c r="O34" s="73">
        <v>12</v>
      </c>
      <c r="P34" s="73"/>
      <c r="Q34" s="73"/>
    </row>
    <row r="35" spans="1:17" ht="12.75" customHeight="1" x14ac:dyDescent="0.2">
      <c r="A35" s="6">
        <v>9</v>
      </c>
      <c r="B35" s="76" t="s">
        <v>31</v>
      </c>
      <c r="C35" s="18" t="s">
        <v>111</v>
      </c>
      <c r="D35" s="11" t="s">
        <v>468</v>
      </c>
      <c r="E35" s="77">
        <v>4</v>
      </c>
      <c r="F35" s="74">
        <v>44.76</v>
      </c>
      <c r="G35" s="73"/>
      <c r="H35" s="73"/>
      <c r="I35" s="73"/>
      <c r="J35" s="73">
        <v>179</v>
      </c>
      <c r="K35" s="73"/>
      <c r="L35" s="73"/>
      <c r="M35" s="73"/>
      <c r="N35" s="73"/>
      <c r="O35" s="73"/>
      <c r="P35" s="73"/>
      <c r="Q35" s="73"/>
    </row>
    <row r="36" spans="1:17" ht="12.75" customHeight="1" x14ac:dyDescent="0.2">
      <c r="A36" s="6">
        <v>10</v>
      </c>
      <c r="B36" s="76" t="s">
        <v>107</v>
      </c>
      <c r="C36" s="18" t="s">
        <v>112</v>
      </c>
      <c r="D36" s="11" t="s">
        <v>38</v>
      </c>
      <c r="E36" s="77">
        <v>3</v>
      </c>
      <c r="F36" s="74">
        <v>13.89</v>
      </c>
      <c r="G36" s="74">
        <v>12.78</v>
      </c>
      <c r="H36" s="73"/>
      <c r="I36" s="73"/>
      <c r="J36" s="73">
        <v>42</v>
      </c>
      <c r="K36" s="73">
        <v>38</v>
      </c>
      <c r="L36" s="73"/>
      <c r="M36" s="73"/>
      <c r="N36" s="73">
        <v>1</v>
      </c>
      <c r="O36" s="73">
        <v>3</v>
      </c>
      <c r="P36" s="73"/>
      <c r="Q36" s="73"/>
    </row>
    <row r="37" spans="1:17" ht="12.75" customHeight="1" x14ac:dyDescent="0.2">
      <c r="A37" s="6">
        <v>11</v>
      </c>
      <c r="B37" s="76" t="s">
        <v>113</v>
      </c>
      <c r="C37" s="18" t="s">
        <v>114</v>
      </c>
      <c r="D37" s="11" t="s">
        <v>308</v>
      </c>
      <c r="E37" s="75">
        <v>17</v>
      </c>
      <c r="F37" s="74">
        <v>30.1</v>
      </c>
      <c r="G37" s="73"/>
      <c r="H37" s="73"/>
      <c r="I37" s="73"/>
      <c r="J37" s="73">
        <v>512</v>
      </c>
      <c r="K37" s="73"/>
      <c r="L37" s="73"/>
      <c r="M37" s="73"/>
      <c r="N37" s="73"/>
      <c r="O37" s="73"/>
      <c r="P37" s="73"/>
      <c r="Q37" s="73"/>
    </row>
    <row r="38" spans="1:17" ht="12.75" customHeight="1" x14ac:dyDescent="0.2">
      <c r="A38" s="6">
        <v>12</v>
      </c>
      <c r="B38" s="76" t="s">
        <v>115</v>
      </c>
      <c r="C38" s="18" t="s">
        <v>116</v>
      </c>
      <c r="D38" s="11" t="s">
        <v>308</v>
      </c>
      <c r="E38" s="75">
        <v>66</v>
      </c>
      <c r="F38" s="74">
        <v>7.52</v>
      </c>
      <c r="G38" s="73"/>
      <c r="H38" s="73"/>
      <c r="I38" s="73"/>
      <c r="J38" s="73">
        <v>496</v>
      </c>
      <c r="K38" s="73"/>
      <c r="L38" s="73"/>
      <c r="M38" s="73"/>
      <c r="N38" s="73"/>
      <c r="O38" s="73"/>
      <c r="P38" s="73"/>
      <c r="Q38" s="73"/>
    </row>
    <row r="39" spans="1:17" ht="12.75" customHeight="1" x14ac:dyDescent="0.2">
      <c r="A39" s="6">
        <v>13</v>
      </c>
      <c r="B39" s="76" t="s">
        <v>464</v>
      </c>
      <c r="C39" s="18" t="s">
        <v>465</v>
      </c>
      <c r="D39" s="11" t="s">
        <v>213</v>
      </c>
      <c r="E39" s="75">
        <v>0.75</v>
      </c>
      <c r="F39" s="74">
        <v>311.39999999999998</v>
      </c>
      <c r="G39" s="74">
        <v>218.44</v>
      </c>
      <c r="H39" s="74">
        <v>38.75</v>
      </c>
      <c r="I39" s="74">
        <v>0.17</v>
      </c>
      <c r="J39" s="73">
        <v>234</v>
      </c>
      <c r="K39" s="73">
        <v>164</v>
      </c>
      <c r="L39" s="73">
        <v>29</v>
      </c>
      <c r="M39" s="73"/>
      <c r="N39" s="73">
        <v>16.29</v>
      </c>
      <c r="O39" s="73">
        <v>12.22</v>
      </c>
      <c r="P39" s="73">
        <v>0.01</v>
      </c>
      <c r="Q39" s="73">
        <v>0.01</v>
      </c>
    </row>
    <row r="40" spans="1:17" ht="12.75" customHeight="1" x14ac:dyDescent="0.2">
      <c r="A40" s="6">
        <v>14</v>
      </c>
      <c r="B40" s="76" t="s">
        <v>31</v>
      </c>
      <c r="C40" s="18" t="s">
        <v>117</v>
      </c>
      <c r="D40" s="11" t="s">
        <v>36</v>
      </c>
      <c r="E40" s="75">
        <v>9.9000000000000005E-2</v>
      </c>
      <c r="F40" s="74">
        <v>2667.36</v>
      </c>
      <c r="G40" s="73"/>
      <c r="H40" s="73"/>
      <c r="I40" s="73"/>
      <c r="J40" s="73">
        <v>264</v>
      </c>
      <c r="K40" s="73"/>
      <c r="L40" s="73"/>
      <c r="M40" s="73"/>
      <c r="N40" s="73"/>
      <c r="O40" s="73"/>
      <c r="P40" s="73"/>
      <c r="Q40" s="73"/>
    </row>
    <row r="41" spans="1:17" ht="12.95" customHeight="1" x14ac:dyDescent="0.2">
      <c r="A41" s="6">
        <v>15</v>
      </c>
      <c r="B41" s="76" t="s">
        <v>31</v>
      </c>
      <c r="C41" s="18" t="s">
        <v>118</v>
      </c>
      <c r="D41" s="11" t="s">
        <v>437</v>
      </c>
      <c r="E41" s="75">
        <v>1.0999999999999999E-2</v>
      </c>
      <c r="F41" s="74">
        <v>4763.1400000000003</v>
      </c>
      <c r="G41" s="73"/>
      <c r="H41" s="73"/>
      <c r="I41" s="73"/>
      <c r="J41" s="73">
        <v>52</v>
      </c>
      <c r="K41" s="73"/>
      <c r="L41" s="73"/>
      <c r="M41" s="73"/>
      <c r="N41" s="73"/>
      <c r="O41" s="73"/>
      <c r="P41" s="73"/>
      <c r="Q41" s="73"/>
    </row>
    <row r="42" spans="1:17" ht="12.75" customHeight="1" x14ac:dyDescent="0.2">
      <c r="A42" s="6">
        <v>16</v>
      </c>
      <c r="B42" s="76" t="s">
        <v>31</v>
      </c>
      <c r="C42" s="18" t="s">
        <v>119</v>
      </c>
      <c r="D42" s="11" t="s">
        <v>437</v>
      </c>
      <c r="E42" s="75">
        <v>5.5E-2</v>
      </c>
      <c r="F42" s="74">
        <v>7459.76</v>
      </c>
      <c r="G42" s="73"/>
      <c r="H42" s="73"/>
      <c r="I42" s="73"/>
      <c r="J42" s="73">
        <v>410</v>
      </c>
      <c r="K42" s="73"/>
      <c r="L42" s="73"/>
      <c r="M42" s="73"/>
      <c r="N42" s="73"/>
      <c r="O42" s="73"/>
      <c r="P42" s="73"/>
      <c r="Q42" s="73"/>
    </row>
    <row r="43" spans="1:17" ht="12.75" customHeight="1" x14ac:dyDescent="0.2">
      <c r="A43" s="6">
        <v>17</v>
      </c>
      <c r="B43" s="76" t="s">
        <v>77</v>
      </c>
      <c r="C43" s="18" t="s">
        <v>120</v>
      </c>
      <c r="D43" s="11" t="s">
        <v>213</v>
      </c>
      <c r="E43" s="75">
        <v>1.5</v>
      </c>
      <c r="F43" s="74">
        <v>189.23</v>
      </c>
      <c r="G43" s="74">
        <v>46.64</v>
      </c>
      <c r="H43" s="74">
        <v>56.09</v>
      </c>
      <c r="I43" s="74">
        <v>24.55</v>
      </c>
      <c r="J43" s="73">
        <v>284</v>
      </c>
      <c r="K43" s="73">
        <v>70</v>
      </c>
      <c r="L43" s="73">
        <v>84</v>
      </c>
      <c r="M43" s="73">
        <v>37</v>
      </c>
      <c r="N43" s="73">
        <v>3.52</v>
      </c>
      <c r="O43" s="73">
        <v>5.28</v>
      </c>
      <c r="P43" s="73">
        <v>1.57</v>
      </c>
      <c r="Q43" s="73">
        <v>2.36</v>
      </c>
    </row>
    <row r="44" spans="1:17" ht="12.75" customHeight="1" x14ac:dyDescent="0.2">
      <c r="A44" s="6">
        <v>18</v>
      </c>
      <c r="B44" s="76" t="s">
        <v>76</v>
      </c>
      <c r="C44" s="18" t="s">
        <v>121</v>
      </c>
      <c r="D44" s="11" t="s">
        <v>37</v>
      </c>
      <c r="E44" s="75">
        <v>20</v>
      </c>
      <c r="F44" s="74">
        <v>1.19</v>
      </c>
      <c r="G44" s="73"/>
      <c r="H44" s="73"/>
      <c r="I44" s="73"/>
      <c r="J44" s="73">
        <v>24</v>
      </c>
      <c r="K44" s="73"/>
      <c r="L44" s="73"/>
      <c r="M44" s="73"/>
      <c r="N44" s="73"/>
      <c r="O44" s="73"/>
      <c r="P44" s="73"/>
      <c r="Q44" s="73"/>
    </row>
    <row r="45" spans="1:17" ht="12.75" customHeight="1" x14ac:dyDescent="0.2">
      <c r="A45" s="6">
        <v>19</v>
      </c>
      <c r="B45" s="76" t="s">
        <v>75</v>
      </c>
      <c r="C45" s="18" t="s">
        <v>122</v>
      </c>
      <c r="D45" s="11" t="s">
        <v>38</v>
      </c>
      <c r="E45" s="75">
        <v>17</v>
      </c>
      <c r="F45" s="74">
        <v>8.41</v>
      </c>
      <c r="G45" s="74">
        <v>7.26</v>
      </c>
      <c r="H45" s="73"/>
      <c r="I45" s="73"/>
      <c r="J45" s="73">
        <v>143</v>
      </c>
      <c r="K45" s="73">
        <v>123</v>
      </c>
      <c r="L45" s="73"/>
      <c r="M45" s="73"/>
      <c r="N45" s="73">
        <v>0.52</v>
      </c>
      <c r="O45" s="73">
        <v>8.84</v>
      </c>
      <c r="P45" s="73"/>
      <c r="Q45" s="73"/>
    </row>
    <row r="46" spans="1:17" ht="12.75" customHeight="1" x14ac:dyDescent="0.2">
      <c r="A46" s="6">
        <v>20</v>
      </c>
      <c r="B46" s="76" t="s">
        <v>123</v>
      </c>
      <c r="C46" s="18" t="s">
        <v>124</v>
      </c>
      <c r="D46" s="11" t="s">
        <v>37</v>
      </c>
      <c r="E46" s="77">
        <v>10</v>
      </c>
      <c r="F46" s="74">
        <v>10.96</v>
      </c>
      <c r="G46" s="73"/>
      <c r="H46" s="73"/>
      <c r="I46" s="73"/>
      <c r="J46" s="73">
        <v>110</v>
      </c>
      <c r="K46" s="73"/>
      <c r="L46" s="73"/>
      <c r="M46" s="73"/>
      <c r="N46" s="73"/>
      <c r="O46" s="73"/>
      <c r="P46" s="73"/>
      <c r="Q46" s="73"/>
    </row>
    <row r="47" spans="1:17" ht="12.75" customHeight="1" x14ac:dyDescent="0.2">
      <c r="A47" s="6">
        <v>21</v>
      </c>
      <c r="B47" s="76" t="s">
        <v>125</v>
      </c>
      <c r="C47" s="18" t="s">
        <v>124</v>
      </c>
      <c r="D47" s="11" t="s">
        <v>37</v>
      </c>
      <c r="E47" s="77">
        <v>1</v>
      </c>
      <c r="F47" s="74">
        <v>21.9</v>
      </c>
      <c r="G47" s="73"/>
      <c r="H47" s="73"/>
      <c r="I47" s="73"/>
      <c r="J47" s="73">
        <v>22</v>
      </c>
      <c r="K47" s="73"/>
      <c r="L47" s="73"/>
      <c r="M47" s="73"/>
      <c r="N47" s="73"/>
      <c r="O47" s="73"/>
      <c r="P47" s="73"/>
      <c r="Q47" s="73"/>
    </row>
    <row r="48" spans="1:17" ht="12.75" customHeight="1" x14ac:dyDescent="0.2">
      <c r="A48" s="6">
        <v>22</v>
      </c>
      <c r="B48" s="76" t="s">
        <v>126</v>
      </c>
      <c r="C48" s="18" t="s">
        <v>127</v>
      </c>
      <c r="D48" s="11" t="s">
        <v>38</v>
      </c>
      <c r="E48" s="77">
        <v>11</v>
      </c>
      <c r="F48" s="74">
        <v>27.06</v>
      </c>
      <c r="G48" s="74">
        <v>11.51</v>
      </c>
      <c r="H48" s="73"/>
      <c r="I48" s="73"/>
      <c r="J48" s="73">
        <v>298</v>
      </c>
      <c r="K48" s="73">
        <v>127</v>
      </c>
      <c r="L48" s="73"/>
      <c r="M48" s="73"/>
      <c r="N48" s="73">
        <v>1</v>
      </c>
      <c r="O48" s="73">
        <v>11</v>
      </c>
      <c r="P48" s="73"/>
      <c r="Q48" s="73"/>
    </row>
    <row r="49" spans="1:17" ht="12.75" customHeight="1" x14ac:dyDescent="0.2">
      <c r="A49" s="6">
        <v>23</v>
      </c>
      <c r="B49" s="76" t="s">
        <v>128</v>
      </c>
      <c r="C49" s="18" t="s">
        <v>129</v>
      </c>
      <c r="D49" s="11" t="s">
        <v>37</v>
      </c>
      <c r="E49" s="77">
        <v>12</v>
      </c>
      <c r="F49" s="74">
        <v>16.64</v>
      </c>
      <c r="G49" s="73"/>
      <c r="H49" s="73"/>
      <c r="I49" s="73"/>
      <c r="J49" s="73">
        <v>200</v>
      </c>
      <c r="K49" s="73"/>
      <c r="L49" s="73"/>
      <c r="M49" s="73"/>
      <c r="N49" s="73"/>
      <c r="O49" s="73"/>
      <c r="P49" s="73"/>
      <c r="Q49" s="73"/>
    </row>
    <row r="50" spans="1:17" ht="12.75" customHeight="1" x14ac:dyDescent="0.2">
      <c r="A50" s="171" t="s">
        <v>130</v>
      </c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</row>
    <row r="51" spans="1:17" ht="12.75" customHeight="1" x14ac:dyDescent="0.2">
      <c r="A51" s="176" t="s">
        <v>131</v>
      </c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</row>
    <row r="52" spans="1:17" ht="12.75" customHeight="1" x14ac:dyDescent="0.2">
      <c r="A52" s="6">
        <v>24</v>
      </c>
      <c r="B52" s="76" t="s">
        <v>132</v>
      </c>
      <c r="C52" s="18" t="s">
        <v>133</v>
      </c>
      <c r="D52" s="11" t="s">
        <v>134</v>
      </c>
      <c r="E52" s="75">
        <v>16</v>
      </c>
      <c r="F52" s="74">
        <v>27.19</v>
      </c>
      <c r="G52" s="74">
        <v>27.19</v>
      </c>
      <c r="H52" s="73"/>
      <c r="I52" s="73"/>
      <c r="J52" s="73">
        <v>435</v>
      </c>
      <c r="K52" s="73">
        <v>435</v>
      </c>
      <c r="L52" s="73"/>
      <c r="M52" s="73"/>
      <c r="N52" s="73">
        <v>1.65</v>
      </c>
      <c r="O52" s="73">
        <v>26.4</v>
      </c>
      <c r="P52" s="73"/>
      <c r="Q52" s="73"/>
    </row>
    <row r="53" spans="1:17" ht="12.75" customHeight="1" x14ac:dyDescent="0.2">
      <c r="A53" s="6">
        <v>25</v>
      </c>
      <c r="B53" s="76" t="s">
        <v>135</v>
      </c>
      <c r="C53" s="18" t="s">
        <v>136</v>
      </c>
      <c r="D53" s="11" t="s">
        <v>137</v>
      </c>
      <c r="E53" s="77">
        <v>2</v>
      </c>
      <c r="F53" s="74">
        <v>95.38</v>
      </c>
      <c r="G53" s="74">
        <v>95.38</v>
      </c>
      <c r="H53" s="73"/>
      <c r="I53" s="73"/>
      <c r="J53" s="73">
        <v>191</v>
      </c>
      <c r="K53" s="73">
        <v>191</v>
      </c>
      <c r="L53" s="73"/>
      <c r="M53" s="73"/>
      <c r="N53" s="73">
        <v>6</v>
      </c>
      <c r="O53" s="73">
        <v>12</v>
      </c>
      <c r="P53" s="73"/>
      <c r="Q53" s="73"/>
    </row>
    <row r="54" spans="1:17" ht="36" x14ac:dyDescent="0.2">
      <c r="A54" s="6">
        <v>26</v>
      </c>
      <c r="B54" s="76" t="s">
        <v>138</v>
      </c>
      <c r="C54" s="18" t="s">
        <v>139</v>
      </c>
      <c r="D54" s="11" t="s">
        <v>140</v>
      </c>
      <c r="E54" s="77">
        <v>1</v>
      </c>
      <c r="F54" s="74">
        <v>366.98</v>
      </c>
      <c r="G54" s="74">
        <v>366.98</v>
      </c>
      <c r="H54" s="73"/>
      <c r="I54" s="73"/>
      <c r="J54" s="73">
        <v>367</v>
      </c>
      <c r="K54" s="73">
        <v>367</v>
      </c>
      <c r="L54" s="73"/>
      <c r="M54" s="73"/>
      <c r="N54" s="73">
        <v>17.600000000000001</v>
      </c>
      <c r="O54" s="73">
        <v>17.600000000000001</v>
      </c>
      <c r="P54" s="73"/>
      <c r="Q54" s="73"/>
    </row>
    <row r="55" spans="1:17" x14ac:dyDescent="0.2">
      <c r="A55" s="176" t="s">
        <v>141</v>
      </c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</row>
    <row r="56" spans="1:17" ht="36" x14ac:dyDescent="0.2">
      <c r="A56" s="6">
        <v>27</v>
      </c>
      <c r="B56" s="76" t="s">
        <v>142</v>
      </c>
      <c r="C56" s="18" t="s">
        <v>143</v>
      </c>
      <c r="D56" s="11" t="s">
        <v>38</v>
      </c>
      <c r="E56" s="77">
        <v>1</v>
      </c>
      <c r="F56" s="74">
        <v>250.28</v>
      </c>
      <c r="G56" s="74">
        <v>250.28</v>
      </c>
      <c r="H56" s="73"/>
      <c r="I56" s="73"/>
      <c r="J56" s="73">
        <v>250</v>
      </c>
      <c r="K56" s="73">
        <v>250</v>
      </c>
      <c r="L56" s="73"/>
      <c r="M56" s="73"/>
      <c r="N56" s="73">
        <v>15</v>
      </c>
      <c r="O56" s="73">
        <v>15</v>
      </c>
      <c r="P56" s="73"/>
      <c r="Q56" s="73"/>
    </row>
    <row r="57" spans="1:17" x14ac:dyDescent="0.2">
      <c r="A57" s="163" t="s">
        <v>45</v>
      </c>
      <c r="B57" s="164"/>
      <c r="C57" s="164"/>
      <c r="D57" s="164"/>
      <c r="E57" s="164"/>
      <c r="F57" s="164"/>
      <c r="G57" s="164"/>
      <c r="H57" s="164"/>
      <c r="I57" s="164"/>
      <c r="J57" s="74">
        <v>6419</v>
      </c>
      <c r="K57" s="74">
        <v>2291</v>
      </c>
      <c r="L57" s="74">
        <v>118</v>
      </c>
      <c r="M57" s="74">
        <v>37</v>
      </c>
      <c r="N57" s="73"/>
      <c r="O57" s="74">
        <v>151.30000000000001</v>
      </c>
      <c r="P57" s="73"/>
      <c r="Q57" s="74">
        <v>2.37</v>
      </c>
    </row>
    <row r="58" spans="1:17" x14ac:dyDescent="0.2">
      <c r="A58" s="163" t="s">
        <v>316</v>
      </c>
      <c r="B58" s="164"/>
      <c r="C58" s="164"/>
      <c r="D58" s="164"/>
      <c r="E58" s="164"/>
      <c r="F58" s="164"/>
      <c r="G58" s="164"/>
      <c r="H58" s="164"/>
      <c r="I58" s="164"/>
      <c r="J58" s="74">
        <v>6882</v>
      </c>
      <c r="K58" s="74">
        <v>2667</v>
      </c>
      <c r="L58" s="74">
        <v>162</v>
      </c>
      <c r="M58" s="74">
        <v>53</v>
      </c>
      <c r="N58" s="73"/>
      <c r="O58" s="74">
        <v>173.73</v>
      </c>
      <c r="P58" s="73"/>
      <c r="Q58" s="74">
        <v>3.2</v>
      </c>
    </row>
    <row r="59" spans="1:17" x14ac:dyDescent="0.2">
      <c r="A59" s="163" t="s">
        <v>67</v>
      </c>
      <c r="B59" s="164"/>
      <c r="C59" s="164"/>
      <c r="D59" s="164"/>
      <c r="E59" s="164"/>
      <c r="F59" s="164"/>
      <c r="G59" s="164"/>
      <c r="H59" s="164"/>
      <c r="I59" s="164"/>
      <c r="J59" s="73"/>
      <c r="K59" s="73"/>
      <c r="L59" s="73"/>
      <c r="M59" s="73"/>
      <c r="N59" s="73"/>
      <c r="O59" s="73"/>
      <c r="P59" s="73"/>
      <c r="Q59" s="73"/>
    </row>
    <row r="60" spans="1:17" x14ac:dyDescent="0.2">
      <c r="A60" s="163" t="s">
        <v>144</v>
      </c>
      <c r="B60" s="164"/>
      <c r="C60" s="164"/>
      <c r="D60" s="164"/>
      <c r="E60" s="164"/>
      <c r="F60" s="164"/>
      <c r="G60" s="164"/>
      <c r="H60" s="164"/>
      <c r="I60" s="164"/>
      <c r="J60" s="74">
        <v>100</v>
      </c>
      <c r="K60" s="74">
        <v>99</v>
      </c>
      <c r="L60" s="74">
        <v>2</v>
      </c>
      <c r="M60" s="74">
        <v>2</v>
      </c>
      <c r="N60" s="73"/>
      <c r="O60" s="73"/>
      <c r="P60" s="73"/>
      <c r="Q60" s="73"/>
    </row>
    <row r="61" spans="1:17" x14ac:dyDescent="0.2">
      <c r="A61" s="163" t="s">
        <v>145</v>
      </c>
      <c r="B61" s="164"/>
      <c r="C61" s="164"/>
      <c r="D61" s="164"/>
      <c r="E61" s="164"/>
      <c r="F61" s="164"/>
      <c r="G61" s="164"/>
      <c r="H61" s="164"/>
      <c r="I61" s="164"/>
      <c r="J61" s="74">
        <v>43</v>
      </c>
      <c r="K61" s="73"/>
      <c r="L61" s="73"/>
      <c r="M61" s="73"/>
      <c r="N61" s="73"/>
      <c r="O61" s="73"/>
      <c r="P61" s="73"/>
      <c r="Q61" s="73"/>
    </row>
    <row r="62" spans="1:17" x14ac:dyDescent="0.2">
      <c r="A62" s="163" t="s">
        <v>146</v>
      </c>
      <c r="B62" s="164"/>
      <c r="C62" s="164"/>
      <c r="D62" s="164"/>
      <c r="E62" s="164"/>
      <c r="F62" s="164"/>
      <c r="G62" s="164"/>
      <c r="H62" s="164"/>
      <c r="I62" s="164"/>
      <c r="J62" s="74">
        <v>424</v>
      </c>
      <c r="K62" s="74">
        <v>383</v>
      </c>
      <c r="L62" s="74">
        <v>42</v>
      </c>
      <c r="M62" s="74">
        <v>14</v>
      </c>
      <c r="N62" s="73"/>
      <c r="O62" s="74">
        <v>28.105</v>
      </c>
      <c r="P62" s="73"/>
      <c r="Q62" s="74">
        <v>0.82950000000000002</v>
      </c>
    </row>
    <row r="63" spans="1:17" x14ac:dyDescent="0.2">
      <c r="A63" s="163" t="s">
        <v>147</v>
      </c>
      <c r="B63" s="164"/>
      <c r="C63" s="164"/>
      <c r="D63" s="164"/>
      <c r="E63" s="164"/>
      <c r="F63" s="164"/>
      <c r="G63" s="164"/>
      <c r="H63" s="164"/>
      <c r="I63" s="164"/>
      <c r="J63" s="74">
        <v>194</v>
      </c>
      <c r="K63" s="74">
        <v>194</v>
      </c>
      <c r="L63" s="73"/>
      <c r="M63" s="73"/>
      <c r="N63" s="73"/>
      <c r="O63" s="74">
        <v>10.65</v>
      </c>
      <c r="P63" s="73"/>
      <c r="Q63" s="73"/>
    </row>
    <row r="64" spans="1:17" x14ac:dyDescent="0.2">
      <c r="A64" s="163" t="s">
        <v>148</v>
      </c>
      <c r="B64" s="164"/>
      <c r="C64" s="164"/>
      <c r="D64" s="164"/>
      <c r="E64" s="164"/>
      <c r="F64" s="164"/>
      <c r="G64" s="164"/>
      <c r="H64" s="164"/>
      <c r="I64" s="164"/>
      <c r="J64" s="74">
        <v>-298</v>
      </c>
      <c r="K64" s="74">
        <v>-298</v>
      </c>
      <c r="L64" s="73"/>
      <c r="M64" s="73"/>
      <c r="N64" s="73"/>
      <c r="O64" s="74">
        <v>-16.329999999999998</v>
      </c>
      <c r="P64" s="73"/>
      <c r="Q64" s="73"/>
    </row>
    <row r="65" spans="1:17" x14ac:dyDescent="0.2">
      <c r="A65" s="163" t="s">
        <v>46</v>
      </c>
      <c r="B65" s="164"/>
      <c r="C65" s="164"/>
      <c r="D65" s="164"/>
      <c r="E65" s="164"/>
      <c r="F65" s="164"/>
      <c r="G65" s="164"/>
      <c r="H65" s="164"/>
      <c r="I65" s="164"/>
      <c r="J65" s="74">
        <v>2114</v>
      </c>
      <c r="K65" s="73"/>
      <c r="L65" s="73"/>
      <c r="M65" s="73"/>
      <c r="N65" s="73"/>
      <c r="O65" s="73"/>
      <c r="P65" s="73"/>
      <c r="Q65" s="73"/>
    </row>
    <row r="66" spans="1:17" x14ac:dyDescent="0.2">
      <c r="A66" s="163" t="s">
        <v>67</v>
      </c>
      <c r="B66" s="164"/>
      <c r="C66" s="164"/>
      <c r="D66" s="164"/>
      <c r="E66" s="164"/>
      <c r="F66" s="164"/>
      <c r="G66" s="164"/>
      <c r="H66" s="164"/>
      <c r="I66" s="164"/>
      <c r="J66" s="73"/>
      <c r="K66" s="73"/>
      <c r="L66" s="73"/>
      <c r="M66" s="73"/>
      <c r="N66" s="73"/>
      <c r="O66" s="73"/>
      <c r="P66" s="73"/>
      <c r="Q66" s="73"/>
    </row>
    <row r="67" spans="1:17" x14ac:dyDescent="0.2">
      <c r="A67" s="163" t="s">
        <v>149</v>
      </c>
      <c r="B67" s="164"/>
      <c r="C67" s="164"/>
      <c r="D67" s="164"/>
      <c r="E67" s="164"/>
      <c r="F67" s="164"/>
      <c r="G67" s="164"/>
      <c r="H67" s="164"/>
      <c r="I67" s="164"/>
      <c r="J67" s="74">
        <v>775</v>
      </c>
      <c r="K67" s="73"/>
      <c r="L67" s="73"/>
      <c r="M67" s="73"/>
      <c r="N67" s="73"/>
      <c r="O67" s="73"/>
      <c r="P67" s="73"/>
      <c r="Q67" s="73"/>
    </row>
    <row r="68" spans="1:17" x14ac:dyDescent="0.2">
      <c r="A68" s="163" t="s">
        <v>150</v>
      </c>
      <c r="B68" s="164"/>
      <c r="C68" s="164"/>
      <c r="D68" s="164"/>
      <c r="E68" s="164"/>
      <c r="F68" s="164"/>
      <c r="G68" s="164"/>
      <c r="H68" s="164"/>
      <c r="I68" s="164"/>
      <c r="J68" s="74">
        <v>519</v>
      </c>
      <c r="K68" s="73"/>
      <c r="L68" s="73"/>
      <c r="M68" s="73"/>
      <c r="N68" s="73"/>
      <c r="O68" s="73"/>
      <c r="P68" s="73"/>
      <c r="Q68" s="73"/>
    </row>
    <row r="69" spans="1:17" x14ac:dyDescent="0.2">
      <c r="A69" s="163" t="s">
        <v>151</v>
      </c>
      <c r="B69" s="164"/>
      <c r="C69" s="164"/>
      <c r="D69" s="164"/>
      <c r="E69" s="164"/>
      <c r="F69" s="164"/>
      <c r="G69" s="164"/>
      <c r="H69" s="164"/>
      <c r="I69" s="164"/>
      <c r="J69" s="74">
        <v>457</v>
      </c>
      <c r="K69" s="73"/>
      <c r="L69" s="73"/>
      <c r="M69" s="73"/>
      <c r="N69" s="73"/>
      <c r="O69" s="73"/>
      <c r="P69" s="73"/>
      <c r="Q69" s="73"/>
    </row>
    <row r="70" spans="1:17" x14ac:dyDescent="0.2">
      <c r="A70" s="163" t="s">
        <v>152</v>
      </c>
      <c r="B70" s="164"/>
      <c r="C70" s="164"/>
      <c r="D70" s="164"/>
      <c r="E70" s="164"/>
      <c r="F70" s="164"/>
      <c r="G70" s="164"/>
      <c r="H70" s="164"/>
      <c r="I70" s="164"/>
      <c r="J70" s="74">
        <v>363</v>
      </c>
      <c r="K70" s="73"/>
      <c r="L70" s="73"/>
      <c r="M70" s="73"/>
      <c r="N70" s="73"/>
      <c r="O70" s="73"/>
      <c r="P70" s="73"/>
      <c r="Q70" s="73"/>
    </row>
    <row r="71" spans="1:17" x14ac:dyDescent="0.2">
      <c r="A71" s="163" t="s">
        <v>47</v>
      </c>
      <c r="B71" s="164"/>
      <c r="C71" s="164"/>
      <c r="D71" s="164"/>
      <c r="E71" s="164"/>
      <c r="F71" s="164"/>
      <c r="G71" s="164"/>
      <c r="H71" s="164"/>
      <c r="I71" s="164"/>
      <c r="J71" s="74">
        <v>1437</v>
      </c>
      <c r="K71" s="73"/>
      <c r="L71" s="73"/>
      <c r="M71" s="73"/>
      <c r="N71" s="73"/>
      <c r="O71" s="73"/>
      <c r="P71" s="73"/>
      <c r="Q71" s="73"/>
    </row>
    <row r="72" spans="1:17" x14ac:dyDescent="0.2">
      <c r="A72" s="163" t="s">
        <v>67</v>
      </c>
      <c r="B72" s="164"/>
      <c r="C72" s="164"/>
      <c r="D72" s="164"/>
      <c r="E72" s="164"/>
      <c r="F72" s="164"/>
      <c r="G72" s="164"/>
      <c r="H72" s="164"/>
      <c r="I72" s="164"/>
      <c r="J72" s="73"/>
      <c r="K72" s="73"/>
      <c r="L72" s="73"/>
      <c r="M72" s="73"/>
      <c r="N72" s="73"/>
      <c r="O72" s="73"/>
      <c r="P72" s="73"/>
      <c r="Q72" s="73"/>
    </row>
    <row r="73" spans="1:17" x14ac:dyDescent="0.2">
      <c r="A73" s="163" t="s">
        <v>153</v>
      </c>
      <c r="B73" s="164"/>
      <c r="C73" s="164"/>
      <c r="D73" s="164"/>
      <c r="E73" s="164"/>
      <c r="F73" s="164"/>
      <c r="G73" s="164"/>
      <c r="H73" s="164"/>
      <c r="I73" s="164"/>
      <c r="J73" s="74">
        <v>477</v>
      </c>
      <c r="K73" s="73"/>
      <c r="L73" s="73"/>
      <c r="M73" s="73"/>
      <c r="N73" s="73"/>
      <c r="O73" s="73"/>
      <c r="P73" s="73"/>
      <c r="Q73" s="73"/>
    </row>
    <row r="74" spans="1:17" x14ac:dyDescent="0.2">
      <c r="A74" s="163" t="s">
        <v>154</v>
      </c>
      <c r="B74" s="164"/>
      <c r="C74" s="164"/>
      <c r="D74" s="164"/>
      <c r="E74" s="164"/>
      <c r="F74" s="164"/>
      <c r="G74" s="164"/>
      <c r="H74" s="164"/>
      <c r="I74" s="164"/>
      <c r="J74" s="74">
        <v>389</v>
      </c>
      <c r="K74" s="73"/>
      <c r="L74" s="73"/>
      <c r="M74" s="73"/>
      <c r="N74" s="73"/>
      <c r="O74" s="73"/>
      <c r="P74" s="73"/>
      <c r="Q74" s="73"/>
    </row>
    <row r="75" spans="1:17" x14ac:dyDescent="0.2">
      <c r="A75" s="163" t="s">
        <v>155</v>
      </c>
      <c r="B75" s="164"/>
      <c r="C75" s="164"/>
      <c r="D75" s="164"/>
      <c r="E75" s="164"/>
      <c r="F75" s="164"/>
      <c r="G75" s="164"/>
      <c r="H75" s="164"/>
      <c r="I75" s="164"/>
      <c r="J75" s="74">
        <v>571</v>
      </c>
      <c r="K75" s="73"/>
      <c r="L75" s="73"/>
      <c r="M75" s="73"/>
      <c r="N75" s="73"/>
      <c r="O75" s="73"/>
      <c r="P75" s="73"/>
      <c r="Q75" s="73"/>
    </row>
    <row r="76" spans="1:17" x14ac:dyDescent="0.2">
      <c r="A76" s="165" t="s">
        <v>48</v>
      </c>
      <c r="B76" s="164"/>
      <c r="C76" s="164"/>
      <c r="D76" s="164"/>
      <c r="E76" s="164"/>
      <c r="F76" s="164"/>
      <c r="G76" s="164"/>
      <c r="H76" s="164"/>
      <c r="I76" s="164"/>
      <c r="J76" s="73"/>
      <c r="K76" s="73"/>
      <c r="L76" s="73"/>
      <c r="M76" s="73"/>
      <c r="N76" s="73"/>
      <c r="O76" s="73"/>
      <c r="P76" s="73"/>
      <c r="Q76" s="73"/>
    </row>
    <row r="77" spans="1:17" x14ac:dyDescent="0.2">
      <c r="A77" s="163" t="s">
        <v>66</v>
      </c>
      <c r="B77" s="164"/>
      <c r="C77" s="164"/>
      <c r="D77" s="164"/>
      <c r="E77" s="164"/>
      <c r="F77" s="164"/>
      <c r="G77" s="164"/>
      <c r="H77" s="164"/>
      <c r="I77" s="164"/>
      <c r="J77" s="74">
        <v>7989</v>
      </c>
      <c r="K77" s="73"/>
      <c r="L77" s="73"/>
      <c r="M77" s="73"/>
      <c r="N77" s="73"/>
      <c r="O77" s="74">
        <v>108.41</v>
      </c>
      <c r="P77" s="73"/>
      <c r="Q77" s="74">
        <v>3.2</v>
      </c>
    </row>
    <row r="78" spans="1:17" x14ac:dyDescent="0.2">
      <c r="A78" s="163" t="s">
        <v>156</v>
      </c>
      <c r="B78" s="164"/>
      <c r="C78" s="164"/>
      <c r="D78" s="164"/>
      <c r="E78" s="164"/>
      <c r="F78" s="164"/>
      <c r="G78" s="164"/>
      <c r="H78" s="164"/>
      <c r="I78" s="164"/>
      <c r="J78" s="74">
        <v>2444</v>
      </c>
      <c r="K78" s="73"/>
      <c r="L78" s="73"/>
      <c r="M78" s="73"/>
      <c r="N78" s="73"/>
      <c r="O78" s="74">
        <v>65.319999999999993</v>
      </c>
      <c r="P78" s="73"/>
      <c r="Q78" s="73"/>
    </row>
    <row r="79" spans="1:17" x14ac:dyDescent="0.2">
      <c r="A79" s="163" t="s">
        <v>49</v>
      </c>
      <c r="B79" s="164"/>
      <c r="C79" s="164"/>
      <c r="D79" s="164"/>
      <c r="E79" s="164"/>
      <c r="F79" s="164"/>
      <c r="G79" s="164"/>
      <c r="H79" s="164"/>
      <c r="I79" s="164"/>
      <c r="J79" s="74">
        <v>10433</v>
      </c>
      <c r="K79" s="73"/>
      <c r="L79" s="73"/>
      <c r="M79" s="73"/>
      <c r="N79" s="73"/>
      <c r="O79" s="74">
        <v>173.73</v>
      </c>
      <c r="P79" s="73"/>
      <c r="Q79" s="74">
        <v>3.2</v>
      </c>
    </row>
    <row r="80" spans="1:17" x14ac:dyDescent="0.2">
      <c r="A80" s="163" t="s">
        <v>50</v>
      </c>
      <c r="B80" s="164"/>
      <c r="C80" s="164"/>
      <c r="D80" s="164"/>
      <c r="E80" s="164"/>
      <c r="F80" s="164"/>
      <c r="G80" s="164"/>
      <c r="H80" s="164"/>
      <c r="I80" s="164"/>
      <c r="J80" s="73"/>
      <c r="K80" s="73"/>
      <c r="L80" s="73"/>
      <c r="M80" s="73"/>
      <c r="N80" s="73"/>
      <c r="O80" s="73"/>
      <c r="P80" s="73"/>
      <c r="Q80" s="73"/>
    </row>
    <row r="81" spans="1:17" x14ac:dyDescent="0.2">
      <c r="A81" s="163" t="s">
        <v>51</v>
      </c>
      <c r="B81" s="164"/>
      <c r="C81" s="164"/>
      <c r="D81" s="164"/>
      <c r="E81" s="164"/>
      <c r="F81" s="164"/>
      <c r="G81" s="164"/>
      <c r="H81" s="164"/>
      <c r="I81" s="164"/>
      <c r="J81" s="74">
        <v>4053</v>
      </c>
      <c r="K81" s="73"/>
      <c r="L81" s="73"/>
      <c r="M81" s="73"/>
      <c r="N81" s="73"/>
      <c r="O81" s="73"/>
      <c r="P81" s="73"/>
      <c r="Q81" s="73"/>
    </row>
    <row r="82" spans="1:17" x14ac:dyDescent="0.2">
      <c r="A82" s="163" t="s">
        <v>52</v>
      </c>
      <c r="B82" s="164"/>
      <c r="C82" s="164"/>
      <c r="D82" s="164"/>
      <c r="E82" s="164"/>
      <c r="F82" s="164"/>
      <c r="G82" s="164"/>
      <c r="H82" s="164"/>
      <c r="I82" s="164"/>
      <c r="J82" s="74">
        <f>162-M58</f>
        <v>109</v>
      </c>
      <c r="K82" s="73"/>
      <c r="L82" s="73"/>
      <c r="M82" s="73"/>
      <c r="N82" s="73"/>
      <c r="O82" s="73"/>
      <c r="P82" s="73"/>
      <c r="Q82" s="73"/>
    </row>
    <row r="83" spans="1:17" x14ac:dyDescent="0.2">
      <c r="A83" s="163" t="s">
        <v>53</v>
      </c>
      <c r="B83" s="164"/>
      <c r="C83" s="164"/>
      <c r="D83" s="164"/>
      <c r="E83" s="164"/>
      <c r="F83" s="164"/>
      <c r="G83" s="164"/>
      <c r="H83" s="164"/>
      <c r="I83" s="164"/>
      <c r="J83" s="74">
        <v>2720</v>
      </c>
      <c r="K83" s="73"/>
      <c r="L83" s="73"/>
      <c r="M83" s="73"/>
      <c r="N83" s="73"/>
      <c r="O83" s="73"/>
      <c r="P83" s="73"/>
      <c r="Q83" s="73"/>
    </row>
    <row r="84" spans="1:17" x14ac:dyDescent="0.2">
      <c r="A84" s="163" t="s">
        <v>54</v>
      </c>
      <c r="B84" s="164"/>
      <c r="C84" s="164"/>
      <c r="D84" s="164"/>
      <c r="E84" s="164"/>
      <c r="F84" s="164"/>
      <c r="G84" s="164"/>
      <c r="H84" s="164"/>
      <c r="I84" s="164"/>
      <c r="J84" s="74">
        <v>2114</v>
      </c>
      <c r="K84" s="73"/>
      <c r="L84" s="73"/>
      <c r="M84" s="73"/>
      <c r="N84" s="73"/>
      <c r="O84" s="73"/>
      <c r="P84" s="73"/>
      <c r="Q84" s="73"/>
    </row>
    <row r="85" spans="1:17" x14ac:dyDescent="0.2">
      <c r="A85" s="163" t="s">
        <v>55</v>
      </c>
      <c r="B85" s="164"/>
      <c r="C85" s="164"/>
      <c r="D85" s="164"/>
      <c r="E85" s="164"/>
      <c r="F85" s="164"/>
      <c r="G85" s="164"/>
      <c r="H85" s="164"/>
      <c r="I85" s="164"/>
      <c r="J85" s="74">
        <v>1437</v>
      </c>
      <c r="K85" s="73"/>
      <c r="L85" s="73"/>
      <c r="M85" s="73"/>
      <c r="N85" s="73"/>
      <c r="O85" s="73"/>
      <c r="P85" s="73"/>
      <c r="Q85" s="73"/>
    </row>
    <row r="86" spans="1:17" x14ac:dyDescent="0.2">
      <c r="A86" s="165" t="s">
        <v>56</v>
      </c>
      <c r="B86" s="164"/>
      <c r="C86" s="164"/>
      <c r="D86" s="164"/>
      <c r="E86" s="164"/>
      <c r="F86" s="164"/>
      <c r="G86" s="164"/>
      <c r="H86" s="164"/>
      <c r="I86" s="164"/>
      <c r="J86" s="72">
        <f>SUM(J81:J85)</f>
        <v>10433</v>
      </c>
      <c r="K86" s="73"/>
      <c r="L86" s="73"/>
      <c r="M86" s="73"/>
      <c r="N86" s="73"/>
      <c r="O86" s="72">
        <v>173.73</v>
      </c>
      <c r="P86" s="73"/>
      <c r="Q86" s="72">
        <v>3.2</v>
      </c>
    </row>
    <row r="87" spans="1:17" x14ac:dyDescent="0.2">
      <c r="A87" s="10"/>
      <c r="B87" s="1"/>
      <c r="C87" s="8"/>
      <c r="D87" s="7"/>
      <c r="E87" s="9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</row>
    <row r="88" spans="1:17" x14ac:dyDescent="0.2">
      <c r="B88" s="82" t="s">
        <v>498</v>
      </c>
      <c r="C88" s="82"/>
      <c r="D88" s="82"/>
      <c r="E88" s="82"/>
      <c r="F88" s="82"/>
      <c r="G88" s="82"/>
      <c r="H88" s="82"/>
      <c r="I88" s="82" t="s">
        <v>499</v>
      </c>
      <c r="J88" s="82"/>
      <c r="K88" s="82"/>
      <c r="L88" s="82"/>
      <c r="M88" s="82"/>
      <c r="N88" s="140"/>
      <c r="O88" s="140"/>
      <c r="P88" s="140"/>
    </row>
    <row r="89" spans="1:17" x14ac:dyDescent="0.2">
      <c r="B89" s="28"/>
      <c r="C89" s="142"/>
      <c r="D89" s="143"/>
      <c r="E89" s="28"/>
      <c r="F89" s="28"/>
      <c r="G89" s="142"/>
      <c r="H89" s="121"/>
      <c r="I89" s="82" t="s">
        <v>500</v>
      </c>
      <c r="J89" s="82"/>
      <c r="K89" s="82"/>
      <c r="L89" s="82"/>
      <c r="M89" s="82"/>
      <c r="N89" s="140"/>
      <c r="O89" s="140"/>
      <c r="P89" s="140"/>
    </row>
    <row r="90" spans="1:17" x14ac:dyDescent="0.2">
      <c r="A90" s="10"/>
      <c r="B90" s="1"/>
      <c r="C90" s="8"/>
      <c r="D90" s="7"/>
      <c r="E90" s="9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</row>
  </sheetData>
  <mergeCells count="55">
    <mergeCell ref="F22:I22"/>
    <mergeCell ref="J17:K17"/>
    <mergeCell ref="E1:I1"/>
    <mergeCell ref="J14:K14"/>
    <mergeCell ref="J15:K15"/>
    <mergeCell ref="J16:K16"/>
    <mergeCell ref="J18:K18"/>
    <mergeCell ref="A59:I59"/>
    <mergeCell ref="J22:M22"/>
    <mergeCell ref="F23:F24"/>
    <mergeCell ref="G23:I23"/>
    <mergeCell ref="A26:Q26"/>
    <mergeCell ref="N22:N24"/>
    <mergeCell ref="O22:O24"/>
    <mergeCell ref="P22:P24"/>
    <mergeCell ref="Q22:Q24"/>
    <mergeCell ref="J23:J24"/>
    <mergeCell ref="K23:M23"/>
    <mergeCell ref="A22:A24"/>
    <mergeCell ref="B22:B24"/>
    <mergeCell ref="C22:C24"/>
    <mergeCell ref="D22:D24"/>
    <mergeCell ref="E22:E24"/>
    <mergeCell ref="A50:Q50"/>
    <mergeCell ref="A51:Q51"/>
    <mergeCell ref="A55:Q55"/>
    <mergeCell ref="A57:I57"/>
    <mergeCell ref="A58:I58"/>
    <mergeCell ref="A71:I71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8:I78"/>
    <mergeCell ref="A79:I79"/>
    <mergeCell ref="A80:I80"/>
    <mergeCell ref="A81:I81"/>
    <mergeCell ref="A72:I72"/>
    <mergeCell ref="A73:I73"/>
    <mergeCell ref="A74:I74"/>
    <mergeCell ref="A75:I75"/>
    <mergeCell ref="A76:I76"/>
    <mergeCell ref="A77:I77"/>
    <mergeCell ref="A86:I86"/>
    <mergeCell ref="A82:I82"/>
    <mergeCell ref="A83:I83"/>
    <mergeCell ref="A84:I84"/>
    <mergeCell ref="A85:I85"/>
  </mergeCells>
  <phoneticPr fontId="56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312-2893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5"/>
  <sheetViews>
    <sheetView showGridLines="0" topLeftCell="A88" zoomScaleNormal="100" zoomScaleSheetLayoutView="75" workbookViewId="0">
      <selection activeCell="E11" sqref="E11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6" width="10.5703125" style="20" customWidth="1"/>
    <col min="7" max="7" width="10.5703125" style="29" customWidth="1"/>
    <col min="8" max="8" width="11" style="20" customWidth="1"/>
    <col min="9" max="9" width="10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  <c r="Q1" s="156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  <c r="Q2" s="156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  <c r="Q3" s="156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  <c r="Q4" s="156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  <c r="Q5" s="156"/>
    </row>
    <row r="6" spans="1:17" x14ac:dyDescent="0.2">
      <c r="A6" s="12"/>
      <c r="B6" s="81"/>
      <c r="C6" s="79"/>
      <c r="D6" s="4"/>
      <c r="E6" s="78"/>
      <c r="F6" s="78"/>
      <c r="G6" s="89" t="s">
        <v>502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503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2"/>
      <c r="B13" s="81"/>
      <c r="C13" s="80"/>
      <c r="D13" s="82" t="s">
        <v>504</v>
      </c>
      <c r="E13" s="12"/>
      <c r="F13" s="78"/>
      <c r="G13" s="78"/>
      <c r="H13" s="78"/>
      <c r="I13" s="82"/>
      <c r="J13" s="82"/>
      <c r="K13" s="78"/>
      <c r="L13" s="78"/>
      <c r="M13" s="78"/>
      <c r="N13" s="115"/>
      <c r="O13" s="116"/>
      <c r="P13" s="116"/>
      <c r="Q13" s="78"/>
    </row>
    <row r="14" spans="1:17" x14ac:dyDescent="0.2">
      <c r="A14" s="12"/>
      <c r="B14" s="81"/>
      <c r="C14" s="80"/>
      <c r="D14" s="82" t="s">
        <v>84</v>
      </c>
      <c r="E14" s="12"/>
      <c r="F14" s="78"/>
      <c r="G14" s="78"/>
      <c r="H14" s="78"/>
      <c r="I14" s="82"/>
      <c r="J14" s="167" t="s">
        <v>505</v>
      </c>
      <c r="K14" s="168"/>
      <c r="L14" s="5" t="s">
        <v>73</v>
      </c>
      <c r="M14" s="78"/>
      <c r="N14" s="117"/>
      <c r="O14" s="116"/>
      <c r="P14" s="118"/>
      <c r="Q14" s="78"/>
    </row>
    <row r="15" spans="1:17" x14ac:dyDescent="0.2">
      <c r="A15" s="12"/>
      <c r="B15" s="81"/>
      <c r="C15" s="80"/>
      <c r="D15" s="82" t="s">
        <v>169</v>
      </c>
      <c r="E15" s="12"/>
      <c r="F15" s="78"/>
      <c r="G15" s="78"/>
      <c r="H15" s="78"/>
      <c r="I15" s="82"/>
      <c r="J15" s="167" t="s">
        <v>506</v>
      </c>
      <c r="K15" s="168"/>
      <c r="L15" s="5" t="s">
        <v>73</v>
      </c>
      <c r="M15" s="78"/>
      <c r="N15" s="117"/>
      <c r="O15" s="116"/>
      <c r="P15" s="118"/>
      <c r="Q15" s="78"/>
    </row>
    <row r="16" spans="1:17" s="27" customFormat="1" ht="14.25" x14ac:dyDescent="0.2">
      <c r="A16" s="12"/>
      <c r="B16" s="81"/>
      <c r="C16" s="80"/>
      <c r="D16" s="82" t="s">
        <v>57</v>
      </c>
      <c r="E16" s="12"/>
      <c r="F16" s="78"/>
      <c r="G16" s="78"/>
      <c r="H16" s="78"/>
      <c r="I16" s="82"/>
      <c r="J16" s="167" t="s">
        <v>507</v>
      </c>
      <c r="K16" s="168"/>
      <c r="L16" s="5" t="s">
        <v>58</v>
      </c>
      <c r="M16" s="78"/>
      <c r="N16" s="117"/>
      <c r="O16" s="116"/>
      <c r="P16" s="118"/>
      <c r="Q16" s="78"/>
    </row>
    <row r="17" spans="1:17" s="27" customFormat="1" ht="14.25" outlineLevel="1" x14ac:dyDescent="0.2">
      <c r="A17" s="13"/>
      <c r="B17" s="119"/>
      <c r="C17" s="126"/>
      <c r="D17" s="82" t="s">
        <v>348</v>
      </c>
      <c r="E17" s="82"/>
      <c r="F17" s="82"/>
      <c r="G17" s="82"/>
      <c r="H17" s="82"/>
      <c r="I17" s="82"/>
      <c r="J17" s="82"/>
      <c r="K17" s="153">
        <f>J103/1000</f>
        <v>15.061</v>
      </c>
      <c r="L17" s="82" t="s">
        <v>186</v>
      </c>
      <c r="M17" s="121"/>
      <c r="N17" s="117"/>
      <c r="O17" s="116"/>
      <c r="P17" s="118"/>
      <c r="Q17" s="125"/>
    </row>
    <row r="18" spans="1:17" s="27" customFormat="1" ht="14.25" outlineLevel="1" x14ac:dyDescent="0.2">
      <c r="A18" s="13"/>
      <c r="B18" s="119"/>
      <c r="C18" s="126"/>
      <c r="D18" s="127" t="s">
        <v>187</v>
      </c>
      <c r="E18" s="82"/>
      <c r="F18" s="82"/>
      <c r="G18" s="82"/>
      <c r="H18" s="82"/>
      <c r="I18" s="82"/>
      <c r="J18" s="82"/>
      <c r="K18" s="82"/>
      <c r="L18" s="82"/>
      <c r="M18" s="121"/>
      <c r="N18" s="121"/>
      <c r="O18" s="121"/>
      <c r="P18" s="121"/>
      <c r="Q18" s="156"/>
    </row>
    <row r="19" spans="1:17" s="27" customFormat="1" ht="14.25" outlineLevel="1" x14ac:dyDescent="0.2">
      <c r="A19" s="10"/>
      <c r="B19" s="1"/>
      <c r="C19" s="8"/>
      <c r="D19" s="155"/>
      <c r="E19" s="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s="27" customFormat="1" ht="14.25" x14ac:dyDescent="0.2">
      <c r="A20" s="169" t="s">
        <v>41</v>
      </c>
      <c r="B20" s="173" t="s">
        <v>168</v>
      </c>
      <c r="C20" s="169" t="s">
        <v>167</v>
      </c>
      <c r="D20" s="169" t="s">
        <v>166</v>
      </c>
      <c r="E20" s="169" t="s">
        <v>165</v>
      </c>
      <c r="F20" s="169" t="s">
        <v>72</v>
      </c>
      <c r="G20" s="170"/>
      <c r="H20" s="170"/>
      <c r="I20" s="170"/>
      <c r="J20" s="169" t="s">
        <v>71</v>
      </c>
      <c r="K20" s="170"/>
      <c r="L20" s="170"/>
      <c r="M20" s="170"/>
      <c r="N20" s="169" t="s">
        <v>164</v>
      </c>
      <c r="O20" s="169" t="s">
        <v>163</v>
      </c>
      <c r="P20" s="169" t="s">
        <v>188</v>
      </c>
      <c r="Q20" s="169" t="s">
        <v>189</v>
      </c>
    </row>
    <row r="21" spans="1:17" s="27" customFormat="1" ht="14.25" outlineLevel="1" x14ac:dyDescent="0.2">
      <c r="A21" s="170"/>
      <c r="B21" s="174"/>
      <c r="C21" s="175"/>
      <c r="D21" s="169"/>
      <c r="E21" s="170"/>
      <c r="F21" s="169" t="s">
        <v>42</v>
      </c>
      <c r="G21" s="169" t="s">
        <v>162</v>
      </c>
      <c r="H21" s="170"/>
      <c r="I21" s="170"/>
      <c r="J21" s="169" t="s">
        <v>42</v>
      </c>
      <c r="K21" s="169" t="s">
        <v>162</v>
      </c>
      <c r="L21" s="170"/>
      <c r="M21" s="170"/>
      <c r="N21" s="169"/>
      <c r="O21" s="169"/>
      <c r="P21" s="169"/>
      <c r="Q21" s="169"/>
    </row>
    <row r="22" spans="1:17" x14ac:dyDescent="0.2">
      <c r="A22" s="170"/>
      <c r="B22" s="174"/>
      <c r="C22" s="175"/>
      <c r="D22" s="169"/>
      <c r="E22" s="170"/>
      <c r="F22" s="170"/>
      <c r="G22" s="151" t="s">
        <v>161</v>
      </c>
      <c r="H22" s="151" t="s">
        <v>160</v>
      </c>
      <c r="I22" s="151" t="s">
        <v>159</v>
      </c>
      <c r="J22" s="170"/>
      <c r="K22" s="151" t="s">
        <v>161</v>
      </c>
      <c r="L22" s="151" t="s">
        <v>160</v>
      </c>
      <c r="M22" s="151" t="s">
        <v>159</v>
      </c>
      <c r="N22" s="169"/>
      <c r="O22" s="169"/>
      <c r="P22" s="169"/>
      <c r="Q22" s="169"/>
    </row>
    <row r="23" spans="1:17" x14ac:dyDescent="0.2">
      <c r="A23" s="6">
        <v>1</v>
      </c>
      <c r="B23" s="154">
        <v>2</v>
      </c>
      <c r="C23" s="151">
        <v>3</v>
      </c>
      <c r="D23" s="151">
        <v>4</v>
      </c>
      <c r="E23" s="6">
        <v>5</v>
      </c>
      <c r="F23" s="152">
        <v>6</v>
      </c>
      <c r="G23" s="152">
        <v>7</v>
      </c>
      <c r="H23" s="152">
        <v>8</v>
      </c>
      <c r="I23" s="152">
        <v>9</v>
      </c>
      <c r="J23" s="152">
        <v>10</v>
      </c>
      <c r="K23" s="152">
        <v>11</v>
      </c>
      <c r="L23" s="152">
        <v>12</v>
      </c>
      <c r="M23" s="152">
        <v>13</v>
      </c>
      <c r="N23" s="152">
        <v>14</v>
      </c>
      <c r="O23" s="152">
        <v>15</v>
      </c>
      <c r="P23" s="152">
        <v>16</v>
      </c>
      <c r="Q23" s="152">
        <v>17</v>
      </c>
    </row>
    <row r="24" spans="1:17" x14ac:dyDescent="0.2">
      <c r="A24" s="171" t="s">
        <v>508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</row>
    <row r="25" spans="1:17" s="26" customFormat="1" ht="48" customHeight="1" x14ac:dyDescent="0.2">
      <c r="A25" s="6">
        <v>1</v>
      </c>
      <c r="B25" s="76" t="s">
        <v>509</v>
      </c>
      <c r="C25" s="150" t="s">
        <v>510</v>
      </c>
      <c r="D25" s="11" t="s">
        <v>511</v>
      </c>
      <c r="E25" s="77">
        <v>0.02</v>
      </c>
      <c r="F25" s="74">
        <v>14901.31</v>
      </c>
      <c r="G25" s="74">
        <v>2444.81</v>
      </c>
      <c r="H25" s="74">
        <v>104.63</v>
      </c>
      <c r="I25" s="74">
        <v>10.93</v>
      </c>
      <c r="J25" s="73">
        <v>298</v>
      </c>
      <c r="K25" s="73">
        <v>49</v>
      </c>
      <c r="L25" s="73">
        <v>2</v>
      </c>
      <c r="M25" s="73"/>
      <c r="N25" s="73">
        <v>191.3</v>
      </c>
      <c r="O25" s="73">
        <v>3.83</v>
      </c>
      <c r="P25" s="73">
        <v>0.7</v>
      </c>
      <c r="Q25" s="73">
        <v>0.01</v>
      </c>
    </row>
    <row r="26" spans="1:17" s="26" customFormat="1" ht="36" x14ac:dyDescent="0.2">
      <c r="A26" s="6">
        <v>2</v>
      </c>
      <c r="B26" s="76" t="s">
        <v>512</v>
      </c>
      <c r="C26" s="150" t="s">
        <v>513</v>
      </c>
      <c r="D26" s="11" t="s">
        <v>514</v>
      </c>
      <c r="E26" s="77">
        <v>0.08</v>
      </c>
      <c r="F26" s="74">
        <v>483.12</v>
      </c>
      <c r="G26" s="74">
        <v>405.87</v>
      </c>
      <c r="H26" s="74">
        <v>8.1199999999999992</v>
      </c>
      <c r="I26" s="74">
        <v>1.56</v>
      </c>
      <c r="J26" s="73">
        <v>39</v>
      </c>
      <c r="K26" s="73">
        <v>32</v>
      </c>
      <c r="L26" s="73">
        <v>1</v>
      </c>
      <c r="M26" s="73"/>
      <c r="N26" s="73">
        <v>34.659999999999997</v>
      </c>
      <c r="O26" s="73">
        <v>2.77</v>
      </c>
      <c r="P26" s="73">
        <v>0.1</v>
      </c>
      <c r="Q26" s="73">
        <v>0.01</v>
      </c>
    </row>
    <row r="27" spans="1:17" s="26" customFormat="1" ht="24" x14ac:dyDescent="0.2">
      <c r="A27" s="6">
        <v>3</v>
      </c>
      <c r="B27" s="76" t="s">
        <v>515</v>
      </c>
      <c r="C27" s="150" t="s">
        <v>516</v>
      </c>
      <c r="D27" s="11" t="s">
        <v>517</v>
      </c>
      <c r="E27" s="77">
        <v>0.22</v>
      </c>
      <c r="F27" s="74">
        <v>1028.82</v>
      </c>
      <c r="G27" s="74">
        <v>1015.92</v>
      </c>
      <c r="H27" s="74">
        <v>12.9</v>
      </c>
      <c r="I27" s="74">
        <v>5</v>
      </c>
      <c r="J27" s="73">
        <v>226</v>
      </c>
      <c r="K27" s="73">
        <v>224</v>
      </c>
      <c r="L27" s="73">
        <v>2</v>
      </c>
      <c r="M27" s="73">
        <v>1</v>
      </c>
      <c r="N27" s="73">
        <v>85.3</v>
      </c>
      <c r="O27" s="73">
        <v>18.77</v>
      </c>
      <c r="P27" s="73">
        <v>0.32</v>
      </c>
      <c r="Q27" s="73">
        <v>7.0000000000000007E-2</v>
      </c>
    </row>
    <row r="28" spans="1:17" x14ac:dyDescent="0.2">
      <c r="A28" s="171" t="s">
        <v>518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</row>
    <row r="29" spans="1:17" ht="19.149999999999999" customHeight="1" x14ac:dyDescent="0.2">
      <c r="A29" s="6">
        <v>4</v>
      </c>
      <c r="B29" s="76" t="s">
        <v>519</v>
      </c>
      <c r="C29" s="150" t="s">
        <v>520</v>
      </c>
      <c r="D29" s="11" t="s">
        <v>514</v>
      </c>
      <c r="E29" s="77">
        <v>0.12</v>
      </c>
      <c r="F29" s="74">
        <v>5654.2</v>
      </c>
      <c r="G29" s="74">
        <v>502.3</v>
      </c>
      <c r="H29" s="74">
        <v>79.16</v>
      </c>
      <c r="I29" s="74">
        <v>2.73</v>
      </c>
      <c r="J29" s="73">
        <v>679</v>
      </c>
      <c r="K29" s="73">
        <v>60</v>
      </c>
      <c r="L29" s="73">
        <v>9</v>
      </c>
      <c r="M29" s="73"/>
      <c r="N29" s="73">
        <v>37.07</v>
      </c>
      <c r="O29" s="73">
        <v>4.45</v>
      </c>
      <c r="P29" s="73">
        <v>0.15</v>
      </c>
      <c r="Q29" s="73">
        <v>0.02</v>
      </c>
    </row>
    <row r="30" spans="1:17" ht="19.149999999999999" customHeight="1" x14ac:dyDescent="0.2">
      <c r="A30" s="6">
        <v>5</v>
      </c>
      <c r="B30" s="76" t="s">
        <v>521</v>
      </c>
      <c r="C30" s="150" t="s">
        <v>522</v>
      </c>
      <c r="D30" s="11" t="s">
        <v>514</v>
      </c>
      <c r="E30" s="77">
        <v>0.48</v>
      </c>
      <c r="F30" s="74">
        <v>5020.2700000000004</v>
      </c>
      <c r="G30" s="74">
        <v>502.3</v>
      </c>
      <c r="H30" s="74">
        <v>79.16</v>
      </c>
      <c r="I30" s="74">
        <v>2.73</v>
      </c>
      <c r="J30" s="73">
        <v>2410</v>
      </c>
      <c r="K30" s="73">
        <v>241</v>
      </c>
      <c r="L30" s="73">
        <v>38</v>
      </c>
      <c r="M30" s="73">
        <v>1</v>
      </c>
      <c r="N30" s="73">
        <v>37.07</v>
      </c>
      <c r="O30" s="73">
        <v>17.79</v>
      </c>
      <c r="P30" s="73">
        <v>0.15</v>
      </c>
      <c r="Q30" s="73">
        <v>7.0000000000000007E-2</v>
      </c>
    </row>
    <row r="31" spans="1:17" ht="19.149999999999999" customHeight="1" x14ac:dyDescent="0.2">
      <c r="A31" s="6">
        <v>6</v>
      </c>
      <c r="B31" s="76" t="s">
        <v>301</v>
      </c>
      <c r="C31" s="150" t="s">
        <v>302</v>
      </c>
      <c r="D31" s="11" t="s">
        <v>303</v>
      </c>
      <c r="E31" s="75">
        <v>12</v>
      </c>
      <c r="F31" s="74">
        <v>17.02</v>
      </c>
      <c r="G31" s="73"/>
      <c r="H31" s="73"/>
      <c r="I31" s="73"/>
      <c r="J31" s="73">
        <v>204</v>
      </c>
      <c r="K31" s="73"/>
      <c r="L31" s="73"/>
      <c r="M31" s="73"/>
      <c r="N31" s="73"/>
      <c r="O31" s="73"/>
      <c r="P31" s="73"/>
      <c r="Q31" s="73"/>
    </row>
    <row r="32" spans="1:17" ht="19.149999999999999" customHeight="1" x14ac:dyDescent="0.2">
      <c r="A32" s="6">
        <v>7</v>
      </c>
      <c r="B32" s="76" t="s">
        <v>523</v>
      </c>
      <c r="C32" s="150" t="s">
        <v>524</v>
      </c>
      <c r="D32" s="11" t="s">
        <v>37</v>
      </c>
      <c r="E32" s="77">
        <v>1</v>
      </c>
      <c r="F32" s="74">
        <v>39.32</v>
      </c>
      <c r="G32" s="73"/>
      <c r="H32" s="73"/>
      <c r="I32" s="73"/>
      <c r="J32" s="73">
        <v>39</v>
      </c>
      <c r="K32" s="73"/>
      <c r="L32" s="73"/>
      <c r="M32" s="73"/>
      <c r="N32" s="73"/>
      <c r="O32" s="73"/>
      <c r="P32" s="73"/>
      <c r="Q32" s="73"/>
    </row>
    <row r="33" spans="1:17" ht="19.149999999999999" customHeight="1" x14ac:dyDescent="0.2">
      <c r="A33" s="6">
        <v>8</v>
      </c>
      <c r="B33" s="76" t="s">
        <v>525</v>
      </c>
      <c r="C33" s="150" t="s">
        <v>526</v>
      </c>
      <c r="D33" s="11" t="s">
        <v>37</v>
      </c>
      <c r="E33" s="77">
        <v>6</v>
      </c>
      <c r="F33" s="74">
        <v>25.14</v>
      </c>
      <c r="G33" s="73"/>
      <c r="H33" s="73"/>
      <c r="I33" s="73"/>
      <c r="J33" s="73">
        <v>151</v>
      </c>
      <c r="K33" s="73"/>
      <c r="L33" s="73"/>
      <c r="M33" s="73"/>
      <c r="N33" s="73"/>
      <c r="O33" s="73"/>
      <c r="P33" s="73"/>
      <c r="Q33" s="73"/>
    </row>
    <row r="34" spans="1:17" ht="36" x14ac:dyDescent="0.2">
      <c r="A34" s="6">
        <v>9</v>
      </c>
      <c r="B34" s="76" t="s">
        <v>527</v>
      </c>
      <c r="C34" s="150" t="s">
        <v>528</v>
      </c>
      <c r="D34" s="11" t="s">
        <v>37</v>
      </c>
      <c r="E34" s="77">
        <v>1</v>
      </c>
      <c r="F34" s="74">
        <v>19.07</v>
      </c>
      <c r="G34" s="73"/>
      <c r="H34" s="73"/>
      <c r="I34" s="73"/>
      <c r="J34" s="73">
        <v>19</v>
      </c>
      <c r="K34" s="73"/>
      <c r="L34" s="73"/>
      <c r="M34" s="73"/>
      <c r="N34" s="73"/>
      <c r="O34" s="73"/>
      <c r="P34" s="73"/>
      <c r="Q34" s="73"/>
    </row>
    <row r="35" spans="1:17" ht="24" x14ac:dyDescent="0.2">
      <c r="A35" s="6">
        <v>10</v>
      </c>
      <c r="B35" s="76" t="s">
        <v>529</v>
      </c>
      <c r="C35" s="150" t="s">
        <v>530</v>
      </c>
      <c r="D35" s="11" t="s">
        <v>37</v>
      </c>
      <c r="E35" s="77">
        <v>3</v>
      </c>
      <c r="F35" s="74">
        <v>22.44</v>
      </c>
      <c r="G35" s="73"/>
      <c r="H35" s="73"/>
      <c r="I35" s="73"/>
      <c r="J35" s="73">
        <v>67</v>
      </c>
      <c r="K35" s="73"/>
      <c r="L35" s="73"/>
      <c r="M35" s="73"/>
      <c r="N35" s="73"/>
      <c r="O35" s="73"/>
      <c r="P35" s="73"/>
      <c r="Q35" s="73"/>
    </row>
    <row r="36" spans="1:17" x14ac:dyDescent="0.2">
      <c r="A36" s="6">
        <v>11</v>
      </c>
      <c r="B36" s="76" t="s">
        <v>531</v>
      </c>
      <c r="C36" s="150" t="s">
        <v>532</v>
      </c>
      <c r="D36" s="11" t="s">
        <v>425</v>
      </c>
      <c r="E36" s="77">
        <v>0.1</v>
      </c>
      <c r="F36" s="74">
        <v>112.27</v>
      </c>
      <c r="G36" s="74">
        <v>94.85</v>
      </c>
      <c r="H36" s="74">
        <v>0.28999999999999998</v>
      </c>
      <c r="I36" s="73"/>
      <c r="J36" s="73">
        <v>11</v>
      </c>
      <c r="K36" s="73">
        <v>9</v>
      </c>
      <c r="L36" s="73"/>
      <c r="M36" s="73"/>
      <c r="N36" s="73">
        <v>7</v>
      </c>
      <c r="O36" s="73">
        <v>0.7</v>
      </c>
      <c r="P36" s="73"/>
      <c r="Q36" s="73"/>
    </row>
    <row r="37" spans="1:17" x14ac:dyDescent="0.2">
      <c r="A37" s="6">
        <v>12</v>
      </c>
      <c r="B37" s="76" t="s">
        <v>533</v>
      </c>
      <c r="C37" s="150" t="s">
        <v>534</v>
      </c>
      <c r="D37" s="11" t="s">
        <v>295</v>
      </c>
      <c r="E37" s="77">
        <v>1</v>
      </c>
      <c r="F37" s="74">
        <v>125</v>
      </c>
      <c r="G37" s="73"/>
      <c r="H37" s="73"/>
      <c r="I37" s="73"/>
      <c r="J37" s="73">
        <v>125</v>
      </c>
      <c r="K37" s="73"/>
      <c r="L37" s="73"/>
      <c r="M37" s="73"/>
      <c r="N37" s="73"/>
      <c r="O37" s="73"/>
      <c r="P37" s="73"/>
      <c r="Q37" s="73"/>
    </row>
    <row r="38" spans="1:17" ht="36" x14ac:dyDescent="0.2">
      <c r="A38" s="6">
        <v>13</v>
      </c>
      <c r="B38" s="76" t="s">
        <v>535</v>
      </c>
      <c r="C38" s="150" t="s">
        <v>536</v>
      </c>
      <c r="D38" s="11" t="s">
        <v>537</v>
      </c>
      <c r="E38" s="77">
        <v>3</v>
      </c>
      <c r="F38" s="74">
        <v>444.87</v>
      </c>
      <c r="G38" s="74">
        <v>125.34</v>
      </c>
      <c r="H38" s="74">
        <v>65.91</v>
      </c>
      <c r="I38" s="74">
        <v>0.55000000000000004</v>
      </c>
      <c r="J38" s="73">
        <v>1335</v>
      </c>
      <c r="K38" s="73">
        <v>376</v>
      </c>
      <c r="L38" s="73">
        <v>198</v>
      </c>
      <c r="M38" s="73">
        <v>2</v>
      </c>
      <c r="N38" s="73">
        <v>9.25</v>
      </c>
      <c r="O38" s="73">
        <v>27.75</v>
      </c>
      <c r="P38" s="73">
        <v>0.03</v>
      </c>
      <c r="Q38" s="73">
        <v>0.09</v>
      </c>
    </row>
    <row r="39" spans="1:17" ht="36" x14ac:dyDescent="0.2">
      <c r="A39" s="6">
        <v>14</v>
      </c>
      <c r="B39" s="76" t="s">
        <v>31</v>
      </c>
      <c r="C39" s="150" t="s">
        <v>538</v>
      </c>
      <c r="D39" s="11" t="s">
        <v>37</v>
      </c>
      <c r="E39" s="77">
        <v>3</v>
      </c>
      <c r="F39" s="74">
        <v>708.63</v>
      </c>
      <c r="G39" s="73"/>
      <c r="H39" s="73"/>
      <c r="I39" s="73"/>
      <c r="J39" s="73">
        <v>2126</v>
      </c>
      <c r="K39" s="73"/>
      <c r="L39" s="73"/>
      <c r="M39" s="73"/>
      <c r="N39" s="73"/>
      <c r="O39" s="73"/>
      <c r="P39" s="73"/>
      <c r="Q39" s="73"/>
    </row>
    <row r="40" spans="1:17" ht="24" x14ac:dyDescent="0.2">
      <c r="A40" s="6">
        <v>15</v>
      </c>
      <c r="B40" s="76" t="s">
        <v>265</v>
      </c>
      <c r="C40" s="150" t="s">
        <v>266</v>
      </c>
      <c r="D40" s="11" t="s">
        <v>194</v>
      </c>
      <c r="E40" s="75">
        <v>6.8000000000000005E-2</v>
      </c>
      <c r="F40" s="74">
        <v>417.46</v>
      </c>
      <c r="G40" s="74">
        <v>79.650000000000006</v>
      </c>
      <c r="H40" s="74">
        <v>10.15</v>
      </c>
      <c r="I40" s="74">
        <v>0.16</v>
      </c>
      <c r="J40" s="73">
        <v>28</v>
      </c>
      <c r="K40" s="73">
        <v>5</v>
      </c>
      <c r="L40" s="73">
        <v>1</v>
      </c>
      <c r="M40" s="73"/>
      <c r="N40" s="73">
        <v>5.31</v>
      </c>
      <c r="O40" s="73">
        <v>0.36</v>
      </c>
      <c r="P40" s="73">
        <v>0.01</v>
      </c>
      <c r="Q40" s="73"/>
    </row>
    <row r="41" spans="1:17" ht="48" x14ac:dyDescent="0.2">
      <c r="A41" s="6">
        <v>16</v>
      </c>
      <c r="B41" s="76" t="s">
        <v>539</v>
      </c>
      <c r="C41" s="150" t="s">
        <v>540</v>
      </c>
      <c r="D41" s="11" t="s">
        <v>194</v>
      </c>
      <c r="E41" s="75">
        <v>6.8000000000000005E-2</v>
      </c>
      <c r="F41" s="74">
        <v>1384.09</v>
      </c>
      <c r="G41" s="74">
        <v>886.83</v>
      </c>
      <c r="H41" s="74">
        <v>3.68</v>
      </c>
      <c r="I41" s="74">
        <v>0.16</v>
      </c>
      <c r="J41" s="73">
        <v>94</v>
      </c>
      <c r="K41" s="73">
        <v>60</v>
      </c>
      <c r="L41" s="73"/>
      <c r="M41" s="73"/>
      <c r="N41" s="73">
        <v>71.06</v>
      </c>
      <c r="O41" s="73">
        <v>4.83</v>
      </c>
      <c r="P41" s="73">
        <v>0.01</v>
      </c>
      <c r="Q41" s="73"/>
    </row>
    <row r="42" spans="1:17" ht="36" x14ac:dyDescent="0.2">
      <c r="A42" s="6">
        <v>17</v>
      </c>
      <c r="B42" s="76" t="s">
        <v>479</v>
      </c>
      <c r="C42" s="150" t="s">
        <v>480</v>
      </c>
      <c r="D42" s="11" t="s">
        <v>199</v>
      </c>
      <c r="E42" s="77">
        <v>0.02</v>
      </c>
      <c r="F42" s="74">
        <v>3846.34</v>
      </c>
      <c r="G42" s="74">
        <v>869.83</v>
      </c>
      <c r="H42" s="74">
        <v>2976.51</v>
      </c>
      <c r="I42" s="74">
        <v>329.74</v>
      </c>
      <c r="J42" s="73">
        <v>77</v>
      </c>
      <c r="K42" s="73">
        <v>17</v>
      </c>
      <c r="L42" s="73">
        <v>60</v>
      </c>
      <c r="M42" s="73">
        <v>7</v>
      </c>
      <c r="N42" s="73">
        <v>67.22</v>
      </c>
      <c r="O42" s="73">
        <v>1.34</v>
      </c>
      <c r="P42" s="73">
        <v>21.11</v>
      </c>
      <c r="Q42" s="73">
        <v>0.42</v>
      </c>
    </row>
    <row r="43" spans="1:17" ht="36" x14ac:dyDescent="0.2">
      <c r="A43" s="6">
        <v>18</v>
      </c>
      <c r="B43" s="76" t="s">
        <v>541</v>
      </c>
      <c r="C43" s="150" t="s">
        <v>542</v>
      </c>
      <c r="D43" s="11" t="s">
        <v>199</v>
      </c>
      <c r="E43" s="77">
        <v>0.04</v>
      </c>
      <c r="F43" s="74">
        <v>2653.68</v>
      </c>
      <c r="G43" s="74">
        <v>592.26</v>
      </c>
      <c r="H43" s="74">
        <v>2061.42</v>
      </c>
      <c r="I43" s="74">
        <v>228.36</v>
      </c>
      <c r="J43" s="73">
        <v>106</v>
      </c>
      <c r="K43" s="73">
        <v>24</v>
      </c>
      <c r="L43" s="73">
        <v>82</v>
      </c>
      <c r="M43" s="73">
        <v>9</v>
      </c>
      <c r="N43" s="73">
        <v>45.77</v>
      </c>
      <c r="O43" s="73">
        <v>1.83</v>
      </c>
      <c r="P43" s="73">
        <v>14.62</v>
      </c>
      <c r="Q43" s="73">
        <v>0.57999999999999996</v>
      </c>
    </row>
    <row r="44" spans="1:17" ht="36" x14ac:dyDescent="0.2">
      <c r="A44" s="6">
        <v>19</v>
      </c>
      <c r="B44" s="76" t="s">
        <v>485</v>
      </c>
      <c r="C44" s="150" t="s">
        <v>486</v>
      </c>
      <c r="D44" s="11" t="s">
        <v>313</v>
      </c>
      <c r="E44" s="77">
        <v>0.06</v>
      </c>
      <c r="F44" s="74">
        <v>1325.92</v>
      </c>
      <c r="G44" s="74">
        <v>944.71</v>
      </c>
      <c r="H44" s="74">
        <v>1.07</v>
      </c>
      <c r="I44" s="74">
        <v>0.6</v>
      </c>
      <c r="J44" s="73">
        <v>80</v>
      </c>
      <c r="K44" s="73">
        <v>57</v>
      </c>
      <c r="L44" s="73"/>
      <c r="M44" s="73"/>
      <c r="N44" s="73">
        <v>78.66</v>
      </c>
      <c r="O44" s="73">
        <v>4.72</v>
      </c>
      <c r="P44" s="73">
        <v>0.05</v>
      </c>
      <c r="Q44" s="73"/>
    </row>
    <row r="45" spans="1:17" ht="36" x14ac:dyDescent="0.2">
      <c r="A45" s="6">
        <v>20</v>
      </c>
      <c r="B45" s="76" t="s">
        <v>543</v>
      </c>
      <c r="C45" s="150" t="s">
        <v>544</v>
      </c>
      <c r="D45" s="11" t="s">
        <v>514</v>
      </c>
      <c r="E45" s="75">
        <v>0.6</v>
      </c>
      <c r="F45" s="74">
        <v>104.4</v>
      </c>
      <c r="G45" s="74">
        <v>82.16</v>
      </c>
      <c r="H45" s="74">
        <v>15.29</v>
      </c>
      <c r="I45" s="73"/>
      <c r="J45" s="73">
        <v>63</v>
      </c>
      <c r="K45" s="73">
        <v>49</v>
      </c>
      <c r="L45" s="73">
        <v>9</v>
      </c>
      <c r="M45" s="73"/>
      <c r="N45" s="73">
        <v>5.01</v>
      </c>
      <c r="O45" s="73">
        <v>3.01</v>
      </c>
      <c r="P45" s="73"/>
      <c r="Q45" s="73"/>
    </row>
    <row r="46" spans="1:17" ht="36" x14ac:dyDescent="0.2">
      <c r="A46" s="6">
        <v>21</v>
      </c>
      <c r="B46" s="76" t="s">
        <v>545</v>
      </c>
      <c r="C46" s="150" t="s">
        <v>546</v>
      </c>
      <c r="D46" s="11" t="s">
        <v>547</v>
      </c>
      <c r="E46" s="77">
        <v>1</v>
      </c>
      <c r="F46" s="74">
        <v>473.69</v>
      </c>
      <c r="G46" s="74">
        <v>87.13</v>
      </c>
      <c r="H46" s="74">
        <v>9.43</v>
      </c>
      <c r="I46" s="74">
        <v>0.18</v>
      </c>
      <c r="J46" s="73">
        <v>474</v>
      </c>
      <c r="K46" s="73">
        <v>87</v>
      </c>
      <c r="L46" s="73">
        <v>9</v>
      </c>
      <c r="M46" s="73"/>
      <c r="N46" s="73">
        <v>6.43</v>
      </c>
      <c r="O46" s="73">
        <v>6.43</v>
      </c>
      <c r="P46" s="73">
        <v>0.01</v>
      </c>
      <c r="Q46" s="73">
        <v>0.01</v>
      </c>
    </row>
    <row r="47" spans="1:17" x14ac:dyDescent="0.2">
      <c r="A47" s="171" t="s">
        <v>548</v>
      </c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</row>
    <row r="48" spans="1:17" ht="36" x14ac:dyDescent="0.2">
      <c r="A48" s="6">
        <v>22</v>
      </c>
      <c r="B48" s="76" t="s">
        <v>549</v>
      </c>
      <c r="C48" s="150" t="s">
        <v>550</v>
      </c>
      <c r="D48" s="11" t="s">
        <v>514</v>
      </c>
      <c r="E48" s="75">
        <v>0.22600000000000001</v>
      </c>
      <c r="F48" s="74">
        <v>8610.7900000000009</v>
      </c>
      <c r="G48" s="74">
        <v>860.55</v>
      </c>
      <c r="H48" s="74">
        <v>36.81</v>
      </c>
      <c r="I48" s="74">
        <v>1.0900000000000001</v>
      </c>
      <c r="J48" s="73">
        <v>1946</v>
      </c>
      <c r="K48" s="73">
        <v>194</v>
      </c>
      <c r="L48" s="73">
        <v>8</v>
      </c>
      <c r="M48" s="73"/>
      <c r="N48" s="73">
        <v>61.6</v>
      </c>
      <c r="O48" s="73">
        <v>13.92</v>
      </c>
      <c r="P48" s="73">
        <v>0.06</v>
      </c>
      <c r="Q48" s="73">
        <v>0.01</v>
      </c>
    </row>
    <row r="49" spans="1:17" ht="36" x14ac:dyDescent="0.2">
      <c r="A49" s="6">
        <v>23</v>
      </c>
      <c r="B49" s="76" t="s">
        <v>551</v>
      </c>
      <c r="C49" s="150" t="s">
        <v>552</v>
      </c>
      <c r="D49" s="11" t="s">
        <v>514</v>
      </c>
      <c r="E49" s="75">
        <v>0.42599999999999999</v>
      </c>
      <c r="F49" s="74">
        <v>5197.9799999999996</v>
      </c>
      <c r="G49" s="74">
        <v>897.43</v>
      </c>
      <c r="H49" s="74">
        <v>15.84</v>
      </c>
      <c r="I49" s="74">
        <v>0.36</v>
      </c>
      <c r="J49" s="73">
        <v>2214</v>
      </c>
      <c r="K49" s="73">
        <v>382</v>
      </c>
      <c r="L49" s="73">
        <v>7</v>
      </c>
      <c r="M49" s="73"/>
      <c r="N49" s="73">
        <v>64.239999999999995</v>
      </c>
      <c r="O49" s="73">
        <v>27.37</v>
      </c>
      <c r="P49" s="73">
        <v>0.02</v>
      </c>
      <c r="Q49" s="73">
        <v>0.01</v>
      </c>
    </row>
    <row r="50" spans="1:17" ht="24" x14ac:dyDescent="0.2">
      <c r="A50" s="6">
        <v>24</v>
      </c>
      <c r="B50" s="76" t="s">
        <v>301</v>
      </c>
      <c r="C50" s="150" t="s">
        <v>302</v>
      </c>
      <c r="D50" s="11" t="s">
        <v>303</v>
      </c>
      <c r="E50" s="75">
        <v>11</v>
      </c>
      <c r="F50" s="74">
        <v>17.02</v>
      </c>
      <c r="G50" s="73"/>
      <c r="H50" s="73"/>
      <c r="I50" s="73"/>
      <c r="J50" s="73">
        <v>187</v>
      </c>
      <c r="K50" s="73"/>
      <c r="L50" s="73"/>
      <c r="M50" s="73"/>
      <c r="N50" s="73"/>
      <c r="O50" s="73"/>
      <c r="P50" s="73"/>
      <c r="Q50" s="73"/>
    </row>
    <row r="51" spans="1:17" ht="24" x14ac:dyDescent="0.2">
      <c r="A51" s="6">
        <v>25</v>
      </c>
      <c r="B51" s="76" t="s">
        <v>553</v>
      </c>
      <c r="C51" s="150" t="s">
        <v>554</v>
      </c>
      <c r="D51" s="11" t="s">
        <v>555</v>
      </c>
      <c r="E51" s="77">
        <v>0.2</v>
      </c>
      <c r="F51" s="74">
        <v>407.19</v>
      </c>
      <c r="G51" s="74">
        <v>293.36</v>
      </c>
      <c r="H51" s="74">
        <v>29.83</v>
      </c>
      <c r="I51" s="74">
        <v>2.0299999999999998</v>
      </c>
      <c r="J51" s="73">
        <v>81</v>
      </c>
      <c r="K51" s="73">
        <v>59</v>
      </c>
      <c r="L51" s="73">
        <v>6</v>
      </c>
      <c r="M51" s="73"/>
      <c r="N51" s="73">
        <v>21.65</v>
      </c>
      <c r="O51" s="73">
        <v>4.33</v>
      </c>
      <c r="P51" s="73">
        <v>0.13</v>
      </c>
      <c r="Q51" s="73">
        <v>0.03</v>
      </c>
    </row>
    <row r="52" spans="1:17" ht="22.5" customHeight="1" x14ac:dyDescent="0.2">
      <c r="A52" s="6">
        <v>26</v>
      </c>
      <c r="B52" s="76" t="s">
        <v>556</v>
      </c>
      <c r="C52" s="150" t="s">
        <v>557</v>
      </c>
      <c r="D52" s="11" t="s">
        <v>295</v>
      </c>
      <c r="E52" s="77">
        <v>2</v>
      </c>
      <c r="F52" s="74">
        <v>190.98</v>
      </c>
      <c r="G52" s="73"/>
      <c r="H52" s="73"/>
      <c r="I52" s="73"/>
      <c r="J52" s="73">
        <v>382</v>
      </c>
      <c r="K52" s="73"/>
      <c r="L52" s="73"/>
      <c r="M52" s="73"/>
      <c r="N52" s="73"/>
      <c r="O52" s="73"/>
      <c r="P52" s="73"/>
      <c r="Q52" s="73"/>
    </row>
    <row r="53" spans="1:17" ht="12.75" customHeight="1" x14ac:dyDescent="0.2">
      <c r="A53" s="6">
        <v>27</v>
      </c>
      <c r="B53" s="76" t="s">
        <v>558</v>
      </c>
      <c r="C53" s="150" t="s">
        <v>559</v>
      </c>
      <c r="D53" s="11" t="s">
        <v>37</v>
      </c>
      <c r="E53" s="77">
        <v>2</v>
      </c>
      <c r="F53" s="74">
        <v>113.38</v>
      </c>
      <c r="G53" s="73"/>
      <c r="H53" s="73"/>
      <c r="I53" s="73"/>
      <c r="J53" s="73">
        <v>227</v>
      </c>
      <c r="K53" s="73"/>
      <c r="L53" s="73"/>
      <c r="M53" s="73"/>
      <c r="N53" s="73"/>
      <c r="O53" s="73"/>
      <c r="P53" s="73"/>
      <c r="Q53" s="73"/>
    </row>
    <row r="54" spans="1:17" ht="12.75" customHeight="1" x14ac:dyDescent="0.2">
      <c r="A54" s="6">
        <v>28</v>
      </c>
      <c r="B54" s="76" t="s">
        <v>560</v>
      </c>
      <c r="C54" s="150" t="s">
        <v>561</v>
      </c>
      <c r="D54" s="11" t="s">
        <v>511</v>
      </c>
      <c r="E54" s="75">
        <v>0.05</v>
      </c>
      <c r="F54" s="74">
        <v>4692.79</v>
      </c>
      <c r="G54" s="74">
        <v>975.11</v>
      </c>
      <c r="H54" s="74">
        <v>20.52</v>
      </c>
      <c r="I54" s="74">
        <v>2.0299999999999998</v>
      </c>
      <c r="J54" s="73">
        <v>235</v>
      </c>
      <c r="K54" s="73">
        <v>49</v>
      </c>
      <c r="L54" s="73">
        <v>1</v>
      </c>
      <c r="M54" s="73"/>
      <c r="N54" s="73">
        <v>76.3</v>
      </c>
      <c r="O54" s="73">
        <v>3.82</v>
      </c>
      <c r="P54" s="73">
        <v>0.13</v>
      </c>
      <c r="Q54" s="73">
        <v>0.01</v>
      </c>
    </row>
    <row r="55" spans="1:17" ht="12.75" customHeight="1" x14ac:dyDescent="0.2">
      <c r="A55" s="6">
        <v>29</v>
      </c>
      <c r="B55" s="76" t="s">
        <v>562</v>
      </c>
      <c r="C55" s="150" t="s">
        <v>563</v>
      </c>
      <c r="D55" s="11" t="s">
        <v>547</v>
      </c>
      <c r="E55" s="77">
        <v>2</v>
      </c>
      <c r="F55" s="74">
        <v>135.06</v>
      </c>
      <c r="G55" s="74">
        <v>84.67</v>
      </c>
      <c r="H55" s="74">
        <v>1.0900000000000001</v>
      </c>
      <c r="I55" s="73"/>
      <c r="J55" s="73">
        <v>270</v>
      </c>
      <c r="K55" s="73">
        <v>169</v>
      </c>
      <c r="L55" s="73">
        <v>2</v>
      </c>
      <c r="M55" s="73"/>
      <c r="N55" s="73">
        <v>7.05</v>
      </c>
      <c r="O55" s="73">
        <v>14.1</v>
      </c>
      <c r="P55" s="73"/>
      <c r="Q55" s="73"/>
    </row>
    <row r="56" spans="1:17" ht="12.75" customHeight="1" x14ac:dyDescent="0.2">
      <c r="A56" s="6">
        <v>30</v>
      </c>
      <c r="B56" s="76" t="s">
        <v>564</v>
      </c>
      <c r="C56" s="150" t="s">
        <v>565</v>
      </c>
      <c r="D56" s="11" t="s">
        <v>199</v>
      </c>
      <c r="E56" s="77">
        <v>0.02</v>
      </c>
      <c r="F56" s="74">
        <v>3944.42</v>
      </c>
      <c r="G56" s="74">
        <v>967.91</v>
      </c>
      <c r="H56" s="74">
        <v>2976.51</v>
      </c>
      <c r="I56" s="74">
        <v>329.74</v>
      </c>
      <c r="J56" s="73">
        <v>79</v>
      </c>
      <c r="K56" s="73">
        <v>19</v>
      </c>
      <c r="L56" s="73">
        <v>60</v>
      </c>
      <c r="M56" s="73">
        <v>7</v>
      </c>
      <c r="N56" s="73">
        <v>74.8</v>
      </c>
      <c r="O56" s="73">
        <v>1.5</v>
      </c>
      <c r="P56" s="73">
        <v>21.11</v>
      </c>
      <c r="Q56" s="73">
        <v>0.42</v>
      </c>
    </row>
    <row r="57" spans="1:17" ht="12.75" customHeight="1" x14ac:dyDescent="0.2">
      <c r="A57" s="6">
        <v>31</v>
      </c>
      <c r="B57" s="76" t="s">
        <v>566</v>
      </c>
      <c r="C57" s="150" t="s">
        <v>567</v>
      </c>
      <c r="D57" s="11" t="s">
        <v>199</v>
      </c>
      <c r="E57" s="77">
        <v>0.02</v>
      </c>
      <c r="F57" s="74">
        <v>2719.16</v>
      </c>
      <c r="G57" s="74">
        <v>657.74</v>
      </c>
      <c r="H57" s="74">
        <v>2061.42</v>
      </c>
      <c r="I57" s="74">
        <v>228.36</v>
      </c>
      <c r="J57" s="73">
        <v>54</v>
      </c>
      <c r="K57" s="73">
        <v>13</v>
      </c>
      <c r="L57" s="73">
        <v>41</v>
      </c>
      <c r="M57" s="73">
        <v>5</v>
      </c>
      <c r="N57" s="73">
        <v>50.83</v>
      </c>
      <c r="O57" s="73">
        <v>1.02</v>
      </c>
      <c r="P57" s="73">
        <v>14.62</v>
      </c>
      <c r="Q57" s="73">
        <v>0.28999999999999998</v>
      </c>
    </row>
    <row r="58" spans="1:17" ht="12.75" customHeight="1" x14ac:dyDescent="0.2">
      <c r="A58" s="6">
        <v>32</v>
      </c>
      <c r="B58" s="76" t="s">
        <v>485</v>
      </c>
      <c r="C58" s="150" t="s">
        <v>486</v>
      </c>
      <c r="D58" s="11" t="s">
        <v>313</v>
      </c>
      <c r="E58" s="77">
        <v>0.04</v>
      </c>
      <c r="F58" s="74">
        <v>1325.92</v>
      </c>
      <c r="G58" s="74">
        <v>944.71</v>
      </c>
      <c r="H58" s="74">
        <v>1.07</v>
      </c>
      <c r="I58" s="74">
        <v>0.6</v>
      </c>
      <c r="J58" s="73">
        <v>53</v>
      </c>
      <c r="K58" s="73">
        <v>38</v>
      </c>
      <c r="L58" s="73"/>
      <c r="M58" s="73"/>
      <c r="N58" s="73">
        <v>78.66</v>
      </c>
      <c r="O58" s="73">
        <v>3.15</v>
      </c>
      <c r="P58" s="73">
        <v>0.05</v>
      </c>
      <c r="Q58" s="73"/>
    </row>
    <row r="59" spans="1:17" ht="12.75" customHeight="1" x14ac:dyDescent="0.2">
      <c r="A59" s="171" t="s">
        <v>568</v>
      </c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</row>
    <row r="60" spans="1:17" ht="12.75" customHeight="1" x14ac:dyDescent="0.2">
      <c r="A60" s="6">
        <v>33</v>
      </c>
      <c r="B60" s="76" t="s">
        <v>569</v>
      </c>
      <c r="C60" s="150" t="s">
        <v>570</v>
      </c>
      <c r="D60" s="11" t="s">
        <v>571</v>
      </c>
      <c r="E60" s="75">
        <v>0.13500000000000001</v>
      </c>
      <c r="F60" s="74">
        <v>2821.81</v>
      </c>
      <c r="G60" s="74">
        <v>1063.48</v>
      </c>
      <c r="H60" s="74">
        <v>1758.33</v>
      </c>
      <c r="I60" s="74">
        <v>208.97</v>
      </c>
      <c r="J60" s="73">
        <v>381</v>
      </c>
      <c r="K60" s="73">
        <v>144</v>
      </c>
      <c r="L60" s="73">
        <v>237</v>
      </c>
      <c r="M60" s="73">
        <v>28</v>
      </c>
      <c r="N60" s="73">
        <v>83.21</v>
      </c>
      <c r="O60" s="73">
        <v>11.23</v>
      </c>
      <c r="P60" s="73">
        <v>11.53</v>
      </c>
      <c r="Q60" s="73">
        <v>1.56</v>
      </c>
    </row>
    <row r="61" spans="1:17" ht="12.75" customHeight="1" x14ac:dyDescent="0.2">
      <c r="A61" s="6">
        <v>34</v>
      </c>
      <c r="B61" s="76" t="s">
        <v>549</v>
      </c>
      <c r="C61" s="150" t="s">
        <v>550</v>
      </c>
      <c r="D61" s="11" t="s">
        <v>514</v>
      </c>
      <c r="E61" s="77">
        <v>0.06</v>
      </c>
      <c r="F61" s="74">
        <v>1062.92</v>
      </c>
      <c r="G61" s="74">
        <v>860.55</v>
      </c>
      <c r="H61" s="74">
        <v>36.81</v>
      </c>
      <c r="I61" s="74">
        <v>1.0900000000000001</v>
      </c>
      <c r="J61" s="73">
        <v>64</v>
      </c>
      <c r="K61" s="73">
        <v>52</v>
      </c>
      <c r="L61" s="73">
        <v>2</v>
      </c>
      <c r="M61" s="73"/>
      <c r="N61" s="73">
        <v>61.6</v>
      </c>
      <c r="O61" s="73">
        <v>3.7</v>
      </c>
      <c r="P61" s="73">
        <v>0.06</v>
      </c>
      <c r="Q61" s="73"/>
    </row>
    <row r="62" spans="1:17" ht="22.5" customHeight="1" x14ac:dyDescent="0.2">
      <c r="A62" s="6">
        <v>35</v>
      </c>
      <c r="B62" s="76" t="s">
        <v>572</v>
      </c>
      <c r="C62" s="150" t="s">
        <v>573</v>
      </c>
      <c r="D62" s="11" t="s">
        <v>458</v>
      </c>
      <c r="E62" s="77">
        <v>0.6</v>
      </c>
      <c r="F62" s="74">
        <v>1104.1600000000001</v>
      </c>
      <c r="G62" s="73"/>
      <c r="H62" s="73"/>
      <c r="I62" s="73"/>
      <c r="J62" s="73">
        <v>662</v>
      </c>
      <c r="K62" s="73"/>
      <c r="L62" s="73"/>
      <c r="M62" s="73"/>
      <c r="N62" s="73"/>
      <c r="O62" s="73"/>
      <c r="P62" s="73"/>
      <c r="Q62" s="73"/>
    </row>
    <row r="63" spans="1:17" ht="12.75" customHeight="1" x14ac:dyDescent="0.2">
      <c r="A63" s="6">
        <v>36</v>
      </c>
      <c r="B63" s="76" t="s">
        <v>569</v>
      </c>
      <c r="C63" s="150" t="s">
        <v>574</v>
      </c>
      <c r="D63" s="11" t="s">
        <v>575</v>
      </c>
      <c r="E63" s="75">
        <v>0.13500000000000001</v>
      </c>
      <c r="F63" s="74">
        <v>20216.39</v>
      </c>
      <c r="G63" s="74">
        <v>1772.46</v>
      </c>
      <c r="H63" s="74">
        <v>2930.56</v>
      </c>
      <c r="I63" s="74">
        <v>348.28</v>
      </c>
      <c r="J63" s="73">
        <v>2729</v>
      </c>
      <c r="K63" s="73">
        <v>239</v>
      </c>
      <c r="L63" s="73">
        <v>396</v>
      </c>
      <c r="M63" s="73">
        <v>47</v>
      </c>
      <c r="N63" s="73">
        <v>138.69</v>
      </c>
      <c r="O63" s="73">
        <v>18.72</v>
      </c>
      <c r="P63" s="73">
        <v>19.21</v>
      </c>
      <c r="Q63" s="73">
        <v>2.59</v>
      </c>
    </row>
    <row r="64" spans="1:17" ht="12.75" customHeight="1" x14ac:dyDescent="0.2">
      <c r="A64" s="6">
        <v>37</v>
      </c>
      <c r="B64" s="76" t="s">
        <v>576</v>
      </c>
      <c r="C64" s="150" t="s">
        <v>577</v>
      </c>
      <c r="D64" s="11" t="s">
        <v>37</v>
      </c>
      <c r="E64" s="77">
        <v>1</v>
      </c>
      <c r="F64" s="74">
        <v>511.7</v>
      </c>
      <c r="G64" s="73"/>
      <c r="H64" s="73"/>
      <c r="I64" s="73"/>
      <c r="J64" s="73">
        <v>512</v>
      </c>
      <c r="K64" s="73"/>
      <c r="L64" s="73"/>
      <c r="M64" s="73"/>
      <c r="N64" s="73"/>
      <c r="O64" s="73"/>
      <c r="P64" s="73"/>
      <c r="Q64" s="73"/>
    </row>
    <row r="65" spans="1:17" ht="12.75" customHeight="1" x14ac:dyDescent="0.2">
      <c r="A65" s="6">
        <v>38</v>
      </c>
      <c r="B65" s="76" t="s">
        <v>578</v>
      </c>
      <c r="C65" s="150" t="s">
        <v>579</v>
      </c>
      <c r="D65" s="11" t="s">
        <v>547</v>
      </c>
      <c r="E65" s="77">
        <v>1</v>
      </c>
      <c r="F65" s="74">
        <v>279.29000000000002</v>
      </c>
      <c r="G65" s="74">
        <v>215.22</v>
      </c>
      <c r="H65" s="73"/>
      <c r="I65" s="73"/>
      <c r="J65" s="73">
        <v>279</v>
      </c>
      <c r="K65" s="73">
        <v>215</v>
      </c>
      <c r="L65" s="73"/>
      <c r="M65" s="73"/>
      <c r="N65" s="73">
        <v>16.84</v>
      </c>
      <c r="O65" s="73">
        <v>16.84</v>
      </c>
      <c r="P65" s="73"/>
      <c r="Q65" s="73"/>
    </row>
    <row r="66" spans="1:17" ht="12.75" customHeight="1" x14ac:dyDescent="0.2">
      <c r="A66" s="176" t="s">
        <v>580</v>
      </c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</row>
    <row r="67" spans="1:17" ht="12.75" customHeight="1" x14ac:dyDescent="0.2">
      <c r="A67" s="6">
        <v>39</v>
      </c>
      <c r="B67" s="76" t="s">
        <v>581</v>
      </c>
      <c r="C67" s="150" t="s">
        <v>582</v>
      </c>
      <c r="D67" s="11" t="s">
        <v>583</v>
      </c>
      <c r="E67" s="75">
        <v>0.06</v>
      </c>
      <c r="F67" s="74">
        <v>1636.02</v>
      </c>
      <c r="G67" s="74">
        <v>117.4</v>
      </c>
      <c r="H67" s="74">
        <v>26.91</v>
      </c>
      <c r="I67" s="74">
        <v>5.47</v>
      </c>
      <c r="J67" s="73">
        <v>98</v>
      </c>
      <c r="K67" s="73">
        <v>7</v>
      </c>
      <c r="L67" s="73">
        <v>2</v>
      </c>
      <c r="M67" s="73"/>
      <c r="N67" s="73">
        <v>10.199999999999999</v>
      </c>
      <c r="O67" s="73">
        <v>0.61</v>
      </c>
      <c r="P67" s="73">
        <v>0.35</v>
      </c>
      <c r="Q67" s="73">
        <v>0.02</v>
      </c>
    </row>
    <row r="68" spans="1:17" ht="12.75" customHeight="1" x14ac:dyDescent="0.2">
      <c r="A68" s="6">
        <v>40</v>
      </c>
      <c r="B68" s="76" t="s">
        <v>584</v>
      </c>
      <c r="C68" s="150" t="s">
        <v>585</v>
      </c>
      <c r="D68" s="11" t="s">
        <v>586</v>
      </c>
      <c r="E68" s="75">
        <v>2.4E-2</v>
      </c>
      <c r="F68" s="74">
        <v>4796.33</v>
      </c>
      <c r="G68" s="74">
        <v>145.29</v>
      </c>
      <c r="H68" s="74">
        <v>4651.04</v>
      </c>
      <c r="I68" s="74">
        <v>489.16</v>
      </c>
      <c r="J68" s="73">
        <v>115</v>
      </c>
      <c r="K68" s="73">
        <v>3</v>
      </c>
      <c r="L68" s="73">
        <v>112</v>
      </c>
      <c r="M68" s="73">
        <v>12</v>
      </c>
      <c r="N68" s="73">
        <v>13.22</v>
      </c>
      <c r="O68" s="73">
        <v>0.32</v>
      </c>
      <c r="P68" s="73">
        <v>28.91</v>
      </c>
      <c r="Q68" s="73">
        <v>0.69</v>
      </c>
    </row>
    <row r="69" spans="1:17" ht="12.75" customHeight="1" x14ac:dyDescent="0.2">
      <c r="A69" s="6">
        <v>41</v>
      </c>
      <c r="B69" s="76" t="s">
        <v>587</v>
      </c>
      <c r="C69" s="150" t="s">
        <v>588</v>
      </c>
      <c r="D69" s="11" t="s">
        <v>589</v>
      </c>
      <c r="E69" s="75">
        <v>7.0000000000000001E-3</v>
      </c>
      <c r="F69" s="74">
        <v>5399.53</v>
      </c>
      <c r="G69" s="74">
        <v>5399.53</v>
      </c>
      <c r="H69" s="73"/>
      <c r="I69" s="73"/>
      <c r="J69" s="73">
        <v>38</v>
      </c>
      <c r="K69" s="73">
        <v>38</v>
      </c>
      <c r="L69" s="73"/>
      <c r="M69" s="73"/>
      <c r="N69" s="73">
        <v>457.2</v>
      </c>
      <c r="O69" s="73">
        <v>3.2</v>
      </c>
      <c r="P69" s="73"/>
      <c r="Q69" s="73"/>
    </row>
    <row r="70" spans="1:17" ht="12.75" customHeight="1" x14ac:dyDescent="0.2">
      <c r="A70" s="6">
        <v>42</v>
      </c>
      <c r="B70" s="76" t="s">
        <v>590</v>
      </c>
      <c r="C70" s="150" t="s">
        <v>591</v>
      </c>
      <c r="D70" s="11" t="s">
        <v>586</v>
      </c>
      <c r="E70" s="75">
        <v>1.6E-2</v>
      </c>
      <c r="F70" s="74">
        <v>445.76</v>
      </c>
      <c r="G70" s="73"/>
      <c r="H70" s="74">
        <v>445.76</v>
      </c>
      <c r="I70" s="74">
        <v>70.73</v>
      </c>
      <c r="J70" s="73">
        <v>7</v>
      </c>
      <c r="K70" s="73"/>
      <c r="L70" s="73">
        <v>7</v>
      </c>
      <c r="M70" s="73">
        <v>1</v>
      </c>
      <c r="N70" s="73"/>
      <c r="O70" s="73"/>
      <c r="P70" s="73">
        <v>4.18</v>
      </c>
      <c r="Q70" s="73">
        <v>7.0000000000000007E-2</v>
      </c>
    </row>
    <row r="71" spans="1:17" ht="12.75" customHeight="1" x14ac:dyDescent="0.2">
      <c r="A71" s="6">
        <v>43</v>
      </c>
      <c r="B71" s="76" t="s">
        <v>592</v>
      </c>
      <c r="C71" s="150" t="s">
        <v>593</v>
      </c>
      <c r="D71" s="11" t="s">
        <v>589</v>
      </c>
      <c r="E71" s="77">
        <v>7.0000000000000001E-3</v>
      </c>
      <c r="F71" s="74">
        <v>1027.4000000000001</v>
      </c>
      <c r="G71" s="74">
        <v>1027.4000000000001</v>
      </c>
      <c r="H71" s="73"/>
      <c r="I71" s="73"/>
      <c r="J71" s="73">
        <v>7</v>
      </c>
      <c r="K71" s="73">
        <v>7</v>
      </c>
      <c r="L71" s="73"/>
      <c r="M71" s="73"/>
      <c r="N71" s="73">
        <v>97.2</v>
      </c>
      <c r="O71" s="73">
        <v>0.68</v>
      </c>
      <c r="P71" s="73"/>
      <c r="Q71" s="73"/>
    </row>
    <row r="72" spans="1:17" ht="12.75" customHeight="1" x14ac:dyDescent="0.2">
      <c r="A72" s="6">
        <v>44</v>
      </c>
      <c r="B72" s="76" t="s">
        <v>594</v>
      </c>
      <c r="C72" s="150" t="s">
        <v>595</v>
      </c>
      <c r="D72" s="11" t="s">
        <v>596</v>
      </c>
      <c r="E72" s="75">
        <v>0.16</v>
      </c>
      <c r="F72" s="74">
        <v>721.54</v>
      </c>
      <c r="G72" s="74">
        <v>179.67</v>
      </c>
      <c r="H72" s="74">
        <v>541.87</v>
      </c>
      <c r="I72" s="74">
        <v>56.7</v>
      </c>
      <c r="J72" s="73">
        <v>115</v>
      </c>
      <c r="K72" s="73">
        <v>29</v>
      </c>
      <c r="L72" s="73">
        <v>86</v>
      </c>
      <c r="M72" s="73">
        <v>9</v>
      </c>
      <c r="N72" s="73">
        <v>14.96</v>
      </c>
      <c r="O72" s="73">
        <v>2.39</v>
      </c>
      <c r="P72" s="73">
        <v>3.63</v>
      </c>
      <c r="Q72" s="73">
        <v>0.57999999999999996</v>
      </c>
    </row>
    <row r="73" spans="1:17" ht="12.75" customHeight="1" x14ac:dyDescent="0.2">
      <c r="A73" s="6">
        <v>45</v>
      </c>
      <c r="B73" s="76" t="s">
        <v>597</v>
      </c>
      <c r="C73" s="150" t="s">
        <v>598</v>
      </c>
      <c r="D73" s="11" t="s">
        <v>599</v>
      </c>
      <c r="E73" s="75">
        <v>0.04</v>
      </c>
      <c r="F73" s="74">
        <v>26.66</v>
      </c>
      <c r="G73" s="73"/>
      <c r="H73" s="74">
        <v>26.66</v>
      </c>
      <c r="I73" s="74">
        <v>4.2300000000000004</v>
      </c>
      <c r="J73" s="73">
        <v>1</v>
      </c>
      <c r="K73" s="73"/>
      <c r="L73" s="73">
        <v>1</v>
      </c>
      <c r="M73" s="73"/>
      <c r="N73" s="73"/>
      <c r="O73" s="73"/>
      <c r="P73" s="73">
        <v>0.25</v>
      </c>
      <c r="Q73" s="73">
        <v>0.01</v>
      </c>
    </row>
    <row r="74" spans="1:17" ht="12.75" customHeight="1" x14ac:dyDescent="0.2">
      <c r="A74" s="163" t="s">
        <v>45</v>
      </c>
      <c r="B74" s="164"/>
      <c r="C74" s="164"/>
      <c r="D74" s="164"/>
      <c r="E74" s="164"/>
      <c r="F74" s="164"/>
      <c r="G74" s="164"/>
      <c r="H74" s="164"/>
      <c r="I74" s="164"/>
      <c r="J74" s="74">
        <v>19387</v>
      </c>
      <c r="K74" s="74">
        <v>2947</v>
      </c>
      <c r="L74" s="74">
        <v>1379</v>
      </c>
      <c r="M74" s="74">
        <v>129</v>
      </c>
      <c r="N74" s="73"/>
      <c r="O74" s="74">
        <v>225.48</v>
      </c>
      <c r="P74" s="73"/>
      <c r="Q74" s="74">
        <v>7.57</v>
      </c>
    </row>
    <row r="75" spans="1:17" ht="12.75" customHeight="1" x14ac:dyDescent="0.2">
      <c r="A75" s="163" t="s">
        <v>316</v>
      </c>
      <c r="B75" s="164"/>
      <c r="C75" s="164"/>
      <c r="D75" s="164"/>
      <c r="E75" s="164"/>
      <c r="F75" s="164"/>
      <c r="G75" s="164"/>
      <c r="H75" s="164"/>
      <c r="I75" s="164"/>
      <c r="J75" s="74">
        <v>20251</v>
      </c>
      <c r="K75" s="74">
        <v>3579</v>
      </c>
      <c r="L75" s="74">
        <v>1611</v>
      </c>
      <c r="M75" s="74">
        <v>156</v>
      </c>
      <c r="N75" s="73"/>
      <c r="O75" s="74">
        <v>262.02999999999997</v>
      </c>
      <c r="P75" s="73"/>
      <c r="Q75" s="74">
        <v>8.7200000000000006</v>
      </c>
    </row>
    <row r="76" spans="1:17" ht="12.75" customHeight="1" x14ac:dyDescent="0.2">
      <c r="A76" s="163" t="s">
        <v>67</v>
      </c>
      <c r="B76" s="164"/>
      <c r="C76" s="164"/>
      <c r="D76" s="164"/>
      <c r="E76" s="164"/>
      <c r="F76" s="164"/>
      <c r="G76" s="164"/>
      <c r="H76" s="164"/>
      <c r="I76" s="164"/>
      <c r="J76" s="73"/>
      <c r="K76" s="73"/>
      <c r="L76" s="73"/>
      <c r="M76" s="73"/>
      <c r="N76" s="73"/>
      <c r="O76" s="73"/>
      <c r="P76" s="73"/>
      <c r="Q76" s="73"/>
    </row>
    <row r="77" spans="1:17" ht="12.75" customHeight="1" x14ac:dyDescent="0.2">
      <c r="A77" s="163" t="s">
        <v>600</v>
      </c>
      <c r="B77" s="164"/>
      <c r="C77" s="164"/>
      <c r="D77" s="164"/>
      <c r="E77" s="164"/>
      <c r="F77" s="164"/>
      <c r="G77" s="164"/>
      <c r="H77" s="164"/>
      <c r="I77" s="164"/>
      <c r="J77" s="74">
        <v>131</v>
      </c>
      <c r="K77" s="74">
        <v>127</v>
      </c>
      <c r="L77" s="74">
        <v>6</v>
      </c>
      <c r="M77" s="74">
        <v>6</v>
      </c>
      <c r="N77" s="73"/>
      <c r="O77" s="73"/>
      <c r="P77" s="73"/>
      <c r="Q77" s="73"/>
    </row>
    <row r="78" spans="1:17" ht="12.75" customHeight="1" x14ac:dyDescent="0.2">
      <c r="A78" s="163" t="s">
        <v>601</v>
      </c>
      <c r="B78" s="164"/>
      <c r="C78" s="164"/>
      <c r="D78" s="164"/>
      <c r="E78" s="164"/>
      <c r="F78" s="164"/>
      <c r="G78" s="164"/>
      <c r="H78" s="164"/>
      <c r="I78" s="164"/>
      <c r="J78" s="74">
        <v>733</v>
      </c>
      <c r="K78" s="74">
        <v>506</v>
      </c>
      <c r="L78" s="74">
        <v>227</v>
      </c>
      <c r="M78" s="74">
        <v>21</v>
      </c>
      <c r="N78" s="73"/>
      <c r="O78" s="74">
        <v>36.545999999999999</v>
      </c>
      <c r="P78" s="73"/>
      <c r="Q78" s="74">
        <v>1.1519999999999999</v>
      </c>
    </row>
    <row r="79" spans="1:17" ht="12.75" customHeight="1" x14ac:dyDescent="0.2">
      <c r="A79" s="163" t="s">
        <v>46</v>
      </c>
      <c r="B79" s="164"/>
      <c r="C79" s="164"/>
      <c r="D79" s="164"/>
      <c r="E79" s="164"/>
      <c r="F79" s="164"/>
      <c r="G79" s="164"/>
      <c r="H79" s="164"/>
      <c r="I79" s="164"/>
      <c r="J79" s="74">
        <v>4490</v>
      </c>
      <c r="K79" s="73"/>
      <c r="L79" s="73"/>
      <c r="M79" s="73"/>
      <c r="N79" s="73"/>
      <c r="O79" s="73"/>
      <c r="P79" s="73"/>
      <c r="Q79" s="73"/>
    </row>
    <row r="80" spans="1:17" ht="19.149999999999999" customHeight="1" x14ac:dyDescent="0.2">
      <c r="A80" s="163" t="s">
        <v>67</v>
      </c>
      <c r="B80" s="164"/>
      <c r="C80" s="164"/>
      <c r="D80" s="164"/>
      <c r="E80" s="164"/>
      <c r="F80" s="164"/>
      <c r="G80" s="164"/>
      <c r="H80" s="164"/>
      <c r="I80" s="164"/>
      <c r="J80" s="73"/>
      <c r="K80" s="73"/>
      <c r="L80" s="73"/>
      <c r="M80" s="73"/>
      <c r="N80" s="73"/>
      <c r="O80" s="73"/>
      <c r="P80" s="73"/>
      <c r="Q80" s="73"/>
    </row>
    <row r="81" spans="1:17" x14ac:dyDescent="0.2">
      <c r="A81" s="163" t="s">
        <v>602</v>
      </c>
      <c r="B81" s="164"/>
      <c r="C81" s="164"/>
      <c r="D81" s="164"/>
      <c r="E81" s="164"/>
      <c r="F81" s="164"/>
      <c r="G81" s="164"/>
      <c r="H81" s="164"/>
      <c r="I81" s="164"/>
      <c r="J81" s="74">
        <v>198</v>
      </c>
      <c r="K81" s="73"/>
      <c r="L81" s="73"/>
      <c r="M81" s="73"/>
      <c r="N81" s="73"/>
      <c r="O81" s="73"/>
      <c r="P81" s="73"/>
      <c r="Q81" s="73"/>
    </row>
    <row r="82" spans="1:17" x14ac:dyDescent="0.2">
      <c r="A82" s="163" t="s">
        <v>603</v>
      </c>
      <c r="B82" s="164"/>
      <c r="C82" s="164"/>
      <c r="D82" s="164"/>
      <c r="E82" s="164"/>
      <c r="F82" s="164"/>
      <c r="G82" s="164"/>
      <c r="H82" s="164"/>
      <c r="I82" s="164"/>
      <c r="J82" s="74">
        <v>77</v>
      </c>
      <c r="K82" s="73"/>
      <c r="L82" s="73"/>
      <c r="M82" s="73"/>
      <c r="N82" s="73"/>
      <c r="O82" s="73"/>
      <c r="P82" s="73"/>
      <c r="Q82" s="73"/>
    </row>
    <row r="83" spans="1:17" x14ac:dyDescent="0.2">
      <c r="A83" s="163" t="s">
        <v>604</v>
      </c>
      <c r="B83" s="164"/>
      <c r="C83" s="164"/>
      <c r="D83" s="164"/>
      <c r="E83" s="164"/>
      <c r="F83" s="164"/>
      <c r="G83" s="164"/>
      <c r="H83" s="164"/>
      <c r="I83" s="164"/>
      <c r="J83" s="74">
        <v>45</v>
      </c>
      <c r="K83" s="73"/>
      <c r="L83" s="73"/>
      <c r="M83" s="73"/>
      <c r="N83" s="73"/>
      <c r="O83" s="73"/>
      <c r="P83" s="73"/>
      <c r="Q83" s="73"/>
    </row>
    <row r="84" spans="1:17" ht="12.75" customHeight="1" x14ac:dyDescent="0.2">
      <c r="A84" s="163" t="s">
        <v>605</v>
      </c>
      <c r="B84" s="164"/>
      <c r="C84" s="164"/>
      <c r="D84" s="164"/>
      <c r="E84" s="164"/>
      <c r="F84" s="164"/>
      <c r="G84" s="164"/>
      <c r="H84" s="164"/>
      <c r="I84" s="164"/>
      <c r="J84" s="74">
        <v>5</v>
      </c>
      <c r="K84" s="73"/>
      <c r="L84" s="73"/>
      <c r="M84" s="73"/>
      <c r="N84" s="73"/>
      <c r="O84" s="73"/>
      <c r="P84" s="73"/>
      <c r="Q84" s="73"/>
    </row>
    <row r="85" spans="1:17" ht="12.75" customHeight="1" x14ac:dyDescent="0.2">
      <c r="A85" s="163" t="s">
        <v>606</v>
      </c>
      <c r="B85" s="164"/>
      <c r="C85" s="164"/>
      <c r="D85" s="164"/>
      <c r="E85" s="164"/>
      <c r="F85" s="164"/>
      <c r="G85" s="164"/>
      <c r="H85" s="164"/>
      <c r="I85" s="164"/>
      <c r="J85" s="74">
        <v>65</v>
      </c>
      <c r="K85" s="73"/>
      <c r="L85" s="73"/>
      <c r="M85" s="73"/>
      <c r="N85" s="73"/>
      <c r="O85" s="73"/>
      <c r="P85" s="73"/>
      <c r="Q85" s="73"/>
    </row>
    <row r="86" spans="1:17" ht="12.75" customHeight="1" x14ac:dyDescent="0.2">
      <c r="A86" s="163" t="s">
        <v>607</v>
      </c>
      <c r="B86" s="164"/>
      <c r="C86" s="164"/>
      <c r="D86" s="164"/>
      <c r="E86" s="164"/>
      <c r="F86" s="164"/>
      <c r="G86" s="164"/>
      <c r="H86" s="164"/>
      <c r="I86" s="164"/>
      <c r="J86" s="74">
        <v>105</v>
      </c>
      <c r="K86" s="73"/>
      <c r="L86" s="73"/>
      <c r="M86" s="73"/>
      <c r="N86" s="73"/>
      <c r="O86" s="73"/>
      <c r="P86" s="73"/>
      <c r="Q86" s="73"/>
    </row>
    <row r="87" spans="1:17" ht="12.75" customHeight="1" x14ac:dyDescent="0.2">
      <c r="A87" s="163" t="s">
        <v>608</v>
      </c>
      <c r="B87" s="164"/>
      <c r="C87" s="164"/>
      <c r="D87" s="164"/>
      <c r="E87" s="164"/>
      <c r="F87" s="164"/>
      <c r="G87" s="164"/>
      <c r="H87" s="164"/>
      <c r="I87" s="164"/>
      <c r="J87" s="74">
        <v>80</v>
      </c>
      <c r="K87" s="73"/>
      <c r="L87" s="73"/>
      <c r="M87" s="73"/>
      <c r="N87" s="73"/>
      <c r="O87" s="73"/>
      <c r="P87" s="73"/>
      <c r="Q87" s="73"/>
    </row>
    <row r="88" spans="1:17" ht="12.75" customHeight="1" x14ac:dyDescent="0.2">
      <c r="A88" s="163" t="s">
        <v>609</v>
      </c>
      <c r="B88" s="164"/>
      <c r="C88" s="164"/>
      <c r="D88" s="164"/>
      <c r="E88" s="164"/>
      <c r="F88" s="164"/>
      <c r="G88" s="164"/>
      <c r="H88" s="164"/>
      <c r="I88" s="164"/>
      <c r="J88" s="74">
        <v>116</v>
      </c>
      <c r="K88" s="73"/>
      <c r="L88" s="73"/>
      <c r="M88" s="73"/>
      <c r="N88" s="73"/>
      <c r="O88" s="73"/>
      <c r="P88" s="73"/>
      <c r="Q88" s="73"/>
    </row>
    <row r="89" spans="1:17" ht="12.75" customHeight="1" x14ac:dyDescent="0.2">
      <c r="A89" s="163" t="s">
        <v>610</v>
      </c>
      <c r="B89" s="164"/>
      <c r="C89" s="164"/>
      <c r="D89" s="164"/>
      <c r="E89" s="164"/>
      <c r="F89" s="164"/>
      <c r="G89" s="164"/>
      <c r="H89" s="164"/>
      <c r="I89" s="164"/>
      <c r="J89" s="74">
        <v>2693</v>
      </c>
      <c r="K89" s="73"/>
      <c r="L89" s="73"/>
      <c r="M89" s="73"/>
      <c r="N89" s="73"/>
      <c r="O89" s="73"/>
      <c r="P89" s="73"/>
      <c r="Q89" s="73"/>
    </row>
    <row r="90" spans="1:17" ht="12.75" customHeight="1" x14ac:dyDescent="0.2">
      <c r="A90" s="163" t="s">
        <v>611</v>
      </c>
      <c r="B90" s="164"/>
      <c r="C90" s="164"/>
      <c r="D90" s="164"/>
      <c r="E90" s="164"/>
      <c r="F90" s="164"/>
      <c r="G90" s="164"/>
      <c r="H90" s="164"/>
      <c r="I90" s="164"/>
      <c r="J90" s="74">
        <v>1106</v>
      </c>
      <c r="K90" s="73"/>
      <c r="L90" s="73"/>
      <c r="M90" s="73"/>
      <c r="N90" s="73"/>
      <c r="O90" s="73"/>
      <c r="P90" s="73"/>
      <c r="Q90" s="73"/>
    </row>
    <row r="91" spans="1:17" ht="12.75" customHeight="1" x14ac:dyDescent="0.2">
      <c r="A91" s="163" t="s">
        <v>47</v>
      </c>
      <c r="B91" s="164"/>
      <c r="C91" s="164"/>
      <c r="D91" s="164"/>
      <c r="E91" s="164"/>
      <c r="F91" s="164"/>
      <c r="G91" s="164"/>
      <c r="H91" s="164"/>
      <c r="I91" s="164"/>
      <c r="J91" s="74">
        <v>2927</v>
      </c>
      <c r="K91" s="73"/>
      <c r="L91" s="73"/>
      <c r="M91" s="73"/>
      <c r="N91" s="73"/>
      <c r="O91" s="73"/>
      <c r="P91" s="73"/>
      <c r="Q91" s="73"/>
    </row>
    <row r="92" spans="1:17" ht="12.75" customHeight="1" x14ac:dyDescent="0.2">
      <c r="A92" s="163" t="s">
        <v>67</v>
      </c>
      <c r="B92" s="164"/>
      <c r="C92" s="164"/>
      <c r="D92" s="164"/>
      <c r="E92" s="164"/>
      <c r="F92" s="164"/>
      <c r="G92" s="164"/>
      <c r="H92" s="164"/>
      <c r="I92" s="164"/>
      <c r="J92" s="73"/>
      <c r="K92" s="73"/>
      <c r="L92" s="73"/>
      <c r="M92" s="73"/>
      <c r="N92" s="73"/>
      <c r="O92" s="73"/>
      <c r="P92" s="73"/>
      <c r="Q92" s="73"/>
    </row>
    <row r="93" spans="1:17" ht="12.75" customHeight="1" x14ac:dyDescent="0.2">
      <c r="A93" s="163" t="s">
        <v>612</v>
      </c>
      <c r="B93" s="164"/>
      <c r="C93" s="164"/>
      <c r="D93" s="164"/>
      <c r="E93" s="164"/>
      <c r="F93" s="164"/>
      <c r="G93" s="164"/>
      <c r="H93" s="164"/>
      <c r="I93" s="164"/>
      <c r="J93" s="74">
        <v>25</v>
      </c>
      <c r="K93" s="73"/>
      <c r="L93" s="73"/>
      <c r="M93" s="73"/>
      <c r="N93" s="73"/>
      <c r="O93" s="73"/>
      <c r="P93" s="73"/>
      <c r="Q93" s="73"/>
    </row>
    <row r="94" spans="1:17" ht="12.75" customHeight="1" x14ac:dyDescent="0.2">
      <c r="A94" s="163" t="s">
        <v>613</v>
      </c>
      <c r="B94" s="164"/>
      <c r="C94" s="164"/>
      <c r="D94" s="164"/>
      <c r="E94" s="164"/>
      <c r="F94" s="164"/>
      <c r="G94" s="164"/>
      <c r="H94" s="164"/>
      <c r="I94" s="164"/>
      <c r="J94" s="74">
        <v>218</v>
      </c>
      <c r="K94" s="73"/>
      <c r="L94" s="73"/>
      <c r="M94" s="73"/>
      <c r="N94" s="73"/>
      <c r="O94" s="73"/>
      <c r="P94" s="73"/>
      <c r="Q94" s="73"/>
    </row>
    <row r="95" spans="1:17" ht="12.75" customHeight="1" x14ac:dyDescent="0.2">
      <c r="A95" s="163" t="s">
        <v>614</v>
      </c>
      <c r="B95" s="164"/>
      <c r="C95" s="164"/>
      <c r="D95" s="164"/>
      <c r="E95" s="164"/>
      <c r="F95" s="164"/>
      <c r="G95" s="164"/>
      <c r="H95" s="164"/>
      <c r="I95" s="164"/>
      <c r="J95" s="74">
        <v>42</v>
      </c>
      <c r="K95" s="73"/>
      <c r="L95" s="73"/>
      <c r="M95" s="73"/>
      <c r="N95" s="73"/>
      <c r="O95" s="73"/>
      <c r="P95" s="73"/>
      <c r="Q95" s="73"/>
    </row>
    <row r="96" spans="1:17" ht="12.75" customHeight="1" x14ac:dyDescent="0.2">
      <c r="A96" s="163" t="s">
        <v>615</v>
      </c>
      <c r="B96" s="164"/>
      <c r="C96" s="164"/>
      <c r="D96" s="164"/>
      <c r="E96" s="164"/>
      <c r="F96" s="164"/>
      <c r="G96" s="164"/>
      <c r="H96" s="164"/>
      <c r="I96" s="164"/>
      <c r="J96" s="74">
        <v>61</v>
      </c>
      <c r="K96" s="73"/>
      <c r="L96" s="73"/>
      <c r="M96" s="73"/>
      <c r="N96" s="73"/>
      <c r="O96" s="73"/>
      <c r="P96" s="73"/>
      <c r="Q96" s="73"/>
    </row>
    <row r="97" spans="1:17" ht="12.75" customHeight="1" x14ac:dyDescent="0.2">
      <c r="A97" s="163" t="s">
        <v>616</v>
      </c>
      <c r="B97" s="164"/>
      <c r="C97" s="164"/>
      <c r="D97" s="164"/>
      <c r="E97" s="164"/>
      <c r="F97" s="164"/>
      <c r="G97" s="164"/>
      <c r="H97" s="164"/>
      <c r="I97" s="164"/>
      <c r="J97" s="74">
        <v>78</v>
      </c>
      <c r="K97" s="73"/>
      <c r="L97" s="73"/>
      <c r="M97" s="73"/>
      <c r="N97" s="73"/>
      <c r="O97" s="73"/>
      <c r="P97" s="73"/>
      <c r="Q97" s="73"/>
    </row>
    <row r="98" spans="1:17" ht="12.75" customHeight="1" x14ac:dyDescent="0.2">
      <c r="A98" s="163" t="s">
        <v>617</v>
      </c>
      <c r="B98" s="164"/>
      <c r="C98" s="164"/>
      <c r="D98" s="164"/>
      <c r="E98" s="164"/>
      <c r="F98" s="164"/>
      <c r="G98" s="164"/>
      <c r="H98" s="164"/>
      <c r="I98" s="164"/>
      <c r="J98" s="74">
        <v>1746</v>
      </c>
      <c r="K98" s="73"/>
      <c r="L98" s="73"/>
      <c r="M98" s="73"/>
      <c r="N98" s="73"/>
      <c r="O98" s="73"/>
      <c r="P98" s="73"/>
      <c r="Q98" s="73"/>
    </row>
    <row r="99" spans="1:17" ht="12.75" customHeight="1" x14ac:dyDescent="0.2">
      <c r="A99" s="163" t="s">
        <v>618</v>
      </c>
      <c r="B99" s="164"/>
      <c r="C99" s="164"/>
      <c r="D99" s="164"/>
      <c r="E99" s="164"/>
      <c r="F99" s="164"/>
      <c r="G99" s="164"/>
      <c r="H99" s="164"/>
      <c r="I99" s="164"/>
      <c r="J99" s="74">
        <v>757</v>
      </c>
      <c r="K99" s="73"/>
      <c r="L99" s="73"/>
      <c r="M99" s="73"/>
      <c r="N99" s="73"/>
      <c r="O99" s="73"/>
      <c r="P99" s="73"/>
      <c r="Q99" s="73"/>
    </row>
    <row r="100" spans="1:17" ht="12.75" customHeight="1" x14ac:dyDescent="0.2">
      <c r="A100" s="165" t="s">
        <v>48</v>
      </c>
      <c r="B100" s="164"/>
      <c r="C100" s="164"/>
      <c r="D100" s="164"/>
      <c r="E100" s="164"/>
      <c r="F100" s="164"/>
      <c r="G100" s="164"/>
      <c r="H100" s="164"/>
      <c r="I100" s="164"/>
      <c r="J100" s="73"/>
      <c r="K100" s="73"/>
      <c r="L100" s="73"/>
      <c r="M100" s="73"/>
      <c r="N100" s="73"/>
      <c r="O100" s="73"/>
      <c r="P100" s="73"/>
      <c r="Q100" s="73"/>
    </row>
    <row r="101" spans="1:17" ht="12.75" customHeight="1" x14ac:dyDescent="0.2">
      <c r="A101" s="163" t="s">
        <v>49</v>
      </c>
      <c r="B101" s="164"/>
      <c r="C101" s="164"/>
      <c r="D101" s="164"/>
      <c r="E101" s="164"/>
      <c r="F101" s="164"/>
      <c r="G101" s="164"/>
      <c r="H101" s="164"/>
      <c r="I101" s="164"/>
      <c r="J101" s="74">
        <v>27668</v>
      </c>
      <c r="K101" s="73"/>
      <c r="L101" s="73"/>
      <c r="M101" s="73"/>
      <c r="N101" s="73"/>
      <c r="O101" s="74">
        <v>262.02999999999997</v>
      </c>
      <c r="P101" s="73"/>
      <c r="Q101" s="74">
        <v>8.7200000000000006</v>
      </c>
    </row>
    <row r="102" spans="1:17" ht="12.75" customHeight="1" x14ac:dyDescent="0.2">
      <c r="A102" s="163" t="s">
        <v>50</v>
      </c>
      <c r="B102" s="164"/>
      <c r="C102" s="164"/>
      <c r="D102" s="164"/>
      <c r="E102" s="164"/>
      <c r="F102" s="164"/>
      <c r="G102" s="164"/>
      <c r="H102" s="164"/>
      <c r="I102" s="164"/>
      <c r="J102" s="73"/>
      <c r="K102" s="73"/>
      <c r="L102" s="73"/>
      <c r="M102" s="73"/>
      <c r="N102" s="73"/>
      <c r="O102" s="73"/>
      <c r="P102" s="73"/>
      <c r="Q102" s="73"/>
    </row>
    <row r="103" spans="1:17" ht="12.75" customHeight="1" x14ac:dyDescent="0.2">
      <c r="A103" s="163" t="s">
        <v>51</v>
      </c>
      <c r="B103" s="164"/>
      <c r="C103" s="164"/>
      <c r="D103" s="164"/>
      <c r="E103" s="164"/>
      <c r="F103" s="164"/>
      <c r="G103" s="164"/>
      <c r="H103" s="164"/>
      <c r="I103" s="164"/>
      <c r="J103" s="74">
        <v>15061</v>
      </c>
      <c r="K103" s="73"/>
      <c r="L103" s="73"/>
      <c r="M103" s="73"/>
      <c r="N103" s="73"/>
      <c r="O103" s="73"/>
      <c r="P103" s="73"/>
      <c r="Q103" s="73"/>
    </row>
    <row r="104" spans="1:17" ht="12.75" customHeight="1" x14ac:dyDescent="0.2">
      <c r="A104" s="163" t="s">
        <v>52</v>
      </c>
      <c r="B104" s="164"/>
      <c r="C104" s="164"/>
      <c r="D104" s="164"/>
      <c r="E104" s="164"/>
      <c r="F104" s="164"/>
      <c r="G104" s="164"/>
      <c r="H104" s="164"/>
      <c r="I104" s="164"/>
      <c r="J104" s="74">
        <f>1611-M75</f>
        <v>1455</v>
      </c>
      <c r="K104" s="73"/>
      <c r="L104" s="73"/>
      <c r="M104" s="73"/>
      <c r="N104" s="73"/>
      <c r="O104" s="73"/>
      <c r="P104" s="73"/>
      <c r="Q104" s="73"/>
    </row>
    <row r="105" spans="1:17" ht="12.75" customHeight="1" x14ac:dyDescent="0.2">
      <c r="A105" s="163" t="s">
        <v>53</v>
      </c>
      <c r="B105" s="164"/>
      <c r="C105" s="164"/>
      <c r="D105" s="164"/>
      <c r="E105" s="164"/>
      <c r="F105" s="164"/>
      <c r="G105" s="164"/>
      <c r="H105" s="164"/>
      <c r="I105" s="164"/>
      <c r="J105" s="74">
        <v>3735</v>
      </c>
      <c r="K105" s="73"/>
      <c r="L105" s="73"/>
      <c r="M105" s="73"/>
      <c r="N105" s="73"/>
      <c r="O105" s="73"/>
      <c r="P105" s="73"/>
      <c r="Q105" s="73"/>
    </row>
    <row r="106" spans="1:17" ht="19.149999999999999" customHeight="1" x14ac:dyDescent="0.2">
      <c r="A106" s="163" t="s">
        <v>54</v>
      </c>
      <c r="B106" s="164"/>
      <c r="C106" s="164"/>
      <c r="D106" s="164"/>
      <c r="E106" s="164"/>
      <c r="F106" s="164"/>
      <c r="G106" s="164"/>
      <c r="H106" s="164"/>
      <c r="I106" s="164"/>
      <c r="J106" s="74">
        <v>4490</v>
      </c>
      <c r="K106" s="73"/>
      <c r="L106" s="73"/>
      <c r="M106" s="73"/>
      <c r="N106" s="73"/>
      <c r="O106" s="73"/>
      <c r="P106" s="73"/>
      <c r="Q106" s="73"/>
    </row>
    <row r="107" spans="1:17" x14ac:dyDescent="0.2">
      <c r="A107" s="163" t="s">
        <v>55</v>
      </c>
      <c r="B107" s="164"/>
      <c r="C107" s="164"/>
      <c r="D107" s="164"/>
      <c r="E107" s="164"/>
      <c r="F107" s="164"/>
      <c r="G107" s="164"/>
      <c r="H107" s="164"/>
      <c r="I107" s="164"/>
      <c r="J107" s="74">
        <v>2927</v>
      </c>
      <c r="K107" s="73"/>
      <c r="L107" s="73"/>
      <c r="M107" s="73"/>
      <c r="N107" s="73"/>
      <c r="O107" s="73"/>
      <c r="P107" s="73"/>
      <c r="Q107" s="73"/>
    </row>
    <row r="108" spans="1:17" x14ac:dyDescent="0.2">
      <c r="A108" s="165" t="s">
        <v>56</v>
      </c>
      <c r="B108" s="164"/>
      <c r="C108" s="164"/>
      <c r="D108" s="164"/>
      <c r="E108" s="164"/>
      <c r="F108" s="164"/>
      <c r="G108" s="164"/>
      <c r="H108" s="164"/>
      <c r="I108" s="164"/>
      <c r="J108" s="72">
        <f>SUM(J103:J107)</f>
        <v>27668</v>
      </c>
      <c r="K108" s="73"/>
      <c r="L108" s="73"/>
      <c r="M108" s="73"/>
      <c r="N108" s="73"/>
      <c r="O108" s="72">
        <v>262.02999999999997</v>
      </c>
      <c r="P108" s="73"/>
      <c r="Q108" s="72">
        <v>8.7200000000000006</v>
      </c>
    </row>
    <row r="109" spans="1:17" x14ac:dyDescent="0.2">
      <c r="A109" s="10"/>
      <c r="B109" s="1"/>
      <c r="C109" s="8"/>
      <c r="D109" s="155"/>
      <c r="E109" s="9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</row>
    <row r="110" spans="1:17" x14ac:dyDescent="0.2">
      <c r="A110" s="145"/>
      <c r="B110" s="127" t="s">
        <v>497</v>
      </c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46"/>
      <c r="O110" s="146"/>
      <c r="P110" s="147"/>
      <c r="Q110" s="148"/>
    </row>
    <row r="111" spans="1:17" x14ac:dyDescent="0.2">
      <c r="A111" s="145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46"/>
      <c r="O111" s="146"/>
      <c r="P111" s="147"/>
      <c r="Q111" s="148"/>
    </row>
    <row r="112" spans="1:17" x14ac:dyDescent="0.2">
      <c r="B112" s="82" t="s">
        <v>498</v>
      </c>
      <c r="C112" s="82"/>
      <c r="D112" s="82"/>
      <c r="E112" s="82"/>
      <c r="F112" s="82"/>
      <c r="G112" s="82"/>
      <c r="H112" s="82"/>
      <c r="I112" s="82" t="s">
        <v>499</v>
      </c>
      <c r="J112" s="82"/>
      <c r="K112" s="82"/>
      <c r="L112" s="82"/>
      <c r="M112" s="82"/>
      <c r="N112" s="140"/>
      <c r="O112" s="140"/>
      <c r="P112" s="140"/>
      <c r="Q112" s="156"/>
    </row>
    <row r="113" spans="1:17" x14ac:dyDescent="0.2">
      <c r="B113" s="28"/>
      <c r="C113" s="142"/>
      <c r="D113" s="143"/>
      <c r="E113" s="28"/>
      <c r="F113" s="28"/>
      <c r="G113" s="142"/>
      <c r="H113" s="121"/>
      <c r="I113" s="82" t="s">
        <v>619</v>
      </c>
      <c r="J113" s="82"/>
      <c r="K113" s="82"/>
      <c r="L113" s="82"/>
      <c r="M113" s="82"/>
      <c r="N113" s="140"/>
      <c r="O113" s="140"/>
      <c r="P113" s="140"/>
      <c r="Q113" s="156"/>
    </row>
    <row r="114" spans="1:17" x14ac:dyDescent="0.2">
      <c r="A114" s="10"/>
      <c r="B114" s="1"/>
      <c r="C114" s="8"/>
      <c r="D114" s="155"/>
      <c r="E114" s="9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</row>
    <row r="115" spans="1:17" x14ac:dyDescent="0.2">
      <c r="A115" s="10"/>
      <c r="B115" s="1"/>
      <c r="C115" s="8"/>
      <c r="D115" s="155"/>
      <c r="E115" s="9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</row>
    <row r="116" spans="1:17" x14ac:dyDescent="0.2">
      <c r="A116" s="20"/>
      <c r="B116" s="20"/>
      <c r="C116" s="20"/>
      <c r="D116" s="20"/>
      <c r="E116" s="20"/>
      <c r="F116"/>
      <c r="G116"/>
      <c r="H116"/>
      <c r="I116"/>
      <c r="J116"/>
      <c r="K116"/>
      <c r="L116"/>
      <c r="M116"/>
      <c r="N116"/>
      <c r="O116"/>
      <c r="P116"/>
    </row>
    <row r="117" spans="1:17" x14ac:dyDescent="0.2">
      <c r="A117" s="20"/>
      <c r="B117" s="20"/>
      <c r="C117" s="20"/>
      <c r="D117" s="20"/>
      <c r="E117" s="20"/>
      <c r="F117"/>
      <c r="G117"/>
      <c r="H117"/>
      <c r="I117"/>
      <c r="J117"/>
      <c r="K117"/>
      <c r="L117"/>
      <c r="M117"/>
      <c r="N117"/>
      <c r="O117"/>
      <c r="P117"/>
    </row>
    <row r="118" spans="1:17" x14ac:dyDescent="0.2">
      <c r="A118" s="20"/>
      <c r="B118" s="20"/>
      <c r="C118" s="20"/>
      <c r="D118" s="20"/>
      <c r="E118" s="20"/>
      <c r="F118"/>
      <c r="G118"/>
      <c r="H118"/>
      <c r="I118"/>
      <c r="J118"/>
      <c r="K118"/>
      <c r="L118"/>
      <c r="M118"/>
      <c r="N118"/>
      <c r="O118"/>
      <c r="P118"/>
    </row>
    <row r="119" spans="1:17" x14ac:dyDescent="0.2">
      <c r="A119" s="20"/>
      <c r="B119" s="20"/>
      <c r="C119" s="20"/>
      <c r="D119" s="20"/>
      <c r="E119" s="20"/>
      <c r="F119"/>
      <c r="G119"/>
      <c r="H119"/>
      <c r="I119"/>
      <c r="J119"/>
      <c r="K119"/>
      <c r="L119"/>
      <c r="M119"/>
      <c r="N119"/>
      <c r="O119"/>
      <c r="P119"/>
    </row>
    <row r="120" spans="1:17" x14ac:dyDescent="0.2">
      <c r="A120" s="20"/>
      <c r="B120" s="20"/>
      <c r="C120" s="20"/>
      <c r="D120" s="20"/>
      <c r="E120" s="20"/>
      <c r="F120"/>
      <c r="G120"/>
      <c r="H120"/>
      <c r="I120"/>
      <c r="J120"/>
      <c r="K120"/>
      <c r="L120"/>
      <c r="M120"/>
      <c r="N120"/>
      <c r="O120"/>
      <c r="P120"/>
    </row>
    <row r="121" spans="1:17" x14ac:dyDescent="0.2">
      <c r="A121" s="20"/>
      <c r="B121" s="20"/>
      <c r="C121" s="20"/>
      <c r="D121" s="20"/>
      <c r="E121" s="20"/>
      <c r="F121"/>
      <c r="G121"/>
      <c r="H121"/>
      <c r="I121"/>
      <c r="J121"/>
      <c r="K121"/>
      <c r="L121"/>
      <c r="M121"/>
      <c r="N121"/>
      <c r="O121"/>
      <c r="P121"/>
    </row>
    <row r="122" spans="1:17" x14ac:dyDescent="0.2">
      <c r="A122" s="20"/>
      <c r="B122" s="20"/>
      <c r="C122" s="20"/>
      <c r="D122" s="20"/>
      <c r="E122" s="20"/>
      <c r="F122"/>
      <c r="G122"/>
      <c r="H122"/>
      <c r="I122"/>
      <c r="J122"/>
      <c r="K122"/>
      <c r="L122"/>
      <c r="M122"/>
      <c r="N122"/>
      <c r="O122"/>
      <c r="P122"/>
    </row>
    <row r="123" spans="1:17" x14ac:dyDescent="0.2">
      <c r="A123" s="20"/>
      <c r="B123" s="20"/>
      <c r="C123" s="20"/>
      <c r="D123" s="20"/>
      <c r="E123" s="20"/>
      <c r="F123"/>
      <c r="G123"/>
      <c r="H123"/>
      <c r="I123"/>
      <c r="J123"/>
      <c r="K123"/>
      <c r="L123"/>
      <c r="M123"/>
      <c r="N123"/>
      <c r="O123"/>
      <c r="P123"/>
    </row>
    <row r="124" spans="1:17" x14ac:dyDescent="0.2">
      <c r="A124" s="20"/>
      <c r="B124" s="20"/>
      <c r="C124" s="20"/>
      <c r="D124" s="20"/>
      <c r="E124" s="20"/>
      <c r="F124"/>
      <c r="G124"/>
      <c r="H124"/>
      <c r="I124"/>
      <c r="J124"/>
      <c r="K124"/>
      <c r="L124"/>
      <c r="M124"/>
      <c r="N124"/>
      <c r="O124"/>
      <c r="P124"/>
    </row>
    <row r="125" spans="1:17" x14ac:dyDescent="0.2">
      <c r="A125" s="20"/>
      <c r="B125" s="20"/>
      <c r="C125" s="20"/>
      <c r="D125" s="20"/>
      <c r="E125" s="20"/>
      <c r="F125"/>
      <c r="G125"/>
      <c r="H125"/>
      <c r="I125"/>
      <c r="J125"/>
      <c r="K125"/>
      <c r="L125"/>
      <c r="M125"/>
      <c r="N125"/>
      <c r="O125"/>
      <c r="P125"/>
    </row>
    <row r="126" spans="1:17" x14ac:dyDescent="0.2">
      <c r="A126" s="20"/>
      <c r="B126" s="20"/>
      <c r="C126" s="20"/>
      <c r="D126" s="20"/>
      <c r="E126" s="20"/>
      <c r="F126"/>
      <c r="G126"/>
      <c r="H126"/>
      <c r="I126"/>
      <c r="J126"/>
      <c r="K126"/>
      <c r="L126"/>
      <c r="M126"/>
      <c r="N126"/>
      <c r="O126"/>
      <c r="P126"/>
    </row>
    <row r="127" spans="1:17" x14ac:dyDescent="0.2">
      <c r="A127" s="20"/>
      <c r="B127" s="20"/>
      <c r="C127" s="20"/>
      <c r="D127" s="20"/>
      <c r="E127" s="20"/>
      <c r="F127"/>
      <c r="G127"/>
      <c r="H127"/>
      <c r="I127"/>
      <c r="J127"/>
      <c r="K127"/>
      <c r="L127"/>
      <c r="M127"/>
      <c r="N127"/>
      <c r="O127"/>
      <c r="P127"/>
    </row>
    <row r="128" spans="1:17" x14ac:dyDescent="0.2">
      <c r="A128" s="20"/>
      <c r="B128" s="20"/>
      <c r="C128" s="20"/>
      <c r="D128" s="20"/>
      <c r="E128" s="20"/>
      <c r="F128"/>
      <c r="G128"/>
      <c r="H128"/>
      <c r="I128"/>
      <c r="J128"/>
      <c r="K128"/>
      <c r="L128"/>
      <c r="M128"/>
      <c r="N128"/>
      <c r="O128"/>
      <c r="P128"/>
    </row>
    <row r="129" spans="1:16" x14ac:dyDescent="0.2">
      <c r="A129" s="20"/>
      <c r="B129" s="20"/>
      <c r="C129" s="20"/>
      <c r="D129" s="20"/>
      <c r="E129" s="20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">
      <c r="A130" s="20"/>
      <c r="B130" s="20"/>
      <c r="C130" s="20"/>
      <c r="D130" s="20"/>
      <c r="E130" s="20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">
      <c r="A131" s="20"/>
      <c r="B131" s="20"/>
      <c r="C131" s="20"/>
      <c r="D131" s="20"/>
      <c r="E131" s="20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">
      <c r="A132" s="20"/>
      <c r="B132" s="20"/>
      <c r="C132" s="20"/>
      <c r="D132" s="20"/>
      <c r="E132" s="20"/>
      <c r="F132"/>
      <c r="G132"/>
      <c r="H132"/>
      <c r="I132"/>
      <c r="J132"/>
      <c r="K132"/>
      <c r="L132"/>
      <c r="M132"/>
      <c r="N132"/>
      <c r="O132"/>
      <c r="P132"/>
    </row>
    <row r="133" spans="1:16" x14ac:dyDescent="0.2">
      <c r="A133" s="20"/>
      <c r="B133" s="20"/>
      <c r="C133" s="20"/>
      <c r="D133" s="20"/>
      <c r="E133" s="20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">
      <c r="A134" s="20"/>
      <c r="B134" s="20"/>
      <c r="C134" s="20"/>
      <c r="D134" s="20"/>
      <c r="E134" s="20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">
      <c r="A135" s="20"/>
      <c r="B135" s="20"/>
      <c r="C135" s="20"/>
      <c r="D135" s="20"/>
      <c r="E135" s="20"/>
      <c r="F135"/>
      <c r="G135"/>
      <c r="H135"/>
      <c r="I135"/>
      <c r="J135"/>
      <c r="K135"/>
      <c r="L135"/>
      <c r="M135"/>
      <c r="N135"/>
      <c r="O135"/>
      <c r="P135"/>
    </row>
    <row r="136" spans="1:16" x14ac:dyDescent="0.2">
      <c r="A136" s="20"/>
      <c r="B136" s="20"/>
      <c r="C136" s="20"/>
      <c r="D136" s="20"/>
      <c r="E136" s="20"/>
      <c r="F136"/>
      <c r="G136"/>
      <c r="H136"/>
      <c r="I136"/>
      <c r="J136"/>
      <c r="K136"/>
      <c r="L136"/>
      <c r="M136"/>
      <c r="N136"/>
      <c r="O136"/>
      <c r="P136"/>
    </row>
    <row r="137" spans="1:16" x14ac:dyDescent="0.2">
      <c r="A137" s="20"/>
      <c r="B137" s="20"/>
      <c r="C137" s="20"/>
      <c r="D137" s="20"/>
      <c r="E137" s="20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">
      <c r="A138" s="20"/>
      <c r="B138" s="20"/>
      <c r="C138" s="20"/>
      <c r="D138" s="20"/>
      <c r="E138" s="20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">
      <c r="A139" s="20"/>
      <c r="B139" s="20"/>
      <c r="C139" s="20"/>
      <c r="D139" s="20"/>
      <c r="E139" s="20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">
      <c r="A140" s="20"/>
      <c r="B140" s="20"/>
      <c r="C140" s="20"/>
      <c r="D140" s="20"/>
      <c r="E140" s="2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">
      <c r="A141" s="20"/>
      <c r="B141" s="20"/>
      <c r="C141" s="20"/>
      <c r="D141" s="20"/>
      <c r="E141" s="20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">
      <c r="A142" s="20"/>
      <c r="B142" s="20"/>
      <c r="C142" s="20"/>
      <c r="D142" s="20"/>
      <c r="E142" s="20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">
      <c r="A143" s="20"/>
      <c r="B143" s="20"/>
      <c r="C143" s="20"/>
      <c r="D143" s="20"/>
      <c r="E143" s="20"/>
      <c r="F143"/>
      <c r="G143"/>
      <c r="H143"/>
      <c r="I143"/>
      <c r="J143"/>
      <c r="K143"/>
      <c r="L143"/>
      <c r="M143"/>
      <c r="N143"/>
      <c r="O143"/>
      <c r="P143"/>
    </row>
    <row r="144" spans="1:16" x14ac:dyDescent="0.2">
      <c r="A144" s="20"/>
      <c r="B144" s="20"/>
      <c r="C144" s="20"/>
      <c r="D144" s="20"/>
      <c r="E144" s="20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">
      <c r="A145" s="20"/>
      <c r="B145" s="20"/>
      <c r="C145" s="20"/>
      <c r="D145" s="20"/>
      <c r="E145" s="20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">
      <c r="A146" s="20"/>
      <c r="B146" s="20"/>
      <c r="C146" s="20"/>
      <c r="D146" s="20"/>
      <c r="E146" s="20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">
      <c r="A147" s="20"/>
      <c r="B147" s="20"/>
      <c r="C147" s="20"/>
      <c r="D147" s="20"/>
      <c r="E147" s="20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">
      <c r="A148" s="20"/>
      <c r="B148" s="20"/>
      <c r="C148" s="20"/>
      <c r="D148" s="20"/>
      <c r="E148" s="20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">
      <c r="A149" s="20"/>
      <c r="B149" s="20"/>
      <c r="C149" s="20"/>
      <c r="D149" s="20"/>
      <c r="E149" s="20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">
      <c r="A150" s="20"/>
      <c r="B150" s="20"/>
      <c r="C150" s="20"/>
      <c r="D150" s="20"/>
      <c r="E150" s="20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">
      <c r="A151" s="20"/>
      <c r="B151" s="20"/>
      <c r="C151" s="20"/>
      <c r="D151" s="20"/>
      <c r="E151" s="20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">
      <c r="A152" s="20"/>
      <c r="B152" s="20"/>
      <c r="C152" s="20"/>
      <c r="D152" s="20"/>
      <c r="E152" s="20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">
      <c r="A153" s="20"/>
      <c r="B153" s="20"/>
      <c r="C153" s="20"/>
      <c r="D153" s="20"/>
      <c r="E153" s="20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">
      <c r="A154" s="20"/>
      <c r="B154" s="20"/>
      <c r="C154" s="20"/>
      <c r="D154" s="20"/>
      <c r="E154" s="20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">
      <c r="A155" s="20"/>
      <c r="B155" s="20"/>
      <c r="C155" s="20"/>
      <c r="D155" s="20"/>
      <c r="E155" s="20"/>
      <c r="F155"/>
      <c r="G155"/>
      <c r="H155"/>
      <c r="I155"/>
      <c r="J155"/>
      <c r="K155"/>
      <c r="L155"/>
      <c r="M155"/>
      <c r="N155"/>
      <c r="O155"/>
      <c r="P155"/>
    </row>
    <row r="156" spans="1:16" ht="22.5" customHeight="1" x14ac:dyDescent="0.2">
      <c r="A156" s="20"/>
      <c r="B156" s="20"/>
      <c r="C156" s="20"/>
      <c r="D156" s="20"/>
      <c r="E156" s="20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">
      <c r="A157" s="20"/>
      <c r="B157" s="20"/>
      <c r="C157" s="20"/>
      <c r="D157" s="20"/>
      <c r="E157" s="20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">
      <c r="A158" s="20"/>
      <c r="B158" s="20"/>
      <c r="C158" s="20"/>
      <c r="D158" s="20"/>
      <c r="E158" s="20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">
      <c r="A159" s="20"/>
      <c r="B159" s="20"/>
      <c r="C159" s="20"/>
      <c r="D159" s="20"/>
      <c r="E159" s="20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">
      <c r="A160" s="20"/>
      <c r="B160" s="20"/>
      <c r="C160" s="20"/>
      <c r="D160" s="20"/>
      <c r="E160" s="20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">
      <c r="A161" s="20"/>
      <c r="B161" s="20"/>
      <c r="C161" s="20"/>
      <c r="D161" s="20"/>
      <c r="E161" s="20"/>
      <c r="F161"/>
      <c r="G161"/>
      <c r="H161"/>
      <c r="I161"/>
      <c r="J161"/>
      <c r="K161"/>
      <c r="L161"/>
      <c r="M161"/>
      <c r="N161"/>
      <c r="O161"/>
      <c r="P161"/>
    </row>
    <row r="162" spans="1:16" ht="12.75" customHeight="1" x14ac:dyDescent="0.2">
      <c r="A162" s="20"/>
      <c r="B162" s="20"/>
      <c r="C162" s="20"/>
      <c r="D162" s="20"/>
      <c r="E162" s="20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">
      <c r="A163" s="20"/>
      <c r="B163" s="20"/>
      <c r="C163" s="20"/>
      <c r="D163" s="20"/>
      <c r="E163" s="20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">
      <c r="A164" s="20"/>
      <c r="B164" s="20"/>
      <c r="C164" s="20"/>
      <c r="D164" s="20"/>
      <c r="E164" s="20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">
      <c r="A165" s="20"/>
      <c r="B165" s="20"/>
      <c r="C165" s="20"/>
      <c r="D165" s="20"/>
      <c r="E165" s="20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">
      <c r="A166" s="20"/>
      <c r="B166" s="20"/>
      <c r="C166" s="20"/>
      <c r="D166" s="20"/>
      <c r="E166" s="20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">
      <c r="A167" s="20"/>
      <c r="B167" s="20"/>
      <c r="C167" s="20"/>
      <c r="D167" s="20"/>
      <c r="E167" s="20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">
      <c r="A168" s="20"/>
      <c r="B168" s="20"/>
      <c r="C168" s="20"/>
      <c r="D168" s="20"/>
      <c r="E168" s="20"/>
      <c r="F168"/>
      <c r="G168"/>
      <c r="H168"/>
      <c r="I168"/>
      <c r="J168"/>
      <c r="K168"/>
      <c r="L168"/>
      <c r="M168"/>
      <c r="N168"/>
      <c r="O168"/>
      <c r="P168"/>
    </row>
    <row r="169" spans="1:16" ht="22.5" customHeight="1" x14ac:dyDescent="0.2">
      <c r="A169" s="20"/>
      <c r="B169" s="20"/>
      <c r="C169" s="20"/>
      <c r="D169" s="20"/>
      <c r="E169" s="20"/>
      <c r="F169"/>
      <c r="G169"/>
      <c r="H169"/>
      <c r="I169"/>
      <c r="J169"/>
      <c r="K169"/>
      <c r="L169"/>
      <c r="M169"/>
      <c r="N169"/>
      <c r="O169"/>
      <c r="P169"/>
    </row>
    <row r="170" spans="1:16" ht="12.75" customHeight="1" x14ac:dyDescent="0.2">
      <c r="A170" s="20"/>
      <c r="B170" s="20"/>
      <c r="C170" s="20"/>
      <c r="D170" s="20"/>
      <c r="E170" s="20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">
      <c r="A171" s="20"/>
      <c r="B171" s="20"/>
      <c r="C171" s="20"/>
      <c r="D171" s="20"/>
      <c r="E171" s="20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">
      <c r="A172" s="20"/>
      <c r="B172" s="20"/>
      <c r="C172" s="20"/>
      <c r="D172" s="20"/>
      <c r="E172" s="20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">
      <c r="A173" s="20"/>
      <c r="B173" s="20"/>
      <c r="C173" s="20"/>
      <c r="D173" s="20"/>
      <c r="E173" s="20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">
      <c r="A174" s="20"/>
      <c r="B174" s="20"/>
      <c r="C174" s="20"/>
      <c r="D174" s="20"/>
      <c r="E174" s="20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">
      <c r="A175" s="20"/>
      <c r="B175" s="20"/>
      <c r="C175" s="20"/>
      <c r="D175" s="20"/>
      <c r="E175" s="20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">
      <c r="A176" s="20"/>
      <c r="B176" s="20"/>
      <c r="C176" s="20"/>
      <c r="D176" s="20"/>
      <c r="E176" s="20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">
      <c r="A177" s="20"/>
      <c r="B177" s="20"/>
      <c r="C177" s="20"/>
      <c r="D177" s="20"/>
      <c r="E177" s="20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">
      <c r="A178" s="20"/>
      <c r="B178" s="20"/>
      <c r="C178" s="20"/>
      <c r="D178" s="20"/>
      <c r="E178" s="20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">
      <c r="A179" s="20"/>
      <c r="B179" s="20"/>
      <c r="C179" s="20"/>
      <c r="D179" s="20"/>
      <c r="E179" s="20"/>
      <c r="F179"/>
      <c r="G179"/>
      <c r="H179"/>
      <c r="I179"/>
      <c r="J179"/>
      <c r="K179"/>
      <c r="L179"/>
      <c r="M179"/>
      <c r="N179"/>
      <c r="O179"/>
      <c r="P179"/>
    </row>
    <row r="180" spans="1:16" ht="12.75" customHeight="1" x14ac:dyDescent="0.2">
      <c r="A180" s="20"/>
      <c r="B180" s="20"/>
      <c r="C180" s="20"/>
      <c r="D180" s="20"/>
      <c r="E180" s="20"/>
      <c r="F180"/>
      <c r="G180"/>
      <c r="H180"/>
      <c r="I180"/>
      <c r="J180"/>
      <c r="K180"/>
      <c r="L180"/>
      <c r="M180"/>
      <c r="N180"/>
      <c r="O180"/>
      <c r="P180"/>
    </row>
    <row r="181" spans="1:16" ht="12.75" customHeight="1" x14ac:dyDescent="0.2">
      <c r="A181" s="20"/>
      <c r="B181" s="20"/>
      <c r="C181" s="20"/>
      <c r="D181" s="20"/>
      <c r="E181" s="20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">
      <c r="A182" s="20"/>
      <c r="B182" s="20"/>
      <c r="C182" s="20"/>
      <c r="D182" s="20"/>
      <c r="E182" s="20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">
      <c r="A183" s="20"/>
      <c r="B183" s="20"/>
      <c r="C183" s="20"/>
      <c r="D183" s="20"/>
      <c r="E183" s="20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">
      <c r="A184" s="20"/>
      <c r="B184" s="20"/>
      <c r="C184" s="20"/>
      <c r="D184" s="20"/>
      <c r="E184" s="20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">
      <c r="A185" s="20"/>
      <c r="B185" s="20"/>
      <c r="C185" s="20"/>
      <c r="D185" s="20"/>
      <c r="E185" s="20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">
      <c r="A186" s="20"/>
      <c r="B186" s="20"/>
      <c r="C186" s="20"/>
      <c r="D186" s="20"/>
      <c r="E186" s="20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">
      <c r="A187" s="20"/>
      <c r="B187" s="20"/>
      <c r="C187" s="20"/>
      <c r="D187" s="20"/>
      <c r="E187" s="20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">
      <c r="A188" s="20"/>
      <c r="B188" s="20"/>
      <c r="C188" s="20"/>
      <c r="D188" s="20"/>
      <c r="E188" s="20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">
      <c r="A189" s="20"/>
      <c r="B189" s="20"/>
      <c r="C189" s="20"/>
      <c r="D189" s="20"/>
      <c r="E189" s="20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">
      <c r="A190" s="20"/>
      <c r="B190" s="20"/>
      <c r="C190" s="20"/>
      <c r="D190" s="20"/>
      <c r="E190" s="20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">
      <c r="A191" s="20"/>
      <c r="B191" s="20"/>
      <c r="C191" s="20"/>
      <c r="D191" s="20"/>
      <c r="E191" s="20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">
      <c r="A192" s="20"/>
      <c r="B192" s="20"/>
      <c r="C192" s="20"/>
      <c r="D192" s="20"/>
      <c r="E192" s="20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">
      <c r="A193" s="20"/>
      <c r="B193" s="20"/>
      <c r="C193" s="20"/>
      <c r="D193" s="20"/>
      <c r="E193" s="20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">
      <c r="A194" s="20"/>
      <c r="B194" s="20"/>
      <c r="C194" s="20"/>
      <c r="D194" s="20"/>
      <c r="E194" s="20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">
      <c r="A195" s="20"/>
      <c r="B195" s="20"/>
      <c r="C195" s="20"/>
      <c r="D195" s="20"/>
      <c r="E195" s="20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">
      <c r="A196" s="20"/>
      <c r="B196" s="20"/>
      <c r="C196" s="20"/>
      <c r="D196" s="20"/>
      <c r="E196" s="20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">
      <c r="A197" s="20"/>
      <c r="B197" s="20"/>
      <c r="C197" s="20"/>
      <c r="D197" s="20"/>
      <c r="E197" s="20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">
      <c r="A198" s="20"/>
      <c r="B198" s="20"/>
      <c r="C198" s="20"/>
      <c r="D198" s="20"/>
      <c r="E198" s="20"/>
      <c r="F198"/>
      <c r="G198"/>
      <c r="H198"/>
      <c r="I198"/>
      <c r="J198"/>
      <c r="K198"/>
      <c r="L198"/>
      <c r="M198"/>
      <c r="N198"/>
      <c r="O198"/>
      <c r="P198"/>
    </row>
    <row r="199" spans="1:16" ht="12.75" customHeight="1" x14ac:dyDescent="0.2">
      <c r="A199" s="20"/>
      <c r="B199" s="20"/>
      <c r="C199" s="20"/>
      <c r="D199" s="20"/>
      <c r="E199" s="20"/>
      <c r="F199"/>
      <c r="G199"/>
      <c r="H199"/>
      <c r="I199"/>
      <c r="J199"/>
      <c r="K199"/>
      <c r="L199"/>
      <c r="M199"/>
      <c r="N199"/>
      <c r="O199"/>
      <c r="P199"/>
    </row>
    <row r="200" spans="1:16" ht="12.75" customHeight="1" x14ac:dyDescent="0.2">
      <c r="A200" s="20"/>
      <c r="B200" s="20"/>
      <c r="C200" s="20"/>
      <c r="D200" s="20"/>
      <c r="E200" s="20"/>
      <c r="F200"/>
      <c r="G200"/>
      <c r="H200"/>
      <c r="I200"/>
      <c r="J200"/>
      <c r="K200"/>
      <c r="L200"/>
      <c r="M200"/>
      <c r="N200"/>
      <c r="O200"/>
      <c r="P200"/>
    </row>
    <row r="201" spans="1:16" ht="12.75" customHeight="1" x14ac:dyDescent="0.2">
      <c r="A201" s="20"/>
      <c r="B201" s="20"/>
      <c r="C201" s="20"/>
      <c r="D201" s="20"/>
      <c r="E201" s="20"/>
      <c r="F201"/>
      <c r="G201"/>
      <c r="H201"/>
      <c r="I201"/>
      <c r="J201"/>
      <c r="K201"/>
      <c r="L201"/>
      <c r="M201"/>
      <c r="N201"/>
      <c r="O201"/>
      <c r="P201"/>
    </row>
    <row r="202" spans="1:16" ht="12.75" customHeight="1" x14ac:dyDescent="0.2">
      <c r="A202" s="20"/>
      <c r="B202" s="20"/>
      <c r="C202" s="20"/>
      <c r="D202" s="20"/>
      <c r="E202" s="20"/>
      <c r="F202"/>
      <c r="G202"/>
      <c r="H202"/>
      <c r="I202"/>
      <c r="J202"/>
      <c r="K202"/>
      <c r="L202"/>
      <c r="M202"/>
      <c r="N202"/>
      <c r="O202"/>
      <c r="P202"/>
    </row>
    <row r="203" spans="1:16" ht="12.75" customHeight="1" x14ac:dyDescent="0.2">
      <c r="A203" s="20"/>
      <c r="B203" s="20"/>
      <c r="C203" s="20"/>
      <c r="D203" s="20"/>
      <c r="E203" s="20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">
      <c r="A204" s="20"/>
      <c r="B204" s="20"/>
      <c r="C204" s="20"/>
      <c r="D204" s="20"/>
      <c r="E204" s="20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">
      <c r="A205" s="20"/>
      <c r="B205" s="20"/>
      <c r="C205" s="20"/>
      <c r="D205" s="20"/>
      <c r="E205" s="20"/>
      <c r="F205"/>
      <c r="G205"/>
      <c r="H205"/>
      <c r="I205"/>
      <c r="J205"/>
      <c r="K205"/>
      <c r="L205"/>
      <c r="M205"/>
      <c r="N205"/>
      <c r="O205"/>
      <c r="P205"/>
    </row>
  </sheetData>
  <mergeCells count="59">
    <mergeCell ref="A75:I75"/>
    <mergeCell ref="A76:I76"/>
    <mergeCell ref="A77:I77"/>
    <mergeCell ref="A78:I78"/>
    <mergeCell ref="N20:N22"/>
    <mergeCell ref="A24:Q24"/>
    <mergeCell ref="A28:Q28"/>
    <mergeCell ref="A47:Q47"/>
    <mergeCell ref="A59:Q59"/>
    <mergeCell ref="A66:Q66"/>
    <mergeCell ref="A74:I74"/>
    <mergeCell ref="O20:O22"/>
    <mergeCell ref="P20:P22"/>
    <mergeCell ref="Q20:Q22"/>
    <mergeCell ref="F21:F22"/>
    <mergeCell ref="G21:I21"/>
    <mergeCell ref="J21:J22"/>
    <mergeCell ref="K21:M21"/>
    <mergeCell ref="E1:I1"/>
    <mergeCell ref="J14:K14"/>
    <mergeCell ref="J15:K15"/>
    <mergeCell ref="J16:K16"/>
    <mergeCell ref="F20:I20"/>
    <mergeCell ref="J20:M20"/>
    <mergeCell ref="A20:A22"/>
    <mergeCell ref="B20:B22"/>
    <mergeCell ref="C20:C22"/>
    <mergeCell ref="D20:D22"/>
    <mergeCell ref="E20:E22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</mergeCells>
  <phoneticPr fontId="56" type="noConversion"/>
  <pageMargins left="0.23622047244094491" right="0.19685039370078741" top="0.51181102362204722" bottom="0.82677165354330717" header="0.31496062992125984" footer="0.23622047244094491"/>
  <pageSetup paperSize="9" fitToHeight="10000" orientation="landscape" r:id="rId1"/>
  <headerFooter alignWithMargins="0">
    <oddFooter>&amp;L0503.002.292А/3-СМ.ЛС
312-2609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192"/>
  <sheetViews>
    <sheetView showGridLines="0" topLeftCell="A160" zoomScaleNormal="100" zoomScaleSheetLayoutView="75" workbookViewId="0">
      <selection activeCell="E11" sqref="E11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6" width="10.5703125" style="20" customWidth="1"/>
    <col min="7" max="7" width="10.5703125" style="29" customWidth="1"/>
    <col min="8" max="8" width="11" style="20" customWidth="1"/>
    <col min="9" max="9" width="10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  <c r="Q1" s="156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  <c r="Q2" s="156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  <c r="Q3" s="156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  <c r="Q4" s="156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  <c r="Q5" s="156"/>
    </row>
    <row r="6" spans="1:17" x14ac:dyDescent="0.2">
      <c r="A6" s="12"/>
      <c r="B6" s="81"/>
      <c r="C6" s="79"/>
      <c r="D6" s="4"/>
      <c r="E6" s="78"/>
      <c r="F6" s="78"/>
      <c r="G6" s="89" t="s">
        <v>860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621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2"/>
      <c r="B13" s="81"/>
      <c r="C13" s="80"/>
      <c r="D13" s="82" t="s">
        <v>622</v>
      </c>
      <c r="E13" s="158"/>
      <c r="F13" s="83"/>
      <c r="G13" s="83"/>
      <c r="H13" s="109"/>
      <c r="I13" s="109"/>
      <c r="J13" s="83"/>
      <c r="K13" s="83"/>
      <c r="L13" s="78"/>
      <c r="M13" s="78"/>
      <c r="N13" s="78"/>
      <c r="O13" s="78"/>
      <c r="P13" s="78"/>
      <c r="Q13" s="78"/>
    </row>
    <row r="14" spans="1:17" x14ac:dyDescent="0.2">
      <c r="A14" s="12"/>
      <c r="B14" s="81"/>
      <c r="C14" s="80"/>
      <c r="D14" s="82" t="s">
        <v>59</v>
      </c>
      <c r="E14" s="12"/>
      <c r="F14" s="78"/>
      <c r="G14" s="78"/>
      <c r="H14" s="78"/>
      <c r="I14" s="82"/>
      <c r="J14" s="167" t="s">
        <v>623</v>
      </c>
      <c r="K14" s="168"/>
      <c r="L14" s="5" t="s">
        <v>73</v>
      </c>
      <c r="M14" s="78"/>
      <c r="N14" s="117"/>
      <c r="O14" s="116"/>
      <c r="P14" s="118"/>
      <c r="Q14" s="78"/>
    </row>
    <row r="15" spans="1:17" x14ac:dyDescent="0.2">
      <c r="A15" s="12"/>
      <c r="B15" s="81"/>
      <c r="C15" s="80"/>
      <c r="D15" s="82" t="s">
        <v>83</v>
      </c>
      <c r="E15" s="12"/>
      <c r="F15" s="78"/>
      <c r="G15" s="78"/>
      <c r="H15" s="78"/>
      <c r="I15" s="82"/>
      <c r="J15" s="167" t="s">
        <v>624</v>
      </c>
      <c r="K15" s="168"/>
      <c r="L15" s="5" t="s">
        <v>73</v>
      </c>
      <c r="M15" s="78"/>
      <c r="N15" s="117"/>
      <c r="O15" s="116"/>
      <c r="P15" s="118"/>
      <c r="Q15" s="78"/>
    </row>
    <row r="16" spans="1:17" s="27" customFormat="1" ht="14.25" customHeight="1" x14ac:dyDescent="0.2">
      <c r="A16" s="12"/>
      <c r="B16" s="81"/>
      <c r="C16" s="80"/>
      <c r="D16" s="82" t="s">
        <v>60</v>
      </c>
      <c r="E16" s="12"/>
      <c r="F16" s="78"/>
      <c r="G16" s="78"/>
      <c r="H16" s="78"/>
      <c r="I16" s="82"/>
      <c r="J16" s="167" t="s">
        <v>625</v>
      </c>
      <c r="K16" s="168"/>
      <c r="L16" s="5" t="s">
        <v>73</v>
      </c>
      <c r="M16" s="78"/>
      <c r="N16" s="117"/>
      <c r="O16" s="116"/>
      <c r="P16" s="118"/>
      <c r="Q16" s="78"/>
    </row>
    <row r="17" spans="1:17" s="27" customFormat="1" ht="14.25" customHeight="1" outlineLevel="1" x14ac:dyDescent="0.2">
      <c r="A17" s="12"/>
      <c r="B17" s="81"/>
      <c r="C17" s="80"/>
      <c r="D17" s="82" t="s">
        <v>169</v>
      </c>
      <c r="E17" s="12"/>
      <c r="F17" s="78"/>
      <c r="G17" s="78"/>
      <c r="H17" s="78"/>
      <c r="I17" s="82"/>
      <c r="J17" s="167" t="s">
        <v>626</v>
      </c>
      <c r="K17" s="168"/>
      <c r="L17" s="5" t="s">
        <v>73</v>
      </c>
      <c r="M17" s="78"/>
      <c r="N17" s="117"/>
      <c r="O17" s="116"/>
      <c r="P17" s="118"/>
      <c r="Q17" s="78"/>
    </row>
    <row r="18" spans="1:17" s="27" customFormat="1" ht="14.25" outlineLevel="1" x14ac:dyDescent="0.2">
      <c r="A18" s="12"/>
      <c r="B18" s="81"/>
      <c r="C18" s="80"/>
      <c r="D18" s="82" t="s">
        <v>57</v>
      </c>
      <c r="E18" s="12"/>
      <c r="F18" s="78"/>
      <c r="G18" s="78"/>
      <c r="H18" s="78"/>
      <c r="I18" s="82"/>
      <c r="J18" s="167" t="s">
        <v>627</v>
      </c>
      <c r="K18" s="168"/>
      <c r="L18" s="5" t="s">
        <v>58</v>
      </c>
      <c r="M18" s="78"/>
      <c r="N18" s="78"/>
      <c r="O18" s="78"/>
      <c r="P18" s="78"/>
      <c r="Q18" s="78"/>
    </row>
    <row r="19" spans="1:17" s="27" customFormat="1" ht="14.25" x14ac:dyDescent="0.2">
      <c r="A19" s="13"/>
      <c r="B19" s="119"/>
      <c r="C19" s="126"/>
      <c r="D19" s="82" t="s">
        <v>628</v>
      </c>
      <c r="E19" s="82"/>
      <c r="F19" s="82"/>
      <c r="G19" s="82"/>
      <c r="H19" s="82"/>
      <c r="I19" s="82"/>
      <c r="J19" s="82"/>
      <c r="K19" s="82" t="s">
        <v>629</v>
      </c>
      <c r="L19" s="82"/>
      <c r="M19" s="121"/>
      <c r="N19" s="117"/>
      <c r="O19" s="124"/>
      <c r="P19" s="118"/>
      <c r="Q19" s="78"/>
    </row>
    <row r="20" spans="1:17" s="27" customFormat="1" ht="14.25" customHeight="1" outlineLevel="1" x14ac:dyDescent="0.2">
      <c r="A20" s="13"/>
      <c r="B20" s="119"/>
      <c r="C20" s="126"/>
      <c r="D20" s="127" t="s">
        <v>187</v>
      </c>
      <c r="E20" s="82"/>
      <c r="F20" s="82"/>
      <c r="G20" s="82"/>
      <c r="H20" s="82"/>
      <c r="I20" s="82"/>
      <c r="J20" s="82"/>
      <c r="K20" s="82"/>
      <c r="L20" s="82"/>
      <c r="M20" s="121"/>
      <c r="N20" s="117"/>
      <c r="O20" s="116"/>
      <c r="P20" s="116"/>
      <c r="Q20" s="78"/>
    </row>
    <row r="21" spans="1:17" s="27" customFormat="1" ht="14.25" outlineLevel="2" x14ac:dyDescent="0.2">
      <c r="A21" s="10"/>
      <c r="B21" s="1"/>
      <c r="C21" s="8"/>
      <c r="D21" s="155"/>
      <c r="E21" s="9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">
      <c r="A22" s="169" t="s">
        <v>41</v>
      </c>
      <c r="B22" s="173" t="s">
        <v>168</v>
      </c>
      <c r="C22" s="169" t="s">
        <v>167</v>
      </c>
      <c r="D22" s="169" t="s">
        <v>166</v>
      </c>
      <c r="E22" s="169" t="s">
        <v>165</v>
      </c>
      <c r="F22" s="169" t="s">
        <v>72</v>
      </c>
      <c r="G22" s="170"/>
      <c r="H22" s="170"/>
      <c r="I22" s="170"/>
      <c r="J22" s="169" t="s">
        <v>71</v>
      </c>
      <c r="K22" s="170"/>
      <c r="L22" s="170"/>
      <c r="M22" s="170"/>
      <c r="N22" s="169" t="s">
        <v>164</v>
      </c>
      <c r="O22" s="169" t="s">
        <v>163</v>
      </c>
      <c r="P22" s="169" t="s">
        <v>188</v>
      </c>
      <c r="Q22" s="169" t="s">
        <v>189</v>
      </c>
    </row>
    <row r="23" spans="1:17" x14ac:dyDescent="0.2">
      <c r="A23" s="170"/>
      <c r="B23" s="174"/>
      <c r="C23" s="175"/>
      <c r="D23" s="169"/>
      <c r="E23" s="170"/>
      <c r="F23" s="169" t="s">
        <v>42</v>
      </c>
      <c r="G23" s="169" t="s">
        <v>162</v>
      </c>
      <c r="H23" s="170"/>
      <c r="I23" s="170"/>
      <c r="J23" s="169" t="s">
        <v>42</v>
      </c>
      <c r="K23" s="169" t="s">
        <v>162</v>
      </c>
      <c r="L23" s="170"/>
      <c r="M23" s="170"/>
      <c r="N23" s="169"/>
      <c r="O23" s="169"/>
      <c r="P23" s="169"/>
      <c r="Q23" s="169"/>
    </row>
    <row r="24" spans="1:17" x14ac:dyDescent="0.2">
      <c r="A24" s="170"/>
      <c r="B24" s="174"/>
      <c r="C24" s="175"/>
      <c r="D24" s="169"/>
      <c r="E24" s="170"/>
      <c r="F24" s="170"/>
      <c r="G24" s="151" t="s">
        <v>161</v>
      </c>
      <c r="H24" s="151" t="s">
        <v>160</v>
      </c>
      <c r="I24" s="151" t="s">
        <v>159</v>
      </c>
      <c r="J24" s="170"/>
      <c r="K24" s="151" t="s">
        <v>161</v>
      </c>
      <c r="L24" s="151" t="s">
        <v>160</v>
      </c>
      <c r="M24" s="151" t="s">
        <v>159</v>
      </c>
      <c r="N24" s="169"/>
      <c r="O24" s="169"/>
      <c r="P24" s="169"/>
      <c r="Q24" s="169"/>
    </row>
    <row r="25" spans="1:17" s="26" customFormat="1" ht="48" customHeight="1" x14ac:dyDescent="0.2">
      <c r="A25" s="6">
        <v>1</v>
      </c>
      <c r="B25" s="154">
        <v>2</v>
      </c>
      <c r="C25" s="151">
        <v>3</v>
      </c>
      <c r="D25" s="151">
        <v>4</v>
      </c>
      <c r="E25" s="6">
        <v>5</v>
      </c>
      <c r="F25" s="152">
        <v>6</v>
      </c>
      <c r="G25" s="152">
        <v>7</v>
      </c>
      <c r="H25" s="152">
        <v>8</v>
      </c>
      <c r="I25" s="152">
        <v>9</v>
      </c>
      <c r="J25" s="152">
        <v>10</v>
      </c>
      <c r="K25" s="152">
        <v>11</v>
      </c>
      <c r="L25" s="152">
        <v>12</v>
      </c>
      <c r="M25" s="152">
        <v>13</v>
      </c>
      <c r="N25" s="152">
        <v>14</v>
      </c>
      <c r="O25" s="152">
        <v>15</v>
      </c>
      <c r="P25" s="152">
        <v>16</v>
      </c>
      <c r="Q25" s="152">
        <v>17</v>
      </c>
    </row>
    <row r="26" spans="1:17" s="26" customFormat="1" x14ac:dyDescent="0.2">
      <c r="A26" s="171" t="s">
        <v>508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</row>
    <row r="27" spans="1:17" s="26" customFormat="1" ht="24" x14ac:dyDescent="0.2">
      <c r="A27" s="6">
        <v>1</v>
      </c>
      <c r="B27" s="76" t="s">
        <v>630</v>
      </c>
      <c r="C27" s="150" t="s">
        <v>631</v>
      </c>
      <c r="D27" s="11" t="s">
        <v>632</v>
      </c>
      <c r="E27" s="75">
        <v>0.6</v>
      </c>
      <c r="F27" s="74">
        <v>583.75</v>
      </c>
      <c r="G27" s="74">
        <v>155.35</v>
      </c>
      <c r="H27" s="74">
        <v>428.4</v>
      </c>
      <c r="I27" s="74">
        <v>39.67</v>
      </c>
      <c r="J27" s="73">
        <v>350</v>
      </c>
      <c r="K27" s="73">
        <v>93</v>
      </c>
      <c r="L27" s="73">
        <v>257</v>
      </c>
      <c r="M27" s="73">
        <v>24</v>
      </c>
      <c r="N27" s="73">
        <v>12.3</v>
      </c>
      <c r="O27" s="73">
        <v>7.38</v>
      </c>
      <c r="P27" s="73">
        <v>2.54</v>
      </c>
      <c r="Q27" s="73">
        <v>1.52</v>
      </c>
    </row>
    <row r="28" spans="1:17" ht="53.25" x14ac:dyDescent="0.2">
      <c r="A28" s="6">
        <v>2</v>
      </c>
      <c r="B28" s="76" t="s">
        <v>633</v>
      </c>
      <c r="C28" s="150" t="s">
        <v>634</v>
      </c>
      <c r="D28" s="11" t="s">
        <v>199</v>
      </c>
      <c r="E28" s="75">
        <v>0.04</v>
      </c>
      <c r="F28" s="74">
        <v>4031.51</v>
      </c>
      <c r="G28" s="74">
        <v>827.64</v>
      </c>
      <c r="H28" s="74">
        <v>3203.87</v>
      </c>
      <c r="I28" s="74">
        <v>296.70999999999998</v>
      </c>
      <c r="J28" s="73">
        <v>161</v>
      </c>
      <c r="K28" s="73">
        <v>33</v>
      </c>
      <c r="L28" s="73">
        <v>128</v>
      </c>
      <c r="M28" s="73">
        <v>12</v>
      </c>
      <c r="N28" s="73">
        <v>63.96</v>
      </c>
      <c r="O28" s="73">
        <v>2.56</v>
      </c>
      <c r="P28" s="73">
        <v>19</v>
      </c>
      <c r="Q28" s="73">
        <v>0.76</v>
      </c>
    </row>
    <row r="29" spans="1:17" ht="19.149999999999999" customHeight="1" x14ac:dyDescent="0.2">
      <c r="A29" s="6">
        <v>3</v>
      </c>
      <c r="B29" s="76" t="s">
        <v>635</v>
      </c>
      <c r="C29" s="150" t="s">
        <v>636</v>
      </c>
      <c r="D29" s="11" t="s">
        <v>632</v>
      </c>
      <c r="E29" s="75">
        <v>51.94</v>
      </c>
      <c r="F29" s="74">
        <v>207.62</v>
      </c>
      <c r="G29" s="74">
        <v>77.75</v>
      </c>
      <c r="H29" s="74">
        <v>129.87</v>
      </c>
      <c r="I29" s="74">
        <v>12.03</v>
      </c>
      <c r="J29" s="73">
        <v>10784</v>
      </c>
      <c r="K29" s="73">
        <v>4038</v>
      </c>
      <c r="L29" s="73">
        <v>6746</v>
      </c>
      <c r="M29" s="73">
        <v>625</v>
      </c>
      <c r="N29" s="73">
        <v>6.64</v>
      </c>
      <c r="O29" s="73">
        <v>344.88</v>
      </c>
      <c r="P29" s="73">
        <v>0.77</v>
      </c>
      <c r="Q29" s="73">
        <v>39.99</v>
      </c>
    </row>
    <row r="30" spans="1:17" ht="19.149999999999999" customHeight="1" x14ac:dyDescent="0.2">
      <c r="A30" s="6">
        <v>4</v>
      </c>
      <c r="B30" s="76" t="s">
        <v>637</v>
      </c>
      <c r="C30" s="150" t="s">
        <v>638</v>
      </c>
      <c r="D30" s="11" t="s">
        <v>194</v>
      </c>
      <c r="E30" s="75">
        <v>0.11</v>
      </c>
      <c r="F30" s="74">
        <v>1496.49</v>
      </c>
      <c r="G30" s="74">
        <v>1184.57</v>
      </c>
      <c r="H30" s="74">
        <v>311.92</v>
      </c>
      <c r="I30" s="74">
        <v>120.9</v>
      </c>
      <c r="J30" s="73">
        <v>165</v>
      </c>
      <c r="K30" s="73">
        <v>131</v>
      </c>
      <c r="L30" s="73">
        <v>34</v>
      </c>
      <c r="M30" s="73">
        <v>13</v>
      </c>
      <c r="N30" s="73">
        <v>103.91</v>
      </c>
      <c r="O30" s="73">
        <v>11.43</v>
      </c>
      <c r="P30" s="73">
        <v>7.74</v>
      </c>
      <c r="Q30" s="73">
        <v>0.85</v>
      </c>
    </row>
    <row r="31" spans="1:17" ht="19.149999999999999" customHeight="1" x14ac:dyDescent="0.2">
      <c r="A31" s="6">
        <v>5</v>
      </c>
      <c r="B31" s="76" t="s">
        <v>639</v>
      </c>
      <c r="C31" s="150" t="s">
        <v>640</v>
      </c>
      <c r="D31" s="11" t="s">
        <v>641</v>
      </c>
      <c r="E31" s="75">
        <v>2.52</v>
      </c>
      <c r="F31" s="74">
        <v>40.08</v>
      </c>
      <c r="G31" s="74">
        <v>23.5</v>
      </c>
      <c r="H31" s="74">
        <v>16.579999999999998</v>
      </c>
      <c r="I31" s="73"/>
      <c r="J31" s="73">
        <v>101</v>
      </c>
      <c r="K31" s="73">
        <v>59</v>
      </c>
      <c r="L31" s="73">
        <v>42</v>
      </c>
      <c r="M31" s="73"/>
      <c r="N31" s="73">
        <v>2.37</v>
      </c>
      <c r="O31" s="73">
        <v>5.97</v>
      </c>
      <c r="P31" s="73"/>
      <c r="Q31" s="73"/>
    </row>
    <row r="32" spans="1:17" ht="19.149999999999999" customHeight="1" x14ac:dyDescent="0.2">
      <c r="A32" s="6">
        <v>6</v>
      </c>
      <c r="B32" s="76" t="s">
        <v>642</v>
      </c>
      <c r="C32" s="150" t="s">
        <v>643</v>
      </c>
      <c r="D32" s="11" t="s">
        <v>194</v>
      </c>
      <c r="E32" s="75">
        <v>0.33400000000000002</v>
      </c>
      <c r="F32" s="74">
        <v>2461.2800000000002</v>
      </c>
      <c r="G32" s="74">
        <v>2149.36</v>
      </c>
      <c r="H32" s="74">
        <v>311.92</v>
      </c>
      <c r="I32" s="74">
        <v>120.9</v>
      </c>
      <c r="J32" s="73">
        <v>822</v>
      </c>
      <c r="K32" s="73">
        <v>718</v>
      </c>
      <c r="L32" s="73">
        <v>104</v>
      </c>
      <c r="M32" s="73">
        <v>40</v>
      </c>
      <c r="N32" s="73">
        <v>188.54</v>
      </c>
      <c r="O32" s="73">
        <v>62.97</v>
      </c>
      <c r="P32" s="73">
        <v>7.74</v>
      </c>
      <c r="Q32" s="73">
        <v>2.59</v>
      </c>
    </row>
    <row r="33" spans="1:17" ht="19.149999999999999" customHeight="1" x14ac:dyDescent="0.2">
      <c r="A33" s="6">
        <v>7</v>
      </c>
      <c r="B33" s="76" t="s">
        <v>644</v>
      </c>
      <c r="C33" s="150" t="s">
        <v>645</v>
      </c>
      <c r="D33" s="11" t="s">
        <v>194</v>
      </c>
      <c r="E33" s="75">
        <v>1.75</v>
      </c>
      <c r="F33" s="74">
        <v>541.99</v>
      </c>
      <c r="G33" s="74">
        <v>464.41</v>
      </c>
      <c r="H33" s="74">
        <v>77.58</v>
      </c>
      <c r="I33" s="74">
        <v>7.19</v>
      </c>
      <c r="J33" s="73">
        <v>948</v>
      </c>
      <c r="K33" s="73">
        <v>813</v>
      </c>
      <c r="L33" s="73">
        <v>135</v>
      </c>
      <c r="M33" s="73">
        <v>13</v>
      </c>
      <c r="N33" s="73">
        <v>36.770000000000003</v>
      </c>
      <c r="O33" s="73">
        <v>64.349999999999994</v>
      </c>
      <c r="P33" s="73">
        <v>0.46</v>
      </c>
      <c r="Q33" s="73">
        <v>0.81</v>
      </c>
    </row>
    <row r="34" spans="1:17" ht="12.75" customHeight="1" x14ac:dyDescent="0.2">
      <c r="A34" s="6">
        <v>8</v>
      </c>
      <c r="B34" s="76" t="s">
        <v>646</v>
      </c>
      <c r="C34" s="150" t="s">
        <v>647</v>
      </c>
      <c r="D34" s="11" t="s">
        <v>194</v>
      </c>
      <c r="E34" s="77">
        <v>1.75</v>
      </c>
      <c r="F34" s="74">
        <v>4262.51</v>
      </c>
      <c r="G34" s="74">
        <v>1335.51</v>
      </c>
      <c r="H34" s="74">
        <v>2927</v>
      </c>
      <c r="I34" s="74">
        <v>288.33</v>
      </c>
      <c r="J34" s="73">
        <v>7459</v>
      </c>
      <c r="K34" s="73">
        <v>2337</v>
      </c>
      <c r="L34" s="73">
        <v>5122</v>
      </c>
      <c r="M34" s="73">
        <v>505</v>
      </c>
      <c r="N34" s="73">
        <v>111.2</v>
      </c>
      <c r="O34" s="73">
        <v>194.6</v>
      </c>
      <c r="P34" s="73">
        <v>21</v>
      </c>
      <c r="Q34" s="73">
        <v>36.75</v>
      </c>
    </row>
    <row r="35" spans="1:17" ht="24" x14ac:dyDescent="0.2">
      <c r="A35" s="6">
        <v>9</v>
      </c>
      <c r="B35" s="76" t="s">
        <v>648</v>
      </c>
      <c r="C35" s="150" t="s">
        <v>649</v>
      </c>
      <c r="D35" s="11" t="s">
        <v>632</v>
      </c>
      <c r="E35" s="75">
        <v>1.82</v>
      </c>
      <c r="F35" s="74">
        <v>413.39</v>
      </c>
      <c r="G35" s="74">
        <v>99.68</v>
      </c>
      <c r="H35" s="74">
        <v>313.70999999999998</v>
      </c>
      <c r="I35" s="74">
        <v>29.05</v>
      </c>
      <c r="J35" s="73">
        <v>752</v>
      </c>
      <c r="K35" s="73">
        <v>181</v>
      </c>
      <c r="L35" s="73">
        <v>571</v>
      </c>
      <c r="M35" s="73">
        <v>53</v>
      </c>
      <c r="N35" s="73">
        <v>7.8</v>
      </c>
      <c r="O35" s="73">
        <v>14.2</v>
      </c>
      <c r="P35" s="73">
        <v>1.86</v>
      </c>
      <c r="Q35" s="73">
        <v>3.39</v>
      </c>
    </row>
    <row r="36" spans="1:17" ht="22.5" customHeight="1" x14ac:dyDescent="0.2">
      <c r="A36" s="6">
        <v>10</v>
      </c>
      <c r="B36" s="76" t="s">
        <v>650</v>
      </c>
      <c r="C36" s="150" t="s">
        <v>651</v>
      </c>
      <c r="D36" s="11" t="s">
        <v>652</v>
      </c>
      <c r="E36" s="75">
        <v>3</v>
      </c>
      <c r="F36" s="74">
        <v>951.11</v>
      </c>
      <c r="G36" s="74">
        <v>870.55</v>
      </c>
      <c r="H36" s="74">
        <v>80.56</v>
      </c>
      <c r="I36" s="74">
        <v>2.04</v>
      </c>
      <c r="J36" s="73">
        <v>2853</v>
      </c>
      <c r="K36" s="73">
        <v>2612</v>
      </c>
      <c r="L36" s="73">
        <v>241</v>
      </c>
      <c r="M36" s="73">
        <v>6</v>
      </c>
      <c r="N36" s="73">
        <v>72.489999999999995</v>
      </c>
      <c r="O36" s="73">
        <v>217.47</v>
      </c>
      <c r="P36" s="73">
        <v>0.11</v>
      </c>
      <c r="Q36" s="73">
        <v>0.33</v>
      </c>
    </row>
    <row r="37" spans="1:17" ht="12.75" customHeight="1" x14ac:dyDescent="0.2">
      <c r="A37" s="6">
        <v>11</v>
      </c>
      <c r="B37" s="76" t="s">
        <v>653</v>
      </c>
      <c r="C37" s="150" t="s">
        <v>654</v>
      </c>
      <c r="D37" s="11" t="s">
        <v>264</v>
      </c>
      <c r="E37" s="75">
        <v>168.7</v>
      </c>
      <c r="F37" s="74">
        <v>2.77</v>
      </c>
      <c r="G37" s="74">
        <v>2.77</v>
      </c>
      <c r="H37" s="73"/>
      <c r="I37" s="73"/>
      <c r="J37" s="73">
        <v>467</v>
      </c>
      <c r="K37" s="73">
        <v>467</v>
      </c>
      <c r="L37" s="73"/>
      <c r="M37" s="73"/>
      <c r="N37" s="73"/>
      <c r="O37" s="73"/>
      <c r="P37" s="73"/>
      <c r="Q37" s="73"/>
    </row>
    <row r="38" spans="1:17" ht="12.75" customHeight="1" x14ac:dyDescent="0.2">
      <c r="A38" s="6">
        <v>12</v>
      </c>
      <c r="B38" s="76" t="s">
        <v>655</v>
      </c>
      <c r="C38" s="150" t="s">
        <v>656</v>
      </c>
      <c r="D38" s="11" t="s">
        <v>264</v>
      </c>
      <c r="E38" s="77">
        <v>168.7</v>
      </c>
      <c r="F38" s="74">
        <v>52.85</v>
      </c>
      <c r="G38" s="73"/>
      <c r="H38" s="74">
        <v>52.85</v>
      </c>
      <c r="I38" s="73"/>
      <c r="J38" s="73">
        <v>8916</v>
      </c>
      <c r="K38" s="73"/>
      <c r="L38" s="73">
        <v>8916</v>
      </c>
      <c r="M38" s="73"/>
      <c r="N38" s="73"/>
      <c r="O38" s="73"/>
      <c r="P38" s="73"/>
      <c r="Q38" s="73"/>
    </row>
    <row r="39" spans="1:17" ht="12.75" customHeight="1" x14ac:dyDescent="0.2">
      <c r="A39" s="171" t="s">
        <v>657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</row>
    <row r="40" spans="1:17" ht="12.75" customHeight="1" x14ac:dyDescent="0.2">
      <c r="A40" s="163" t="s">
        <v>658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</row>
    <row r="41" spans="1:17" ht="12.75" customHeight="1" x14ac:dyDescent="0.2">
      <c r="A41" s="6">
        <v>13</v>
      </c>
      <c r="B41" s="76" t="s">
        <v>659</v>
      </c>
      <c r="C41" s="150" t="s">
        <v>660</v>
      </c>
      <c r="D41" s="11" t="s">
        <v>589</v>
      </c>
      <c r="E41" s="75">
        <v>3.2000000000000001E-2</v>
      </c>
      <c r="F41" s="74">
        <v>3878.43</v>
      </c>
      <c r="G41" s="74">
        <v>3877.34</v>
      </c>
      <c r="H41" s="74">
        <v>1.0900000000000001</v>
      </c>
      <c r="I41" s="73"/>
      <c r="J41" s="73">
        <v>124</v>
      </c>
      <c r="K41" s="73">
        <v>124</v>
      </c>
      <c r="L41" s="73"/>
      <c r="M41" s="73"/>
      <c r="N41" s="73">
        <v>346.5</v>
      </c>
      <c r="O41" s="73">
        <v>11.09</v>
      </c>
      <c r="P41" s="73"/>
      <c r="Q41" s="73"/>
    </row>
    <row r="42" spans="1:17" ht="12.75" customHeight="1" x14ac:dyDescent="0.2">
      <c r="A42" s="6">
        <v>14</v>
      </c>
      <c r="B42" s="76" t="s">
        <v>661</v>
      </c>
      <c r="C42" s="150" t="s">
        <v>662</v>
      </c>
      <c r="D42" s="11" t="s">
        <v>632</v>
      </c>
      <c r="E42" s="75">
        <v>0.69</v>
      </c>
      <c r="F42" s="74">
        <v>288.26</v>
      </c>
      <c r="G42" s="74">
        <v>27.62</v>
      </c>
      <c r="H42" s="74">
        <v>67.69</v>
      </c>
      <c r="I42" s="74">
        <v>7.48</v>
      </c>
      <c r="J42" s="73">
        <v>199</v>
      </c>
      <c r="K42" s="73">
        <v>19</v>
      </c>
      <c r="L42" s="73">
        <v>47</v>
      </c>
      <c r="M42" s="73">
        <v>5</v>
      </c>
      <c r="N42" s="73">
        <v>2.4</v>
      </c>
      <c r="O42" s="73">
        <v>1.66</v>
      </c>
      <c r="P42" s="73">
        <v>0.54</v>
      </c>
      <c r="Q42" s="73">
        <v>0.37</v>
      </c>
    </row>
    <row r="43" spans="1:17" ht="12.75" customHeight="1" x14ac:dyDescent="0.2">
      <c r="A43" s="6">
        <v>15</v>
      </c>
      <c r="B43" s="76" t="s">
        <v>663</v>
      </c>
      <c r="C43" s="150" t="s">
        <v>664</v>
      </c>
      <c r="D43" s="11" t="s">
        <v>665</v>
      </c>
      <c r="E43" s="75">
        <v>4.1000000000000002E-2</v>
      </c>
      <c r="F43" s="74">
        <v>70670.2</v>
      </c>
      <c r="G43" s="74">
        <v>2650.13</v>
      </c>
      <c r="H43" s="74">
        <v>7038.24</v>
      </c>
      <c r="I43" s="74">
        <v>496.22</v>
      </c>
      <c r="J43" s="73">
        <v>2897</v>
      </c>
      <c r="K43" s="73">
        <v>109</v>
      </c>
      <c r="L43" s="73">
        <v>289</v>
      </c>
      <c r="M43" s="73">
        <v>20</v>
      </c>
      <c r="N43" s="73">
        <v>220.66</v>
      </c>
      <c r="O43" s="73">
        <v>9.0500000000000007</v>
      </c>
      <c r="P43" s="73">
        <v>27.31</v>
      </c>
      <c r="Q43" s="73">
        <v>1.1200000000000001</v>
      </c>
    </row>
    <row r="44" spans="1:17" ht="12.75" customHeight="1" x14ac:dyDescent="0.2">
      <c r="A44" s="6">
        <v>16</v>
      </c>
      <c r="B44" s="76" t="s">
        <v>666</v>
      </c>
      <c r="C44" s="150" t="s">
        <v>667</v>
      </c>
      <c r="D44" s="11" t="s">
        <v>264</v>
      </c>
      <c r="E44" s="75">
        <v>7.0000000000000007E-2</v>
      </c>
      <c r="F44" s="74">
        <v>4504.33</v>
      </c>
      <c r="G44" s="73"/>
      <c r="H44" s="73"/>
      <c r="I44" s="73"/>
      <c r="J44" s="73">
        <v>315</v>
      </c>
      <c r="K44" s="73"/>
      <c r="L44" s="73"/>
      <c r="M44" s="73"/>
      <c r="N44" s="73"/>
      <c r="O44" s="73"/>
      <c r="P44" s="73"/>
      <c r="Q44" s="73"/>
    </row>
    <row r="45" spans="1:17" ht="12.75" customHeight="1" x14ac:dyDescent="0.2">
      <c r="A45" s="6">
        <v>17</v>
      </c>
      <c r="B45" s="76" t="s">
        <v>668</v>
      </c>
      <c r="C45" s="150" t="s">
        <v>669</v>
      </c>
      <c r="D45" s="11" t="s">
        <v>194</v>
      </c>
      <c r="E45" s="75">
        <v>9.4E-2</v>
      </c>
      <c r="F45" s="74">
        <v>4988.12</v>
      </c>
      <c r="G45" s="74">
        <v>241.4</v>
      </c>
      <c r="H45" s="74">
        <v>220.12</v>
      </c>
      <c r="I45" s="73"/>
      <c r="J45" s="73">
        <v>469</v>
      </c>
      <c r="K45" s="73">
        <v>23</v>
      </c>
      <c r="L45" s="73">
        <v>21</v>
      </c>
      <c r="M45" s="73"/>
      <c r="N45" s="73">
        <v>20.100000000000001</v>
      </c>
      <c r="O45" s="73">
        <v>1.89</v>
      </c>
      <c r="P45" s="73"/>
      <c r="Q45" s="73"/>
    </row>
    <row r="46" spans="1:17" ht="12.75" customHeight="1" x14ac:dyDescent="0.2">
      <c r="A46" s="163" t="s">
        <v>670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</row>
    <row r="47" spans="1:17" ht="12.75" customHeight="1" x14ac:dyDescent="0.2">
      <c r="A47" s="6">
        <v>18</v>
      </c>
      <c r="B47" s="76" t="s">
        <v>671</v>
      </c>
      <c r="C47" s="150" t="s">
        <v>672</v>
      </c>
      <c r="D47" s="11" t="s">
        <v>313</v>
      </c>
      <c r="E47" s="75">
        <v>3.94</v>
      </c>
      <c r="F47" s="74">
        <v>83.02</v>
      </c>
      <c r="G47" s="74">
        <v>65.930000000000007</v>
      </c>
      <c r="H47" s="74">
        <v>17.09</v>
      </c>
      <c r="I47" s="73"/>
      <c r="J47" s="73">
        <v>327</v>
      </c>
      <c r="K47" s="73">
        <v>260</v>
      </c>
      <c r="L47" s="73">
        <v>67</v>
      </c>
      <c r="M47" s="73"/>
      <c r="N47" s="73">
        <v>5.49</v>
      </c>
      <c r="O47" s="73">
        <v>21.63</v>
      </c>
      <c r="P47" s="73"/>
      <c r="Q47" s="73"/>
    </row>
    <row r="48" spans="1:17" ht="12.75" customHeight="1" x14ac:dyDescent="0.2">
      <c r="A48" s="6">
        <v>19</v>
      </c>
      <c r="B48" s="76" t="s">
        <v>673</v>
      </c>
      <c r="C48" s="150" t="s">
        <v>674</v>
      </c>
      <c r="D48" s="11" t="s">
        <v>313</v>
      </c>
      <c r="E48" s="75">
        <v>0.14000000000000001</v>
      </c>
      <c r="F48" s="74">
        <v>2712.24</v>
      </c>
      <c r="G48" s="74">
        <v>234.42</v>
      </c>
      <c r="H48" s="74">
        <v>872.51</v>
      </c>
      <c r="I48" s="74">
        <v>222.22</v>
      </c>
      <c r="J48" s="73">
        <v>380</v>
      </c>
      <c r="K48" s="73">
        <v>33</v>
      </c>
      <c r="L48" s="73">
        <v>122</v>
      </c>
      <c r="M48" s="73">
        <v>31</v>
      </c>
      <c r="N48" s="73">
        <v>17.3</v>
      </c>
      <c r="O48" s="73">
        <v>2.42</v>
      </c>
      <c r="P48" s="73">
        <v>16.399999999999999</v>
      </c>
      <c r="Q48" s="73">
        <v>2.2999999999999998</v>
      </c>
    </row>
    <row r="49" spans="1:17" ht="12.75" customHeight="1" x14ac:dyDescent="0.2">
      <c r="A49" s="6">
        <v>20</v>
      </c>
      <c r="B49" s="76" t="s">
        <v>675</v>
      </c>
      <c r="C49" s="150" t="s">
        <v>676</v>
      </c>
      <c r="D49" s="11" t="s">
        <v>677</v>
      </c>
      <c r="E49" s="75">
        <v>0.05</v>
      </c>
      <c r="F49" s="74">
        <v>3906.63</v>
      </c>
      <c r="G49" s="74">
        <v>2444.6</v>
      </c>
      <c r="H49" s="74">
        <v>572.30999999999995</v>
      </c>
      <c r="I49" s="73"/>
      <c r="J49" s="73">
        <v>195</v>
      </c>
      <c r="K49" s="73">
        <v>122</v>
      </c>
      <c r="L49" s="73">
        <v>29</v>
      </c>
      <c r="M49" s="73"/>
      <c r="N49" s="73">
        <v>170</v>
      </c>
      <c r="O49" s="73">
        <v>8.5</v>
      </c>
      <c r="P49" s="73"/>
      <c r="Q49" s="73"/>
    </row>
    <row r="50" spans="1:17" ht="12.75" customHeight="1" x14ac:dyDescent="0.2">
      <c r="A50" s="6">
        <v>21</v>
      </c>
      <c r="B50" s="76" t="s">
        <v>678</v>
      </c>
      <c r="C50" s="150" t="s">
        <v>679</v>
      </c>
      <c r="D50" s="11" t="s">
        <v>264</v>
      </c>
      <c r="E50" s="77">
        <v>0.05</v>
      </c>
      <c r="F50" s="74">
        <v>5156.3</v>
      </c>
      <c r="G50" s="73"/>
      <c r="H50" s="73"/>
      <c r="I50" s="73"/>
      <c r="J50" s="73">
        <v>258</v>
      </c>
      <c r="K50" s="73"/>
      <c r="L50" s="73"/>
      <c r="M50" s="73"/>
      <c r="N50" s="73"/>
      <c r="O50" s="73"/>
      <c r="P50" s="73"/>
      <c r="Q50" s="73"/>
    </row>
    <row r="51" spans="1:17" ht="12.75" customHeight="1" x14ac:dyDescent="0.2">
      <c r="A51" s="6">
        <v>22</v>
      </c>
      <c r="B51" s="76" t="s">
        <v>680</v>
      </c>
      <c r="C51" s="150" t="s">
        <v>681</v>
      </c>
      <c r="D51" s="11" t="s">
        <v>632</v>
      </c>
      <c r="E51" s="75">
        <v>9.01</v>
      </c>
      <c r="F51" s="74">
        <v>729.34</v>
      </c>
      <c r="G51" s="74">
        <v>168.39</v>
      </c>
      <c r="H51" s="74">
        <v>2.31</v>
      </c>
      <c r="I51" s="73"/>
      <c r="J51" s="73">
        <v>6571</v>
      </c>
      <c r="K51" s="73">
        <v>1517</v>
      </c>
      <c r="L51" s="73">
        <v>21</v>
      </c>
      <c r="M51" s="73"/>
      <c r="N51" s="73">
        <v>14.63</v>
      </c>
      <c r="O51" s="73">
        <v>131.82</v>
      </c>
      <c r="P51" s="73"/>
      <c r="Q51" s="73"/>
    </row>
    <row r="52" spans="1:17" ht="12.75" customHeight="1" x14ac:dyDescent="0.2">
      <c r="A52" s="6">
        <v>23</v>
      </c>
      <c r="B52" s="76" t="s">
        <v>682</v>
      </c>
      <c r="C52" s="150" t="s">
        <v>683</v>
      </c>
      <c r="D52" s="11" t="s">
        <v>684</v>
      </c>
      <c r="E52" s="75">
        <v>2.0099999999999998</v>
      </c>
      <c r="F52" s="74">
        <v>10332.14</v>
      </c>
      <c r="G52" s="74">
        <v>2043.74</v>
      </c>
      <c r="H52" s="74">
        <v>1064</v>
      </c>
      <c r="I52" s="74">
        <v>74.8</v>
      </c>
      <c r="J52" s="73">
        <v>20768</v>
      </c>
      <c r="K52" s="73">
        <v>4108</v>
      </c>
      <c r="L52" s="73">
        <v>2139</v>
      </c>
      <c r="M52" s="73">
        <v>150</v>
      </c>
      <c r="N52" s="73">
        <v>170.17</v>
      </c>
      <c r="O52" s="73">
        <v>342.04</v>
      </c>
      <c r="P52" s="73">
        <v>4.1100000000000003</v>
      </c>
      <c r="Q52" s="73">
        <v>8.26</v>
      </c>
    </row>
    <row r="53" spans="1:17" ht="12.75" customHeight="1" x14ac:dyDescent="0.2">
      <c r="A53" s="163" t="s">
        <v>685</v>
      </c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</row>
    <row r="54" spans="1:17" ht="12.75" customHeight="1" x14ac:dyDescent="0.2">
      <c r="A54" s="6">
        <v>24</v>
      </c>
      <c r="B54" s="76" t="s">
        <v>686</v>
      </c>
      <c r="C54" s="150" t="s">
        <v>687</v>
      </c>
      <c r="D54" s="11" t="s">
        <v>199</v>
      </c>
      <c r="E54" s="75">
        <v>0.08</v>
      </c>
      <c r="F54" s="74">
        <v>2709.38</v>
      </c>
      <c r="G54" s="74">
        <v>216.96</v>
      </c>
      <c r="H54" s="74">
        <v>2324.12</v>
      </c>
      <c r="I54" s="74">
        <v>165.26</v>
      </c>
      <c r="J54" s="73">
        <v>217</v>
      </c>
      <c r="K54" s="73">
        <v>17</v>
      </c>
      <c r="L54" s="73">
        <v>186</v>
      </c>
      <c r="M54" s="73">
        <v>13</v>
      </c>
      <c r="N54" s="73">
        <v>17.61</v>
      </c>
      <c r="O54" s="73">
        <v>1.41</v>
      </c>
      <c r="P54" s="73">
        <v>9.08</v>
      </c>
      <c r="Q54" s="73">
        <v>0.73</v>
      </c>
    </row>
    <row r="55" spans="1:17" ht="36" x14ac:dyDescent="0.2">
      <c r="A55" s="6">
        <v>25</v>
      </c>
      <c r="B55" s="76" t="s">
        <v>688</v>
      </c>
      <c r="C55" s="150" t="s">
        <v>689</v>
      </c>
      <c r="D55" s="11" t="s">
        <v>37</v>
      </c>
      <c r="E55" s="77">
        <v>6</v>
      </c>
      <c r="F55" s="74">
        <v>54.17</v>
      </c>
      <c r="G55" s="73"/>
      <c r="H55" s="73"/>
      <c r="I55" s="73"/>
      <c r="J55" s="73">
        <v>325</v>
      </c>
      <c r="K55" s="73"/>
      <c r="L55" s="73"/>
      <c r="M55" s="73"/>
      <c r="N55" s="73"/>
      <c r="O55" s="73"/>
      <c r="P55" s="73"/>
      <c r="Q55" s="73"/>
    </row>
    <row r="56" spans="1:17" ht="22.5" customHeight="1" x14ac:dyDescent="0.2">
      <c r="A56" s="6">
        <v>26</v>
      </c>
      <c r="B56" s="76" t="s">
        <v>690</v>
      </c>
      <c r="C56" s="150" t="s">
        <v>691</v>
      </c>
      <c r="D56" s="11" t="s">
        <v>37</v>
      </c>
      <c r="E56" s="77">
        <v>2</v>
      </c>
      <c r="F56" s="74">
        <v>65.069999999999993</v>
      </c>
      <c r="G56" s="73"/>
      <c r="H56" s="73"/>
      <c r="I56" s="73"/>
      <c r="J56" s="73">
        <v>130</v>
      </c>
      <c r="K56" s="73"/>
      <c r="L56" s="73"/>
      <c r="M56" s="73"/>
      <c r="N56" s="73"/>
      <c r="O56" s="73"/>
      <c r="P56" s="73"/>
      <c r="Q56" s="73"/>
    </row>
    <row r="57" spans="1:17" ht="12.75" customHeight="1" x14ac:dyDescent="0.2">
      <c r="A57" s="6">
        <v>27</v>
      </c>
      <c r="B57" s="76" t="s">
        <v>692</v>
      </c>
      <c r="C57" s="150" t="s">
        <v>693</v>
      </c>
      <c r="D57" s="11" t="s">
        <v>652</v>
      </c>
      <c r="E57" s="75">
        <v>0.32200000000000001</v>
      </c>
      <c r="F57" s="74">
        <v>15207.66</v>
      </c>
      <c r="G57" s="74">
        <v>2018.76</v>
      </c>
      <c r="H57" s="74">
        <v>98</v>
      </c>
      <c r="I57" s="74">
        <v>6.37</v>
      </c>
      <c r="J57" s="73">
        <v>4897</v>
      </c>
      <c r="K57" s="73">
        <v>650</v>
      </c>
      <c r="L57" s="73">
        <v>32</v>
      </c>
      <c r="M57" s="73">
        <v>2</v>
      </c>
      <c r="N57" s="73">
        <v>165.88</v>
      </c>
      <c r="O57" s="73">
        <v>53.41</v>
      </c>
      <c r="P57" s="73">
        <v>0.47</v>
      </c>
      <c r="Q57" s="73">
        <v>0.15</v>
      </c>
    </row>
    <row r="58" spans="1:17" ht="12.75" customHeight="1" x14ac:dyDescent="0.2">
      <c r="A58" s="6">
        <v>28</v>
      </c>
      <c r="B58" s="76" t="s">
        <v>694</v>
      </c>
      <c r="C58" s="150" t="s">
        <v>695</v>
      </c>
      <c r="D58" s="11" t="s">
        <v>677</v>
      </c>
      <c r="E58" s="75">
        <v>0.01</v>
      </c>
      <c r="F58" s="74">
        <v>13769.84</v>
      </c>
      <c r="G58" s="74">
        <v>614.03</v>
      </c>
      <c r="H58" s="74">
        <v>303.06</v>
      </c>
      <c r="I58" s="73"/>
      <c r="J58" s="73">
        <v>138</v>
      </c>
      <c r="K58" s="73">
        <v>6</v>
      </c>
      <c r="L58" s="73">
        <v>3</v>
      </c>
      <c r="M58" s="73"/>
      <c r="N58" s="73">
        <v>42.7</v>
      </c>
      <c r="O58" s="73">
        <v>0.43</v>
      </c>
      <c r="P58" s="73"/>
      <c r="Q58" s="73"/>
    </row>
    <row r="59" spans="1:17" ht="12.75" customHeight="1" x14ac:dyDescent="0.2">
      <c r="A59" s="6">
        <v>29</v>
      </c>
      <c r="B59" s="76" t="s">
        <v>696</v>
      </c>
      <c r="C59" s="150" t="s">
        <v>697</v>
      </c>
      <c r="D59" s="11" t="s">
        <v>227</v>
      </c>
      <c r="E59" s="77">
        <v>11.7</v>
      </c>
      <c r="F59" s="74">
        <v>2.59</v>
      </c>
      <c r="G59" s="74">
        <v>1.2</v>
      </c>
      <c r="H59" s="74">
        <v>1.39</v>
      </c>
      <c r="I59" s="73"/>
      <c r="J59" s="73">
        <v>30</v>
      </c>
      <c r="K59" s="73">
        <v>14</v>
      </c>
      <c r="L59" s="73">
        <v>16</v>
      </c>
      <c r="M59" s="73"/>
      <c r="N59" s="73">
        <v>0.1</v>
      </c>
      <c r="O59" s="73">
        <v>1.17</v>
      </c>
      <c r="P59" s="73"/>
      <c r="Q59" s="73"/>
    </row>
    <row r="60" spans="1:17" ht="12.75" customHeight="1" x14ac:dyDescent="0.2">
      <c r="A60" s="6">
        <v>30</v>
      </c>
      <c r="B60" s="76" t="s">
        <v>265</v>
      </c>
      <c r="C60" s="150" t="s">
        <v>266</v>
      </c>
      <c r="D60" s="11" t="s">
        <v>194</v>
      </c>
      <c r="E60" s="75">
        <v>0.11700000000000001</v>
      </c>
      <c r="F60" s="74">
        <v>417.46</v>
      </c>
      <c r="G60" s="74">
        <v>79.650000000000006</v>
      </c>
      <c r="H60" s="74">
        <v>10.15</v>
      </c>
      <c r="I60" s="74">
        <v>0.16</v>
      </c>
      <c r="J60" s="73">
        <v>49</v>
      </c>
      <c r="K60" s="73">
        <v>9</v>
      </c>
      <c r="L60" s="73">
        <v>1</v>
      </c>
      <c r="M60" s="73"/>
      <c r="N60" s="73">
        <v>5.31</v>
      </c>
      <c r="O60" s="73">
        <v>0.62</v>
      </c>
      <c r="P60" s="73">
        <v>0.01</v>
      </c>
      <c r="Q60" s="73"/>
    </row>
    <row r="61" spans="1:17" ht="12.75" customHeight="1" x14ac:dyDescent="0.2">
      <c r="A61" s="6">
        <v>31</v>
      </c>
      <c r="B61" s="76" t="s">
        <v>698</v>
      </c>
      <c r="C61" s="150" t="s">
        <v>699</v>
      </c>
      <c r="D61" s="11" t="s">
        <v>700</v>
      </c>
      <c r="E61" s="77">
        <v>0.11700000000000001</v>
      </c>
      <c r="F61" s="74">
        <v>2788.4</v>
      </c>
      <c r="G61" s="74">
        <v>2296.3200000000002</v>
      </c>
      <c r="H61" s="74">
        <v>323.20999999999998</v>
      </c>
      <c r="I61" s="73"/>
      <c r="J61" s="73">
        <v>326</v>
      </c>
      <c r="K61" s="73">
        <v>269</v>
      </c>
      <c r="L61" s="73">
        <v>38</v>
      </c>
      <c r="M61" s="73"/>
      <c r="N61" s="73">
        <v>184</v>
      </c>
      <c r="O61" s="73">
        <v>21.53</v>
      </c>
      <c r="P61" s="73"/>
      <c r="Q61" s="73"/>
    </row>
    <row r="62" spans="1:17" ht="12.75" customHeight="1" x14ac:dyDescent="0.2">
      <c r="A62" s="6">
        <v>32</v>
      </c>
      <c r="B62" s="76" t="s">
        <v>701</v>
      </c>
      <c r="C62" s="150" t="s">
        <v>702</v>
      </c>
      <c r="D62" s="11" t="s">
        <v>303</v>
      </c>
      <c r="E62" s="77">
        <v>25.74</v>
      </c>
      <c r="F62" s="74">
        <v>85</v>
      </c>
      <c r="G62" s="73"/>
      <c r="H62" s="73"/>
      <c r="I62" s="73"/>
      <c r="J62" s="73">
        <v>2188</v>
      </c>
      <c r="K62" s="73"/>
      <c r="L62" s="73"/>
      <c r="M62" s="73"/>
      <c r="N62" s="73"/>
      <c r="O62" s="73"/>
      <c r="P62" s="73"/>
      <c r="Q62" s="73"/>
    </row>
    <row r="63" spans="1:17" ht="12.75" customHeight="1" x14ac:dyDescent="0.2">
      <c r="A63" s="6">
        <v>33</v>
      </c>
      <c r="B63" s="76" t="s">
        <v>703</v>
      </c>
      <c r="C63" s="150" t="s">
        <v>704</v>
      </c>
      <c r="D63" s="11" t="s">
        <v>194</v>
      </c>
      <c r="E63" s="75">
        <v>0.1</v>
      </c>
      <c r="F63" s="74">
        <v>3572.25</v>
      </c>
      <c r="G63" s="74">
        <v>287.94</v>
      </c>
      <c r="H63" s="74">
        <v>6.51</v>
      </c>
      <c r="I63" s="74">
        <v>1.25</v>
      </c>
      <c r="J63" s="73">
        <v>357</v>
      </c>
      <c r="K63" s="73">
        <v>29</v>
      </c>
      <c r="L63" s="73">
        <v>1</v>
      </c>
      <c r="M63" s="73"/>
      <c r="N63" s="73">
        <v>26.2</v>
      </c>
      <c r="O63" s="73">
        <v>2.62</v>
      </c>
      <c r="P63" s="73">
        <v>0.08</v>
      </c>
      <c r="Q63" s="73">
        <v>0.01</v>
      </c>
    </row>
    <row r="64" spans="1:17" ht="12.75" customHeight="1" x14ac:dyDescent="0.2">
      <c r="A64" s="163" t="s">
        <v>705</v>
      </c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</row>
    <row r="65" spans="1:17" ht="12.75" customHeight="1" x14ac:dyDescent="0.2">
      <c r="A65" s="6">
        <v>34</v>
      </c>
      <c r="B65" s="76" t="s">
        <v>706</v>
      </c>
      <c r="C65" s="150" t="s">
        <v>707</v>
      </c>
      <c r="D65" s="11" t="s">
        <v>652</v>
      </c>
      <c r="E65" s="75">
        <v>1.6</v>
      </c>
      <c r="F65" s="74">
        <v>1137.76</v>
      </c>
      <c r="G65" s="74">
        <v>303.52</v>
      </c>
      <c r="H65" s="74">
        <v>535.13</v>
      </c>
      <c r="I65" s="74">
        <v>53.33</v>
      </c>
      <c r="J65" s="73">
        <v>1820</v>
      </c>
      <c r="K65" s="73">
        <v>486</v>
      </c>
      <c r="L65" s="73">
        <v>856</v>
      </c>
      <c r="M65" s="73">
        <v>85</v>
      </c>
      <c r="N65" s="73">
        <v>22.4</v>
      </c>
      <c r="O65" s="73">
        <v>35.840000000000003</v>
      </c>
      <c r="P65" s="73">
        <v>2.81</v>
      </c>
      <c r="Q65" s="73">
        <v>4.5</v>
      </c>
    </row>
    <row r="66" spans="1:17" ht="22.5" customHeight="1" x14ac:dyDescent="0.2">
      <c r="A66" s="6">
        <v>35</v>
      </c>
      <c r="B66" s="76" t="s">
        <v>708</v>
      </c>
      <c r="C66" s="150" t="s">
        <v>709</v>
      </c>
      <c r="D66" s="11" t="s">
        <v>264</v>
      </c>
      <c r="E66" s="77">
        <v>1.6</v>
      </c>
      <c r="F66" s="74">
        <v>13506.5</v>
      </c>
      <c r="G66" s="73"/>
      <c r="H66" s="73"/>
      <c r="I66" s="73"/>
      <c r="J66" s="73">
        <v>21610</v>
      </c>
      <c r="K66" s="73"/>
      <c r="L66" s="73"/>
      <c r="M66" s="73"/>
      <c r="N66" s="73"/>
      <c r="O66" s="73"/>
      <c r="P66" s="73"/>
      <c r="Q66" s="73"/>
    </row>
    <row r="67" spans="1:17" ht="12.75" customHeight="1" x14ac:dyDescent="0.2">
      <c r="A67" s="6">
        <v>36</v>
      </c>
      <c r="B67" s="76" t="s">
        <v>265</v>
      </c>
      <c r="C67" s="150" t="s">
        <v>266</v>
      </c>
      <c r="D67" s="11" t="s">
        <v>194</v>
      </c>
      <c r="E67" s="75">
        <v>0.64</v>
      </c>
      <c r="F67" s="74">
        <v>417.46</v>
      </c>
      <c r="G67" s="74">
        <v>79.650000000000006</v>
      </c>
      <c r="H67" s="74">
        <v>10.15</v>
      </c>
      <c r="I67" s="74">
        <v>0.16</v>
      </c>
      <c r="J67" s="73">
        <v>267</v>
      </c>
      <c r="K67" s="73">
        <v>51</v>
      </c>
      <c r="L67" s="73">
        <v>6</v>
      </c>
      <c r="M67" s="73"/>
      <c r="N67" s="73">
        <v>5.31</v>
      </c>
      <c r="O67" s="73">
        <v>3.4</v>
      </c>
      <c r="P67" s="73">
        <v>0.01</v>
      </c>
      <c r="Q67" s="73">
        <v>0.01</v>
      </c>
    </row>
    <row r="68" spans="1:17" ht="12.75" customHeight="1" x14ac:dyDescent="0.2">
      <c r="A68" s="6">
        <v>37</v>
      </c>
      <c r="B68" s="76" t="s">
        <v>710</v>
      </c>
      <c r="C68" s="150" t="s">
        <v>711</v>
      </c>
      <c r="D68" s="11" t="s">
        <v>194</v>
      </c>
      <c r="E68" s="77">
        <v>0.64</v>
      </c>
      <c r="F68" s="74">
        <v>777.58</v>
      </c>
      <c r="G68" s="74">
        <v>73.62</v>
      </c>
      <c r="H68" s="74">
        <v>26.6</v>
      </c>
      <c r="I68" s="74">
        <v>0.32</v>
      </c>
      <c r="J68" s="73">
        <v>498</v>
      </c>
      <c r="K68" s="73">
        <v>47</v>
      </c>
      <c r="L68" s="73">
        <v>17</v>
      </c>
      <c r="M68" s="73"/>
      <c r="N68" s="73">
        <v>5.76</v>
      </c>
      <c r="O68" s="73">
        <v>3.69</v>
      </c>
      <c r="P68" s="73">
        <v>0.02</v>
      </c>
      <c r="Q68" s="73">
        <v>0.01</v>
      </c>
    </row>
    <row r="69" spans="1:17" ht="12.75" customHeight="1" x14ac:dyDescent="0.2">
      <c r="A69" s="6">
        <v>38</v>
      </c>
      <c r="B69" s="76" t="s">
        <v>712</v>
      </c>
      <c r="C69" s="150" t="s">
        <v>713</v>
      </c>
      <c r="D69" s="11" t="s">
        <v>700</v>
      </c>
      <c r="E69" s="75">
        <v>1.2</v>
      </c>
      <c r="F69" s="74">
        <v>1247.9100000000001</v>
      </c>
      <c r="G69" s="74">
        <v>437.36</v>
      </c>
      <c r="H69" s="74">
        <v>586.29</v>
      </c>
      <c r="I69" s="74">
        <v>51.86</v>
      </c>
      <c r="J69" s="73">
        <v>1497</v>
      </c>
      <c r="K69" s="73">
        <v>525</v>
      </c>
      <c r="L69" s="73">
        <v>704</v>
      </c>
      <c r="M69" s="73">
        <v>62</v>
      </c>
      <c r="N69" s="73">
        <v>35.5</v>
      </c>
      <c r="O69" s="73">
        <v>42.6</v>
      </c>
      <c r="P69" s="73">
        <v>2.61</v>
      </c>
      <c r="Q69" s="73">
        <v>3.13</v>
      </c>
    </row>
    <row r="70" spans="1:17" ht="12.75" customHeight="1" x14ac:dyDescent="0.2">
      <c r="A70" s="6">
        <v>39</v>
      </c>
      <c r="B70" s="76" t="s">
        <v>714</v>
      </c>
      <c r="C70" s="150" t="s">
        <v>715</v>
      </c>
      <c r="D70" s="11" t="s">
        <v>264</v>
      </c>
      <c r="E70" s="75">
        <v>0.65</v>
      </c>
      <c r="F70" s="74">
        <v>15041</v>
      </c>
      <c r="G70" s="73"/>
      <c r="H70" s="73"/>
      <c r="I70" s="73"/>
      <c r="J70" s="73">
        <v>9777</v>
      </c>
      <c r="K70" s="73"/>
      <c r="L70" s="73"/>
      <c r="M70" s="73"/>
      <c r="N70" s="73"/>
      <c r="O70" s="73"/>
      <c r="P70" s="73"/>
      <c r="Q70" s="73"/>
    </row>
    <row r="71" spans="1:17" ht="12.75" customHeight="1" x14ac:dyDescent="0.2">
      <c r="A71" s="6">
        <v>40</v>
      </c>
      <c r="B71" s="76" t="s">
        <v>716</v>
      </c>
      <c r="C71" s="150" t="s">
        <v>717</v>
      </c>
      <c r="D71" s="11" t="s">
        <v>425</v>
      </c>
      <c r="E71" s="75">
        <v>25</v>
      </c>
      <c r="F71" s="74">
        <v>57</v>
      </c>
      <c r="G71" s="73"/>
      <c r="H71" s="73"/>
      <c r="I71" s="73"/>
      <c r="J71" s="73">
        <v>1425</v>
      </c>
      <c r="K71" s="73"/>
      <c r="L71" s="73"/>
      <c r="M71" s="73"/>
      <c r="N71" s="73"/>
      <c r="O71" s="73"/>
      <c r="P71" s="73"/>
      <c r="Q71" s="73"/>
    </row>
    <row r="72" spans="1:17" ht="12.75" customHeight="1" x14ac:dyDescent="0.2">
      <c r="A72" s="163" t="s">
        <v>718</v>
      </c>
      <c r="B72" s="164"/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</row>
    <row r="73" spans="1:17" ht="12.75" customHeight="1" x14ac:dyDescent="0.2">
      <c r="A73" s="6">
        <v>41</v>
      </c>
      <c r="B73" s="76" t="s">
        <v>719</v>
      </c>
      <c r="C73" s="150" t="s">
        <v>720</v>
      </c>
      <c r="D73" s="11" t="s">
        <v>721</v>
      </c>
      <c r="E73" s="75">
        <v>0.11</v>
      </c>
      <c r="F73" s="74">
        <v>7978.81</v>
      </c>
      <c r="G73" s="74">
        <v>1452.45</v>
      </c>
      <c r="H73" s="74">
        <v>425.76</v>
      </c>
      <c r="I73" s="73"/>
      <c r="J73" s="73">
        <v>878</v>
      </c>
      <c r="K73" s="73">
        <v>160</v>
      </c>
      <c r="L73" s="73">
        <v>47</v>
      </c>
      <c r="M73" s="73"/>
      <c r="N73" s="73">
        <v>115</v>
      </c>
      <c r="O73" s="73">
        <v>12.65</v>
      </c>
      <c r="P73" s="73"/>
      <c r="Q73" s="73"/>
    </row>
    <row r="74" spans="1:17" ht="12.75" customHeight="1" x14ac:dyDescent="0.2">
      <c r="A74" s="6">
        <v>42</v>
      </c>
      <c r="B74" s="76" t="s">
        <v>722</v>
      </c>
      <c r="C74" s="150" t="s">
        <v>723</v>
      </c>
      <c r="D74" s="11" t="s">
        <v>248</v>
      </c>
      <c r="E74" s="75">
        <v>2.75</v>
      </c>
      <c r="F74" s="74">
        <v>304.64</v>
      </c>
      <c r="G74" s="73"/>
      <c r="H74" s="73"/>
      <c r="I74" s="73"/>
      <c r="J74" s="73">
        <v>838</v>
      </c>
      <c r="K74" s="73"/>
      <c r="L74" s="73"/>
      <c r="M74" s="73"/>
      <c r="N74" s="73"/>
      <c r="O74" s="73"/>
      <c r="P74" s="73"/>
      <c r="Q74" s="73"/>
    </row>
    <row r="75" spans="1:17" ht="12.75" customHeight="1" x14ac:dyDescent="0.2">
      <c r="A75" s="6">
        <v>43</v>
      </c>
      <c r="B75" s="76" t="s">
        <v>724</v>
      </c>
      <c r="C75" s="150" t="s">
        <v>725</v>
      </c>
      <c r="D75" s="11" t="s">
        <v>248</v>
      </c>
      <c r="E75" s="75">
        <v>6.09</v>
      </c>
      <c r="F75" s="74">
        <v>304.64</v>
      </c>
      <c r="G75" s="73"/>
      <c r="H75" s="73"/>
      <c r="I75" s="73"/>
      <c r="J75" s="73">
        <v>1855</v>
      </c>
      <c r="K75" s="73"/>
      <c r="L75" s="73"/>
      <c r="M75" s="73"/>
      <c r="N75" s="73"/>
      <c r="O75" s="73"/>
      <c r="P75" s="73"/>
      <c r="Q75" s="73"/>
    </row>
    <row r="76" spans="1:17" ht="12.75" customHeight="1" x14ac:dyDescent="0.2">
      <c r="A76" s="6">
        <v>44</v>
      </c>
      <c r="B76" s="76" t="s">
        <v>724</v>
      </c>
      <c r="C76" s="150" t="s">
        <v>726</v>
      </c>
      <c r="D76" s="11" t="s">
        <v>248</v>
      </c>
      <c r="E76" s="75">
        <v>1.89</v>
      </c>
      <c r="F76" s="74">
        <v>304.64</v>
      </c>
      <c r="G76" s="73"/>
      <c r="H76" s="73"/>
      <c r="I76" s="73"/>
      <c r="J76" s="73">
        <v>576</v>
      </c>
      <c r="K76" s="73"/>
      <c r="L76" s="73"/>
      <c r="M76" s="73"/>
      <c r="N76" s="73"/>
      <c r="O76" s="73"/>
      <c r="P76" s="73"/>
      <c r="Q76" s="73"/>
    </row>
    <row r="77" spans="1:17" ht="12.75" customHeight="1" x14ac:dyDescent="0.2">
      <c r="A77" s="6">
        <v>45</v>
      </c>
      <c r="B77" s="76" t="s">
        <v>727</v>
      </c>
      <c r="C77" s="150" t="s">
        <v>728</v>
      </c>
      <c r="D77" s="11" t="s">
        <v>721</v>
      </c>
      <c r="E77" s="75">
        <v>6.3E-2</v>
      </c>
      <c r="F77" s="74">
        <v>37452.35</v>
      </c>
      <c r="G77" s="74">
        <v>1277.18</v>
      </c>
      <c r="H77" s="74">
        <v>419.21</v>
      </c>
      <c r="I77" s="73"/>
      <c r="J77" s="73">
        <v>2359</v>
      </c>
      <c r="K77" s="73">
        <v>80</v>
      </c>
      <c r="L77" s="73">
        <v>26</v>
      </c>
      <c r="M77" s="73"/>
      <c r="N77" s="73">
        <v>98.7</v>
      </c>
      <c r="O77" s="73">
        <v>6.22</v>
      </c>
      <c r="P77" s="73"/>
      <c r="Q77" s="73"/>
    </row>
    <row r="78" spans="1:17" ht="12.75" customHeight="1" x14ac:dyDescent="0.2">
      <c r="A78" s="6">
        <v>46</v>
      </c>
      <c r="B78" s="76" t="s">
        <v>729</v>
      </c>
      <c r="C78" s="150" t="s">
        <v>730</v>
      </c>
      <c r="D78" s="11" t="s">
        <v>248</v>
      </c>
      <c r="E78" s="75">
        <v>6.3</v>
      </c>
      <c r="F78" s="74">
        <v>309.39999999999998</v>
      </c>
      <c r="G78" s="73"/>
      <c r="H78" s="73"/>
      <c r="I78" s="73"/>
      <c r="J78" s="73">
        <v>1949</v>
      </c>
      <c r="K78" s="73"/>
      <c r="L78" s="73"/>
      <c r="M78" s="73"/>
      <c r="N78" s="73"/>
      <c r="O78" s="73"/>
      <c r="P78" s="73"/>
      <c r="Q78" s="73"/>
    </row>
    <row r="79" spans="1:17" ht="12.75" customHeight="1" x14ac:dyDescent="0.2">
      <c r="A79" s="6">
        <v>47</v>
      </c>
      <c r="B79" s="76" t="s">
        <v>731</v>
      </c>
      <c r="C79" s="150" t="s">
        <v>732</v>
      </c>
      <c r="D79" s="11" t="s">
        <v>295</v>
      </c>
      <c r="E79" s="75">
        <v>4</v>
      </c>
      <c r="F79" s="74">
        <v>168.76</v>
      </c>
      <c r="G79" s="73"/>
      <c r="H79" s="73"/>
      <c r="I79" s="73"/>
      <c r="J79" s="73">
        <v>675</v>
      </c>
      <c r="K79" s="73"/>
      <c r="L79" s="73"/>
      <c r="M79" s="73"/>
      <c r="N79" s="73"/>
      <c r="O79" s="73"/>
      <c r="P79" s="73"/>
      <c r="Q79" s="73"/>
    </row>
    <row r="80" spans="1:17" ht="12.75" customHeight="1" x14ac:dyDescent="0.2">
      <c r="A80" s="6">
        <v>48</v>
      </c>
      <c r="B80" s="76" t="s">
        <v>733</v>
      </c>
      <c r="C80" s="150" t="s">
        <v>734</v>
      </c>
      <c r="D80" s="11" t="s">
        <v>295</v>
      </c>
      <c r="E80" s="77">
        <v>3</v>
      </c>
      <c r="F80" s="74">
        <v>224.5</v>
      </c>
      <c r="G80" s="73"/>
      <c r="H80" s="73"/>
      <c r="I80" s="73"/>
      <c r="J80" s="73">
        <v>674</v>
      </c>
      <c r="K80" s="73"/>
      <c r="L80" s="73"/>
      <c r="M80" s="73"/>
      <c r="N80" s="73"/>
      <c r="O80" s="73"/>
      <c r="P80" s="73"/>
      <c r="Q80" s="73"/>
    </row>
    <row r="81" spans="1:17" ht="12.75" customHeight="1" x14ac:dyDescent="0.2">
      <c r="A81" s="6">
        <v>49</v>
      </c>
      <c r="B81" s="76" t="s">
        <v>735</v>
      </c>
      <c r="C81" s="150" t="s">
        <v>736</v>
      </c>
      <c r="D81" s="11" t="s">
        <v>37</v>
      </c>
      <c r="E81" s="77">
        <v>2</v>
      </c>
      <c r="F81" s="74">
        <v>29.8</v>
      </c>
      <c r="G81" s="74">
        <v>15.31</v>
      </c>
      <c r="H81" s="74">
        <v>11.69</v>
      </c>
      <c r="I81" s="74">
        <v>0.73</v>
      </c>
      <c r="J81" s="73">
        <v>60</v>
      </c>
      <c r="K81" s="73">
        <v>31</v>
      </c>
      <c r="L81" s="73">
        <v>23</v>
      </c>
      <c r="M81" s="73">
        <v>1</v>
      </c>
      <c r="N81" s="73">
        <v>1.1299999999999999</v>
      </c>
      <c r="O81" s="73">
        <v>2.2599999999999998</v>
      </c>
      <c r="P81" s="73">
        <v>0.04</v>
      </c>
      <c r="Q81" s="73">
        <v>0.08</v>
      </c>
    </row>
    <row r="82" spans="1:17" ht="12.75" customHeight="1" x14ac:dyDescent="0.2">
      <c r="A82" s="6">
        <v>50</v>
      </c>
      <c r="B82" s="76" t="s">
        <v>31</v>
      </c>
      <c r="C82" s="150" t="s">
        <v>737</v>
      </c>
      <c r="D82" s="11" t="s">
        <v>37</v>
      </c>
      <c r="E82" s="77">
        <v>2</v>
      </c>
      <c r="F82" s="74">
        <v>147.69999999999999</v>
      </c>
      <c r="G82" s="73"/>
      <c r="H82" s="73"/>
      <c r="I82" s="73"/>
      <c r="J82" s="73">
        <v>295</v>
      </c>
      <c r="K82" s="73"/>
      <c r="L82" s="73"/>
      <c r="M82" s="73"/>
      <c r="N82" s="73"/>
      <c r="O82" s="73"/>
      <c r="P82" s="73"/>
      <c r="Q82" s="73"/>
    </row>
    <row r="83" spans="1:17" ht="12.75" customHeight="1" x14ac:dyDescent="0.2">
      <c r="A83" s="6">
        <v>51</v>
      </c>
      <c r="B83" s="76" t="s">
        <v>639</v>
      </c>
      <c r="C83" s="150" t="s">
        <v>738</v>
      </c>
      <c r="D83" s="11" t="s">
        <v>641</v>
      </c>
      <c r="E83" s="75">
        <v>12</v>
      </c>
      <c r="F83" s="74">
        <v>84.31</v>
      </c>
      <c r="G83" s="74">
        <v>33.57</v>
      </c>
      <c r="H83" s="74">
        <v>23.68</v>
      </c>
      <c r="I83" s="73"/>
      <c r="J83" s="73">
        <v>1012</v>
      </c>
      <c r="K83" s="73">
        <v>403</v>
      </c>
      <c r="L83" s="73">
        <v>284</v>
      </c>
      <c r="M83" s="73"/>
      <c r="N83" s="73">
        <v>2.4</v>
      </c>
      <c r="O83" s="73">
        <v>28.8</v>
      </c>
      <c r="P83" s="73"/>
      <c r="Q83" s="73"/>
    </row>
    <row r="84" spans="1:17" ht="12.75" customHeight="1" x14ac:dyDescent="0.2">
      <c r="A84" s="6">
        <v>52</v>
      </c>
      <c r="B84" s="76" t="s">
        <v>739</v>
      </c>
      <c r="C84" s="150" t="s">
        <v>740</v>
      </c>
      <c r="D84" s="11" t="s">
        <v>37</v>
      </c>
      <c r="E84" s="77">
        <v>1</v>
      </c>
      <c r="F84" s="74">
        <v>2777.76</v>
      </c>
      <c r="G84" s="73"/>
      <c r="H84" s="73"/>
      <c r="I84" s="73"/>
      <c r="J84" s="73">
        <v>2778</v>
      </c>
      <c r="K84" s="73"/>
      <c r="L84" s="73"/>
      <c r="M84" s="73"/>
      <c r="N84" s="73"/>
      <c r="O84" s="73"/>
      <c r="P84" s="73"/>
      <c r="Q84" s="73"/>
    </row>
    <row r="85" spans="1:17" x14ac:dyDescent="0.2">
      <c r="A85" s="6">
        <v>53</v>
      </c>
      <c r="B85" s="76" t="s">
        <v>741</v>
      </c>
      <c r="C85" s="150" t="s">
        <v>742</v>
      </c>
      <c r="D85" s="11" t="s">
        <v>295</v>
      </c>
      <c r="E85" s="77">
        <v>1</v>
      </c>
      <c r="F85" s="74">
        <v>81.319999999999993</v>
      </c>
      <c r="G85" s="73"/>
      <c r="H85" s="73"/>
      <c r="I85" s="73"/>
      <c r="J85" s="73">
        <v>81</v>
      </c>
      <c r="K85" s="73"/>
      <c r="L85" s="73"/>
      <c r="M85" s="73"/>
      <c r="N85" s="73"/>
      <c r="O85" s="73"/>
      <c r="P85" s="73"/>
      <c r="Q85" s="73"/>
    </row>
    <row r="86" spans="1:17" ht="24" x14ac:dyDescent="0.2">
      <c r="A86" s="6">
        <v>54</v>
      </c>
      <c r="B86" s="76" t="s">
        <v>31</v>
      </c>
      <c r="C86" s="150" t="s">
        <v>743</v>
      </c>
      <c r="D86" s="11" t="s">
        <v>295</v>
      </c>
      <c r="E86" s="77">
        <v>2</v>
      </c>
      <c r="F86" s="74">
        <v>4835.08</v>
      </c>
      <c r="G86" s="73"/>
      <c r="H86" s="73"/>
      <c r="I86" s="73"/>
      <c r="J86" s="73">
        <v>9670</v>
      </c>
      <c r="K86" s="73"/>
      <c r="L86" s="73"/>
      <c r="M86" s="73"/>
      <c r="N86" s="73"/>
      <c r="O86" s="73"/>
      <c r="P86" s="73"/>
      <c r="Q86" s="73"/>
    </row>
    <row r="87" spans="1:17" ht="12.75" customHeight="1" x14ac:dyDescent="0.2">
      <c r="A87" s="6">
        <v>55</v>
      </c>
      <c r="B87" s="76" t="s">
        <v>31</v>
      </c>
      <c r="C87" s="150" t="s">
        <v>744</v>
      </c>
      <c r="D87" s="11" t="s">
        <v>295</v>
      </c>
      <c r="E87" s="77">
        <v>2</v>
      </c>
      <c r="F87" s="74">
        <v>5441.41</v>
      </c>
      <c r="G87" s="73"/>
      <c r="H87" s="73"/>
      <c r="I87" s="73"/>
      <c r="J87" s="73">
        <v>10883</v>
      </c>
      <c r="K87" s="73"/>
      <c r="L87" s="73"/>
      <c r="M87" s="73"/>
      <c r="N87" s="73"/>
      <c r="O87" s="73"/>
      <c r="P87" s="73"/>
      <c r="Q87" s="73"/>
    </row>
    <row r="88" spans="1:17" ht="12.75" customHeight="1" x14ac:dyDescent="0.2">
      <c r="A88" s="6">
        <v>56</v>
      </c>
      <c r="B88" s="76" t="s">
        <v>745</v>
      </c>
      <c r="C88" s="150" t="s">
        <v>746</v>
      </c>
      <c r="D88" s="11" t="s">
        <v>38</v>
      </c>
      <c r="E88" s="77">
        <v>4</v>
      </c>
      <c r="F88" s="74">
        <v>19.850000000000001</v>
      </c>
      <c r="G88" s="74">
        <v>15.52</v>
      </c>
      <c r="H88" s="74">
        <v>3.56</v>
      </c>
      <c r="I88" s="73"/>
      <c r="J88" s="73">
        <v>79</v>
      </c>
      <c r="K88" s="73">
        <v>62</v>
      </c>
      <c r="L88" s="73">
        <v>14</v>
      </c>
      <c r="M88" s="73"/>
      <c r="N88" s="73">
        <v>1.1100000000000001</v>
      </c>
      <c r="O88" s="73">
        <v>4.4400000000000004</v>
      </c>
      <c r="P88" s="73"/>
      <c r="Q88" s="73"/>
    </row>
    <row r="89" spans="1:17" x14ac:dyDescent="0.2">
      <c r="A89" s="6">
        <v>57</v>
      </c>
      <c r="B89" s="76" t="s">
        <v>747</v>
      </c>
      <c r="C89" s="150" t="s">
        <v>748</v>
      </c>
      <c r="D89" s="11" t="s">
        <v>37</v>
      </c>
      <c r="E89" s="77">
        <v>4</v>
      </c>
      <c r="F89" s="74">
        <v>81.319999999999993</v>
      </c>
      <c r="G89" s="73"/>
      <c r="H89" s="73"/>
      <c r="I89" s="73"/>
      <c r="J89" s="73">
        <v>325</v>
      </c>
      <c r="K89" s="73"/>
      <c r="L89" s="73"/>
      <c r="M89" s="73"/>
      <c r="N89" s="73"/>
      <c r="O89" s="73"/>
      <c r="P89" s="73"/>
      <c r="Q89" s="73"/>
    </row>
    <row r="90" spans="1:17" ht="12.75" customHeight="1" x14ac:dyDescent="0.2">
      <c r="A90" s="163" t="s">
        <v>749</v>
      </c>
      <c r="B90" s="164"/>
      <c r="C90" s="164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</row>
    <row r="91" spans="1:17" ht="12.75" customHeight="1" x14ac:dyDescent="0.2">
      <c r="A91" s="6">
        <v>58</v>
      </c>
      <c r="B91" s="76" t="s">
        <v>750</v>
      </c>
      <c r="C91" s="150" t="s">
        <v>751</v>
      </c>
      <c r="D91" s="11" t="s">
        <v>721</v>
      </c>
      <c r="E91" s="75">
        <v>1.2E-2</v>
      </c>
      <c r="F91" s="74">
        <v>14895.21</v>
      </c>
      <c r="G91" s="74">
        <v>2310.62</v>
      </c>
      <c r="H91" s="74">
        <v>635.5</v>
      </c>
      <c r="I91" s="74">
        <v>27.49</v>
      </c>
      <c r="J91" s="73">
        <v>179</v>
      </c>
      <c r="K91" s="73">
        <v>28</v>
      </c>
      <c r="L91" s="73">
        <v>8</v>
      </c>
      <c r="M91" s="73"/>
      <c r="N91" s="73">
        <v>187.55</v>
      </c>
      <c r="O91" s="73">
        <v>2.25</v>
      </c>
      <c r="P91" s="73">
        <v>1.76</v>
      </c>
      <c r="Q91" s="73">
        <v>0.02</v>
      </c>
    </row>
    <row r="92" spans="1:17" ht="24" x14ac:dyDescent="0.2">
      <c r="A92" s="6">
        <v>59</v>
      </c>
      <c r="B92" s="76" t="s">
        <v>31</v>
      </c>
      <c r="C92" s="150" t="s">
        <v>752</v>
      </c>
      <c r="D92" s="11" t="s">
        <v>248</v>
      </c>
      <c r="E92" s="75">
        <v>1.22</v>
      </c>
      <c r="F92" s="74">
        <v>1081.1199999999999</v>
      </c>
      <c r="G92" s="73"/>
      <c r="H92" s="73"/>
      <c r="I92" s="73"/>
      <c r="J92" s="73">
        <v>1319</v>
      </c>
      <c r="K92" s="73"/>
      <c r="L92" s="73"/>
      <c r="M92" s="73"/>
      <c r="N92" s="73"/>
      <c r="O92" s="73"/>
      <c r="P92" s="73"/>
      <c r="Q92" s="73"/>
    </row>
    <row r="93" spans="1:17" ht="72" x14ac:dyDescent="0.2">
      <c r="A93" s="6">
        <v>60</v>
      </c>
      <c r="B93" s="76" t="s">
        <v>753</v>
      </c>
      <c r="C93" s="150" t="s">
        <v>754</v>
      </c>
      <c r="D93" s="11" t="s">
        <v>721</v>
      </c>
      <c r="E93" s="75">
        <v>0.11600000000000001</v>
      </c>
      <c r="F93" s="74">
        <v>11557.22</v>
      </c>
      <c r="G93" s="74">
        <v>1837.65</v>
      </c>
      <c r="H93" s="74">
        <v>534.04</v>
      </c>
      <c r="I93" s="74">
        <v>10.31</v>
      </c>
      <c r="J93" s="73">
        <v>1341</v>
      </c>
      <c r="K93" s="73">
        <v>213</v>
      </c>
      <c r="L93" s="73">
        <v>62</v>
      </c>
      <c r="M93" s="73">
        <v>1</v>
      </c>
      <c r="N93" s="73">
        <v>149.16</v>
      </c>
      <c r="O93" s="73">
        <v>17.3</v>
      </c>
      <c r="P93" s="73">
        <v>0.66</v>
      </c>
      <c r="Q93" s="73">
        <v>0.08</v>
      </c>
    </row>
    <row r="94" spans="1:17" ht="24" x14ac:dyDescent="0.2">
      <c r="A94" s="6">
        <v>61</v>
      </c>
      <c r="B94" s="76" t="s">
        <v>31</v>
      </c>
      <c r="C94" s="150" t="s">
        <v>755</v>
      </c>
      <c r="D94" s="11" t="s">
        <v>248</v>
      </c>
      <c r="E94" s="75">
        <v>4.7</v>
      </c>
      <c r="F94" s="74">
        <v>997.12</v>
      </c>
      <c r="G94" s="73"/>
      <c r="H94" s="73"/>
      <c r="I94" s="73"/>
      <c r="J94" s="73">
        <v>4686</v>
      </c>
      <c r="K94" s="73"/>
      <c r="L94" s="73"/>
      <c r="M94" s="73"/>
      <c r="N94" s="73"/>
      <c r="O94" s="73"/>
      <c r="P94" s="73"/>
      <c r="Q94" s="73"/>
    </row>
    <row r="95" spans="1:17" ht="24" x14ac:dyDescent="0.2">
      <c r="A95" s="6">
        <v>62</v>
      </c>
      <c r="B95" s="76" t="s">
        <v>31</v>
      </c>
      <c r="C95" s="150" t="s">
        <v>756</v>
      </c>
      <c r="D95" s="11" t="s">
        <v>248</v>
      </c>
      <c r="E95" s="75">
        <v>10.35</v>
      </c>
      <c r="F95" s="74">
        <v>1081.1199999999999</v>
      </c>
      <c r="G95" s="73"/>
      <c r="H95" s="73"/>
      <c r="I95" s="73"/>
      <c r="J95" s="73">
        <v>11190</v>
      </c>
      <c r="K95" s="73"/>
      <c r="L95" s="73"/>
      <c r="M95" s="73"/>
      <c r="N95" s="73"/>
      <c r="O95" s="73"/>
      <c r="P95" s="73"/>
      <c r="Q95" s="73"/>
    </row>
    <row r="96" spans="1:17" ht="12.75" customHeight="1" x14ac:dyDescent="0.2">
      <c r="A96" s="6">
        <v>63</v>
      </c>
      <c r="B96" s="76" t="s">
        <v>757</v>
      </c>
      <c r="C96" s="150" t="s">
        <v>758</v>
      </c>
      <c r="D96" s="11" t="s">
        <v>721</v>
      </c>
      <c r="E96" s="75">
        <v>1.2E-2</v>
      </c>
      <c r="F96" s="74">
        <v>3969.79</v>
      </c>
      <c r="G96" s="74">
        <v>805.9</v>
      </c>
      <c r="H96" s="74">
        <v>122.81</v>
      </c>
      <c r="I96" s="74">
        <v>3.64</v>
      </c>
      <c r="J96" s="73">
        <v>48</v>
      </c>
      <c r="K96" s="73">
        <v>10</v>
      </c>
      <c r="L96" s="73">
        <v>1</v>
      </c>
      <c r="M96" s="73"/>
      <c r="N96" s="73">
        <v>66.22</v>
      </c>
      <c r="O96" s="73">
        <v>0.79</v>
      </c>
      <c r="P96" s="73">
        <v>0.2</v>
      </c>
      <c r="Q96" s="73"/>
    </row>
    <row r="97" spans="1:17" ht="36" x14ac:dyDescent="0.2">
      <c r="A97" s="6">
        <v>64</v>
      </c>
      <c r="B97" s="76" t="s">
        <v>759</v>
      </c>
      <c r="C97" s="150" t="s">
        <v>760</v>
      </c>
      <c r="D97" s="11" t="s">
        <v>721</v>
      </c>
      <c r="E97" s="75">
        <v>0.15</v>
      </c>
      <c r="F97" s="74">
        <v>2693.13</v>
      </c>
      <c r="G97" s="74">
        <v>552.88</v>
      </c>
      <c r="H97" s="74">
        <v>86.67</v>
      </c>
      <c r="I97" s="74">
        <v>2</v>
      </c>
      <c r="J97" s="73">
        <v>404</v>
      </c>
      <c r="K97" s="73">
        <v>83</v>
      </c>
      <c r="L97" s="73">
        <v>13</v>
      </c>
      <c r="M97" s="73"/>
      <c r="N97" s="73">
        <v>45.43</v>
      </c>
      <c r="O97" s="73">
        <v>6.81</v>
      </c>
      <c r="P97" s="73">
        <v>0.11</v>
      </c>
      <c r="Q97" s="73">
        <v>0.02</v>
      </c>
    </row>
    <row r="98" spans="1:17" x14ac:dyDescent="0.2">
      <c r="A98" s="6">
        <v>65</v>
      </c>
      <c r="B98" s="76" t="s">
        <v>31</v>
      </c>
      <c r="C98" s="150" t="s">
        <v>761</v>
      </c>
      <c r="D98" s="11" t="s">
        <v>248</v>
      </c>
      <c r="E98" s="75">
        <v>3.41</v>
      </c>
      <c r="F98" s="74">
        <v>551.62</v>
      </c>
      <c r="G98" s="73"/>
      <c r="H98" s="73"/>
      <c r="I98" s="73"/>
      <c r="J98" s="73">
        <v>1881</v>
      </c>
      <c r="K98" s="73"/>
      <c r="L98" s="73"/>
      <c r="M98" s="73"/>
      <c r="N98" s="73"/>
      <c r="O98" s="73"/>
      <c r="P98" s="73"/>
      <c r="Q98" s="73"/>
    </row>
    <row r="99" spans="1:17" ht="24" x14ac:dyDescent="0.2">
      <c r="A99" s="6">
        <v>66</v>
      </c>
      <c r="B99" s="76" t="s">
        <v>762</v>
      </c>
      <c r="C99" s="150" t="s">
        <v>763</v>
      </c>
      <c r="D99" s="11" t="s">
        <v>700</v>
      </c>
      <c r="E99" s="75">
        <v>2.5999999999999999E-2</v>
      </c>
      <c r="F99" s="74">
        <v>15322.3</v>
      </c>
      <c r="G99" s="74">
        <v>1354.13</v>
      </c>
      <c r="H99" s="74">
        <v>58.83</v>
      </c>
      <c r="I99" s="74">
        <v>3.64</v>
      </c>
      <c r="J99" s="73">
        <v>398</v>
      </c>
      <c r="K99" s="73">
        <v>35</v>
      </c>
      <c r="L99" s="73">
        <v>2</v>
      </c>
      <c r="M99" s="73"/>
      <c r="N99" s="73">
        <v>112.75</v>
      </c>
      <c r="O99" s="73">
        <v>2.93</v>
      </c>
      <c r="P99" s="73">
        <v>0.2</v>
      </c>
      <c r="Q99" s="73">
        <v>0.01</v>
      </c>
    </row>
    <row r="100" spans="1:17" ht="36" x14ac:dyDescent="0.2">
      <c r="A100" s="6">
        <v>67</v>
      </c>
      <c r="B100" s="76" t="s">
        <v>31</v>
      </c>
      <c r="C100" s="150" t="s">
        <v>764</v>
      </c>
      <c r="D100" s="11" t="s">
        <v>37</v>
      </c>
      <c r="E100" s="77">
        <v>4</v>
      </c>
      <c r="F100" s="74">
        <v>475.55</v>
      </c>
      <c r="G100" s="74">
        <v>205.77</v>
      </c>
      <c r="H100" s="73"/>
      <c r="I100" s="73"/>
      <c r="J100" s="73">
        <v>1902</v>
      </c>
      <c r="K100" s="73">
        <v>823</v>
      </c>
      <c r="L100" s="73"/>
      <c r="M100" s="73"/>
      <c r="N100" s="73"/>
      <c r="O100" s="73"/>
      <c r="P100" s="73"/>
      <c r="Q100" s="73"/>
    </row>
    <row r="101" spans="1:17" ht="36" x14ac:dyDescent="0.2">
      <c r="A101" s="6">
        <v>68</v>
      </c>
      <c r="B101" s="76" t="s">
        <v>31</v>
      </c>
      <c r="C101" s="150" t="s">
        <v>765</v>
      </c>
      <c r="D101" s="11" t="s">
        <v>37</v>
      </c>
      <c r="E101" s="77">
        <v>1</v>
      </c>
      <c r="F101" s="74">
        <v>187.47</v>
      </c>
      <c r="G101" s="74">
        <v>99.07</v>
      </c>
      <c r="H101" s="73"/>
      <c r="I101" s="73"/>
      <c r="J101" s="73">
        <v>187</v>
      </c>
      <c r="K101" s="73">
        <v>99</v>
      </c>
      <c r="L101" s="73"/>
      <c r="M101" s="73"/>
      <c r="N101" s="73"/>
      <c r="O101" s="73"/>
      <c r="P101" s="73"/>
      <c r="Q101" s="73"/>
    </row>
    <row r="102" spans="1:17" x14ac:dyDescent="0.2">
      <c r="A102" s="163" t="s">
        <v>766</v>
      </c>
      <c r="B102" s="164"/>
      <c r="C102" s="164"/>
      <c r="D102" s="164"/>
      <c r="E102" s="164"/>
      <c r="F102" s="164"/>
      <c r="G102" s="164"/>
      <c r="H102" s="164"/>
      <c r="I102" s="164"/>
      <c r="J102" s="164"/>
      <c r="K102" s="164"/>
      <c r="L102" s="164"/>
      <c r="M102" s="164"/>
      <c r="N102" s="164"/>
      <c r="O102" s="164"/>
      <c r="P102" s="164"/>
      <c r="Q102" s="164"/>
    </row>
    <row r="103" spans="1:17" ht="36" x14ac:dyDescent="0.2">
      <c r="A103" s="6">
        <v>69</v>
      </c>
      <c r="B103" s="76" t="s">
        <v>767</v>
      </c>
      <c r="C103" s="150" t="s">
        <v>768</v>
      </c>
      <c r="D103" s="11" t="s">
        <v>194</v>
      </c>
      <c r="E103" s="75">
        <v>1.25</v>
      </c>
      <c r="F103" s="74">
        <v>9175.33</v>
      </c>
      <c r="G103" s="74">
        <v>1357.6</v>
      </c>
      <c r="H103" s="74">
        <v>545.92999999999995</v>
      </c>
      <c r="I103" s="74">
        <v>11.87</v>
      </c>
      <c r="J103" s="73">
        <v>11469</v>
      </c>
      <c r="K103" s="73">
        <v>1697</v>
      </c>
      <c r="L103" s="73">
        <v>682</v>
      </c>
      <c r="M103" s="73">
        <v>15</v>
      </c>
      <c r="N103" s="73">
        <v>102.46</v>
      </c>
      <c r="O103" s="73">
        <v>128.08000000000001</v>
      </c>
      <c r="P103" s="73">
        <v>0.76</v>
      </c>
      <c r="Q103" s="73">
        <v>0.95</v>
      </c>
    </row>
    <row r="104" spans="1:17" ht="51" x14ac:dyDescent="0.2">
      <c r="A104" s="6">
        <v>70</v>
      </c>
      <c r="B104" s="76" t="s">
        <v>769</v>
      </c>
      <c r="C104" s="150" t="s">
        <v>770</v>
      </c>
      <c r="D104" s="11" t="s">
        <v>652</v>
      </c>
      <c r="E104" s="77">
        <v>43.298999999999999</v>
      </c>
      <c r="F104" s="74">
        <v>410.75</v>
      </c>
      <c r="G104" s="74">
        <v>122.4</v>
      </c>
      <c r="H104" s="74">
        <v>288.35000000000002</v>
      </c>
      <c r="I104" s="74">
        <v>30.23</v>
      </c>
      <c r="J104" s="73">
        <v>17785</v>
      </c>
      <c r="K104" s="73">
        <v>5300</v>
      </c>
      <c r="L104" s="73">
        <v>12485</v>
      </c>
      <c r="M104" s="73">
        <v>1309</v>
      </c>
      <c r="N104" s="73">
        <v>9.35</v>
      </c>
      <c r="O104" s="73">
        <v>404.85</v>
      </c>
      <c r="P104" s="73">
        <v>1.7</v>
      </c>
      <c r="Q104" s="73">
        <v>73.61</v>
      </c>
    </row>
    <row r="105" spans="1:17" ht="24" x14ac:dyDescent="0.2">
      <c r="A105" s="6">
        <v>71</v>
      </c>
      <c r="B105" s="76" t="s">
        <v>31</v>
      </c>
      <c r="C105" s="150" t="s">
        <v>771</v>
      </c>
      <c r="D105" s="11" t="s">
        <v>303</v>
      </c>
      <c r="E105" s="75">
        <v>43299</v>
      </c>
      <c r="F105" s="74">
        <v>15.24</v>
      </c>
      <c r="G105" s="73"/>
      <c r="H105" s="73"/>
      <c r="I105" s="73"/>
      <c r="J105" s="73">
        <v>659877</v>
      </c>
      <c r="K105" s="73"/>
      <c r="L105" s="73"/>
      <c r="M105" s="73"/>
      <c r="N105" s="73"/>
      <c r="O105" s="73"/>
      <c r="P105" s="73"/>
      <c r="Q105" s="73"/>
    </row>
    <row r="106" spans="1:17" ht="24" x14ac:dyDescent="0.2">
      <c r="A106" s="6">
        <v>72</v>
      </c>
      <c r="B106" s="76" t="s">
        <v>772</v>
      </c>
      <c r="C106" s="150" t="s">
        <v>773</v>
      </c>
      <c r="D106" s="11" t="s">
        <v>425</v>
      </c>
      <c r="E106" s="75">
        <v>122.5</v>
      </c>
      <c r="F106" s="74">
        <v>3.5</v>
      </c>
      <c r="G106" s="73"/>
      <c r="H106" s="73"/>
      <c r="I106" s="73"/>
      <c r="J106" s="73">
        <v>429</v>
      </c>
      <c r="K106" s="73"/>
      <c r="L106" s="73"/>
      <c r="M106" s="73"/>
      <c r="N106" s="73"/>
      <c r="O106" s="73"/>
      <c r="P106" s="73"/>
      <c r="Q106" s="73"/>
    </row>
    <row r="107" spans="1:17" ht="48" x14ac:dyDescent="0.2">
      <c r="A107" s="6">
        <v>73</v>
      </c>
      <c r="B107" s="76" t="s">
        <v>774</v>
      </c>
      <c r="C107" s="150" t="s">
        <v>775</v>
      </c>
      <c r="D107" s="11" t="s">
        <v>194</v>
      </c>
      <c r="E107" s="75">
        <v>1.3440000000000001</v>
      </c>
      <c r="F107" s="74">
        <v>11182.06</v>
      </c>
      <c r="G107" s="74">
        <v>856.26</v>
      </c>
      <c r="H107" s="74">
        <v>21.26</v>
      </c>
      <c r="I107" s="73"/>
      <c r="J107" s="73">
        <v>15029</v>
      </c>
      <c r="K107" s="73">
        <v>1151</v>
      </c>
      <c r="L107" s="73">
        <v>29</v>
      </c>
      <c r="M107" s="73"/>
      <c r="N107" s="73">
        <v>67</v>
      </c>
      <c r="O107" s="73">
        <v>90.05</v>
      </c>
      <c r="P107" s="73"/>
      <c r="Q107" s="73"/>
    </row>
    <row r="108" spans="1:17" ht="36" x14ac:dyDescent="0.2">
      <c r="A108" s="6">
        <v>74</v>
      </c>
      <c r="B108" s="76" t="s">
        <v>776</v>
      </c>
      <c r="C108" s="150" t="s">
        <v>777</v>
      </c>
      <c r="D108" s="11" t="s">
        <v>194</v>
      </c>
      <c r="E108" s="75">
        <v>0.13200000000000001</v>
      </c>
      <c r="F108" s="74">
        <v>7777.57</v>
      </c>
      <c r="G108" s="74">
        <v>4838.05</v>
      </c>
      <c r="H108" s="74">
        <v>46.75</v>
      </c>
      <c r="I108" s="74">
        <v>18.12</v>
      </c>
      <c r="J108" s="73">
        <v>1027</v>
      </c>
      <c r="K108" s="73">
        <v>639</v>
      </c>
      <c r="L108" s="73">
        <v>6</v>
      </c>
      <c r="M108" s="73">
        <v>2</v>
      </c>
      <c r="N108" s="73">
        <v>383.06</v>
      </c>
      <c r="O108" s="73">
        <v>50.56</v>
      </c>
      <c r="P108" s="73">
        <v>1.1599999999999999</v>
      </c>
      <c r="Q108" s="73">
        <v>0.15</v>
      </c>
    </row>
    <row r="109" spans="1:17" ht="48" x14ac:dyDescent="0.2">
      <c r="A109" s="6">
        <v>75</v>
      </c>
      <c r="B109" s="76" t="s">
        <v>778</v>
      </c>
      <c r="C109" s="150" t="s">
        <v>779</v>
      </c>
      <c r="D109" s="11" t="s">
        <v>194</v>
      </c>
      <c r="E109" s="75">
        <v>0.06</v>
      </c>
      <c r="F109" s="74">
        <v>4324.05</v>
      </c>
      <c r="G109" s="74">
        <v>2849.81</v>
      </c>
      <c r="H109" s="74">
        <v>27</v>
      </c>
      <c r="I109" s="74">
        <v>10.47</v>
      </c>
      <c r="J109" s="73">
        <v>259</v>
      </c>
      <c r="K109" s="73">
        <v>171</v>
      </c>
      <c r="L109" s="73">
        <v>2</v>
      </c>
      <c r="M109" s="73">
        <v>1</v>
      </c>
      <c r="N109" s="73">
        <v>228.35</v>
      </c>
      <c r="O109" s="73">
        <v>13.7</v>
      </c>
      <c r="P109" s="73">
        <v>0.67</v>
      </c>
      <c r="Q109" s="73">
        <v>0.04</v>
      </c>
    </row>
    <row r="110" spans="1:17" ht="24" x14ac:dyDescent="0.2">
      <c r="A110" s="6">
        <v>76</v>
      </c>
      <c r="B110" s="76" t="s">
        <v>780</v>
      </c>
      <c r="C110" s="150" t="s">
        <v>781</v>
      </c>
      <c r="D110" s="11" t="s">
        <v>194</v>
      </c>
      <c r="E110" s="75">
        <v>0.753</v>
      </c>
      <c r="F110" s="74">
        <v>368.03</v>
      </c>
      <c r="G110" s="74">
        <v>341.61</v>
      </c>
      <c r="H110" s="74">
        <v>4.03</v>
      </c>
      <c r="I110" s="74">
        <v>1.56</v>
      </c>
      <c r="J110" s="73">
        <v>277</v>
      </c>
      <c r="K110" s="73">
        <v>257</v>
      </c>
      <c r="L110" s="73">
        <v>3</v>
      </c>
      <c r="M110" s="73">
        <v>1</v>
      </c>
      <c r="N110" s="73">
        <v>28.07</v>
      </c>
      <c r="O110" s="73">
        <v>21.14</v>
      </c>
      <c r="P110" s="73">
        <v>0.1</v>
      </c>
      <c r="Q110" s="73">
        <v>0.08</v>
      </c>
    </row>
    <row r="111" spans="1:17" ht="48" x14ac:dyDescent="0.2">
      <c r="A111" s="6">
        <v>77</v>
      </c>
      <c r="B111" s="76" t="s">
        <v>782</v>
      </c>
      <c r="C111" s="150" t="s">
        <v>783</v>
      </c>
      <c r="D111" s="11" t="s">
        <v>194</v>
      </c>
      <c r="E111" s="75">
        <v>4.0599999999999996</v>
      </c>
      <c r="F111" s="74">
        <v>2722.42</v>
      </c>
      <c r="G111" s="74">
        <v>1137.3800000000001</v>
      </c>
      <c r="H111" s="74">
        <v>182.31</v>
      </c>
      <c r="I111" s="74">
        <v>78.56</v>
      </c>
      <c r="J111" s="73">
        <v>11053</v>
      </c>
      <c r="K111" s="73">
        <v>4618</v>
      </c>
      <c r="L111" s="73">
        <v>740</v>
      </c>
      <c r="M111" s="73">
        <v>319</v>
      </c>
      <c r="N111" s="73">
        <v>85.84</v>
      </c>
      <c r="O111" s="73">
        <v>348.51</v>
      </c>
      <c r="P111" s="73">
        <v>6.29</v>
      </c>
      <c r="Q111" s="73">
        <v>25.54</v>
      </c>
    </row>
    <row r="112" spans="1:17" ht="24" x14ac:dyDescent="0.2">
      <c r="A112" s="6">
        <v>78</v>
      </c>
      <c r="B112" s="76" t="s">
        <v>784</v>
      </c>
      <c r="C112" s="150" t="s">
        <v>785</v>
      </c>
      <c r="D112" s="11" t="s">
        <v>194</v>
      </c>
      <c r="E112" s="75">
        <v>3.766</v>
      </c>
      <c r="F112" s="74">
        <v>56.72</v>
      </c>
      <c r="G112" s="74">
        <v>41.43</v>
      </c>
      <c r="H112" s="73"/>
      <c r="I112" s="73"/>
      <c r="J112" s="73">
        <v>214</v>
      </c>
      <c r="K112" s="73">
        <v>156</v>
      </c>
      <c r="L112" s="73"/>
      <c r="M112" s="73"/>
      <c r="N112" s="73">
        <v>3.77</v>
      </c>
      <c r="O112" s="73">
        <v>14.2</v>
      </c>
      <c r="P112" s="73"/>
      <c r="Q112" s="73"/>
    </row>
    <row r="113" spans="1:17" ht="36" x14ac:dyDescent="0.2">
      <c r="A113" s="6">
        <v>79</v>
      </c>
      <c r="B113" s="76" t="s">
        <v>786</v>
      </c>
      <c r="C113" s="150" t="s">
        <v>787</v>
      </c>
      <c r="D113" s="11" t="s">
        <v>194</v>
      </c>
      <c r="E113" s="75">
        <v>1.3440000000000001</v>
      </c>
      <c r="F113" s="74">
        <v>2002.87</v>
      </c>
      <c r="G113" s="74">
        <v>435.8</v>
      </c>
      <c r="H113" s="74">
        <v>4.7699999999999996</v>
      </c>
      <c r="I113" s="74">
        <v>0.16</v>
      </c>
      <c r="J113" s="73">
        <v>2692</v>
      </c>
      <c r="K113" s="73">
        <v>586</v>
      </c>
      <c r="L113" s="73">
        <v>6</v>
      </c>
      <c r="M113" s="73"/>
      <c r="N113" s="73">
        <v>34.1</v>
      </c>
      <c r="O113" s="73">
        <v>45.83</v>
      </c>
      <c r="P113" s="73">
        <v>0.01</v>
      </c>
      <c r="Q113" s="73">
        <v>0.01</v>
      </c>
    </row>
    <row r="114" spans="1:17" ht="24" x14ac:dyDescent="0.2">
      <c r="A114" s="6">
        <v>80</v>
      </c>
      <c r="B114" s="76" t="s">
        <v>788</v>
      </c>
      <c r="C114" s="150" t="s">
        <v>789</v>
      </c>
      <c r="D114" s="11" t="s">
        <v>194</v>
      </c>
      <c r="E114" s="75">
        <v>4.1100000000000003</v>
      </c>
      <c r="F114" s="74">
        <v>2387.62</v>
      </c>
      <c r="G114" s="74">
        <v>651.91</v>
      </c>
      <c r="H114" s="74">
        <v>12.41</v>
      </c>
      <c r="I114" s="74">
        <v>0.16</v>
      </c>
      <c r="J114" s="73">
        <v>9813</v>
      </c>
      <c r="K114" s="73">
        <v>2679</v>
      </c>
      <c r="L114" s="73">
        <v>51</v>
      </c>
      <c r="M114" s="73">
        <v>1</v>
      </c>
      <c r="N114" s="73">
        <v>51.01</v>
      </c>
      <c r="O114" s="73">
        <v>209.65</v>
      </c>
      <c r="P114" s="73">
        <v>0.01</v>
      </c>
      <c r="Q114" s="73">
        <v>0.04</v>
      </c>
    </row>
    <row r="115" spans="1:17" ht="36" x14ac:dyDescent="0.2">
      <c r="A115" s="6">
        <v>81</v>
      </c>
      <c r="B115" s="76" t="s">
        <v>790</v>
      </c>
      <c r="C115" s="150" t="s">
        <v>791</v>
      </c>
      <c r="D115" s="11" t="s">
        <v>194</v>
      </c>
      <c r="E115" s="75">
        <v>0.85</v>
      </c>
      <c r="F115" s="74">
        <v>1381.86</v>
      </c>
      <c r="G115" s="74">
        <v>622.98</v>
      </c>
      <c r="H115" s="74">
        <v>10.58</v>
      </c>
      <c r="I115" s="74">
        <v>1.56</v>
      </c>
      <c r="J115" s="73">
        <v>1175</v>
      </c>
      <c r="K115" s="73">
        <v>530</v>
      </c>
      <c r="L115" s="73">
        <v>9</v>
      </c>
      <c r="M115" s="73">
        <v>1</v>
      </c>
      <c r="N115" s="73">
        <v>51.19</v>
      </c>
      <c r="O115" s="73">
        <v>43.51</v>
      </c>
      <c r="P115" s="73">
        <v>0.1</v>
      </c>
      <c r="Q115" s="73">
        <v>0.09</v>
      </c>
    </row>
    <row r="116" spans="1:17" ht="36" x14ac:dyDescent="0.2">
      <c r="A116" s="6">
        <v>82</v>
      </c>
      <c r="B116" s="76" t="s">
        <v>792</v>
      </c>
      <c r="C116" s="150" t="s">
        <v>793</v>
      </c>
      <c r="D116" s="11" t="s">
        <v>794</v>
      </c>
      <c r="E116" s="75">
        <v>0.72499999999999998</v>
      </c>
      <c r="F116" s="74">
        <v>1075.4100000000001</v>
      </c>
      <c r="G116" s="74">
        <v>529.4</v>
      </c>
      <c r="H116" s="74">
        <v>7.64</v>
      </c>
      <c r="I116" s="73"/>
      <c r="J116" s="73">
        <v>780</v>
      </c>
      <c r="K116" s="73">
        <v>384</v>
      </c>
      <c r="L116" s="73">
        <v>6</v>
      </c>
      <c r="M116" s="73"/>
      <c r="N116" s="73">
        <v>43.5</v>
      </c>
      <c r="O116" s="73">
        <v>31.54</v>
      </c>
      <c r="P116" s="73"/>
      <c r="Q116" s="73"/>
    </row>
    <row r="117" spans="1:17" ht="24" x14ac:dyDescent="0.2">
      <c r="A117" s="6">
        <v>83</v>
      </c>
      <c r="B117" s="76" t="s">
        <v>795</v>
      </c>
      <c r="C117" s="150" t="s">
        <v>796</v>
      </c>
      <c r="D117" s="11" t="s">
        <v>194</v>
      </c>
      <c r="E117" s="75">
        <v>0.123</v>
      </c>
      <c r="F117" s="74">
        <v>2288.85</v>
      </c>
      <c r="G117" s="74">
        <v>960.42</v>
      </c>
      <c r="H117" s="74">
        <v>84.88</v>
      </c>
      <c r="I117" s="74">
        <v>33.39</v>
      </c>
      <c r="J117" s="73">
        <v>282</v>
      </c>
      <c r="K117" s="73">
        <v>118</v>
      </c>
      <c r="L117" s="73">
        <v>10</v>
      </c>
      <c r="M117" s="73">
        <v>4</v>
      </c>
      <c r="N117" s="73">
        <v>70.88</v>
      </c>
      <c r="O117" s="73">
        <v>8.7200000000000006</v>
      </c>
      <c r="P117" s="73">
        <v>2.78</v>
      </c>
      <c r="Q117" s="73">
        <v>0.34</v>
      </c>
    </row>
    <row r="118" spans="1:17" ht="12.75" customHeight="1" x14ac:dyDescent="0.2">
      <c r="A118" s="6">
        <v>84</v>
      </c>
      <c r="B118" s="76" t="s">
        <v>797</v>
      </c>
      <c r="C118" s="150" t="s">
        <v>798</v>
      </c>
      <c r="D118" s="11" t="s">
        <v>799</v>
      </c>
      <c r="E118" s="75">
        <v>7.2999999999999995E-2</v>
      </c>
      <c r="F118" s="74">
        <v>3935.28</v>
      </c>
      <c r="G118" s="74">
        <v>2486.67</v>
      </c>
      <c r="H118" s="74">
        <v>1.37</v>
      </c>
      <c r="I118" s="73"/>
      <c r="J118" s="73">
        <v>287</v>
      </c>
      <c r="K118" s="73">
        <v>182</v>
      </c>
      <c r="L118" s="73"/>
      <c r="M118" s="73"/>
      <c r="N118" s="73">
        <v>201.84</v>
      </c>
      <c r="O118" s="73">
        <v>14.73</v>
      </c>
      <c r="P118" s="73"/>
      <c r="Q118" s="73"/>
    </row>
    <row r="119" spans="1:17" ht="24" x14ac:dyDescent="0.2">
      <c r="A119" s="6">
        <v>85</v>
      </c>
      <c r="B119" s="76" t="s">
        <v>800</v>
      </c>
      <c r="C119" s="150" t="s">
        <v>801</v>
      </c>
      <c r="D119" s="11" t="s">
        <v>194</v>
      </c>
      <c r="E119" s="75">
        <v>0.19600000000000001</v>
      </c>
      <c r="F119" s="74">
        <v>167.87</v>
      </c>
      <c r="G119" s="74">
        <v>122.56</v>
      </c>
      <c r="H119" s="74">
        <v>5.84</v>
      </c>
      <c r="I119" s="73"/>
      <c r="J119" s="73">
        <v>33</v>
      </c>
      <c r="K119" s="73">
        <v>24</v>
      </c>
      <c r="L119" s="73">
        <v>1</v>
      </c>
      <c r="M119" s="73"/>
      <c r="N119" s="73">
        <v>9.59</v>
      </c>
      <c r="O119" s="73">
        <v>1.88</v>
      </c>
      <c r="P119" s="73"/>
      <c r="Q119" s="73"/>
    </row>
    <row r="120" spans="1:17" x14ac:dyDescent="0.2">
      <c r="A120" s="6">
        <v>86</v>
      </c>
      <c r="B120" s="76" t="s">
        <v>802</v>
      </c>
      <c r="C120" s="150" t="s">
        <v>803</v>
      </c>
      <c r="D120" s="11" t="s">
        <v>264</v>
      </c>
      <c r="E120" s="77">
        <v>7.4000000000000003E-3</v>
      </c>
      <c r="F120" s="74">
        <v>29108.59</v>
      </c>
      <c r="G120" s="73"/>
      <c r="H120" s="73"/>
      <c r="I120" s="73"/>
      <c r="J120" s="73">
        <v>215</v>
      </c>
      <c r="K120" s="73"/>
      <c r="L120" s="73"/>
      <c r="M120" s="73"/>
      <c r="N120" s="73"/>
      <c r="O120" s="73"/>
      <c r="P120" s="73"/>
      <c r="Q120" s="73"/>
    </row>
    <row r="121" spans="1:17" ht="24" x14ac:dyDescent="0.2">
      <c r="A121" s="6">
        <v>88</v>
      </c>
      <c r="B121" s="76" t="s">
        <v>804</v>
      </c>
      <c r="C121" s="150" t="s">
        <v>805</v>
      </c>
      <c r="D121" s="11" t="s">
        <v>799</v>
      </c>
      <c r="E121" s="75">
        <v>0.01</v>
      </c>
      <c r="F121" s="74">
        <v>5833.57</v>
      </c>
      <c r="G121" s="74">
        <v>949.12</v>
      </c>
      <c r="H121" s="74">
        <v>20.93</v>
      </c>
      <c r="I121" s="74">
        <v>1.27</v>
      </c>
      <c r="J121" s="73">
        <v>58</v>
      </c>
      <c r="K121" s="73">
        <v>9</v>
      </c>
      <c r="L121" s="73"/>
      <c r="M121" s="73"/>
      <c r="N121" s="73">
        <v>81.75</v>
      </c>
      <c r="O121" s="73">
        <v>0.82</v>
      </c>
      <c r="P121" s="73">
        <v>7.0000000000000007E-2</v>
      </c>
      <c r="Q121" s="73"/>
    </row>
    <row r="122" spans="1:17" ht="24" x14ac:dyDescent="0.2">
      <c r="A122" s="6">
        <v>89</v>
      </c>
      <c r="B122" s="76" t="s">
        <v>265</v>
      </c>
      <c r="C122" s="150" t="s">
        <v>266</v>
      </c>
      <c r="D122" s="11" t="s">
        <v>194</v>
      </c>
      <c r="E122" s="77">
        <v>0.01</v>
      </c>
      <c r="F122" s="74">
        <v>417.46</v>
      </c>
      <c r="G122" s="74">
        <v>79.650000000000006</v>
      </c>
      <c r="H122" s="74">
        <v>10.15</v>
      </c>
      <c r="I122" s="74">
        <v>0.16</v>
      </c>
      <c r="J122" s="73">
        <v>4</v>
      </c>
      <c r="K122" s="73">
        <v>1</v>
      </c>
      <c r="L122" s="73"/>
      <c r="M122" s="73"/>
      <c r="N122" s="73">
        <v>5.31</v>
      </c>
      <c r="O122" s="73">
        <v>0.05</v>
      </c>
      <c r="P122" s="73">
        <v>0.01</v>
      </c>
      <c r="Q122" s="73"/>
    </row>
    <row r="123" spans="1:17" ht="53.25" x14ac:dyDescent="0.2">
      <c r="A123" s="6">
        <v>90</v>
      </c>
      <c r="B123" s="76" t="s">
        <v>806</v>
      </c>
      <c r="C123" s="150" t="s">
        <v>807</v>
      </c>
      <c r="D123" s="11" t="s">
        <v>194</v>
      </c>
      <c r="E123" s="77">
        <v>0.01</v>
      </c>
      <c r="F123" s="74">
        <v>1261.82</v>
      </c>
      <c r="G123" s="74">
        <v>97.9</v>
      </c>
      <c r="H123" s="74">
        <v>13.36</v>
      </c>
      <c r="I123" s="74">
        <v>0.32</v>
      </c>
      <c r="J123" s="73">
        <v>13</v>
      </c>
      <c r="K123" s="73">
        <v>1</v>
      </c>
      <c r="L123" s="73"/>
      <c r="M123" s="73"/>
      <c r="N123" s="73">
        <v>7.66</v>
      </c>
      <c r="O123" s="73">
        <v>0.08</v>
      </c>
      <c r="P123" s="73">
        <v>0.02</v>
      </c>
      <c r="Q123" s="73"/>
    </row>
    <row r="124" spans="1:17" x14ac:dyDescent="0.2">
      <c r="A124" s="163" t="s">
        <v>808</v>
      </c>
      <c r="B124" s="164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</row>
    <row r="125" spans="1:17" ht="24" x14ac:dyDescent="0.2">
      <c r="A125" s="6">
        <v>91</v>
      </c>
      <c r="B125" s="76" t="s">
        <v>809</v>
      </c>
      <c r="C125" s="150" t="s">
        <v>810</v>
      </c>
      <c r="D125" s="11" t="s">
        <v>194</v>
      </c>
      <c r="E125" s="75">
        <v>1.6779999999999999</v>
      </c>
      <c r="F125" s="74">
        <v>1959.54</v>
      </c>
      <c r="G125" s="74">
        <v>442.12</v>
      </c>
      <c r="H125" s="74">
        <v>56.26</v>
      </c>
      <c r="I125" s="74">
        <v>19.84</v>
      </c>
      <c r="J125" s="73">
        <v>3288</v>
      </c>
      <c r="K125" s="73">
        <v>742</v>
      </c>
      <c r="L125" s="73">
        <v>94</v>
      </c>
      <c r="M125" s="73">
        <v>33</v>
      </c>
      <c r="N125" s="73">
        <v>39.51</v>
      </c>
      <c r="O125" s="73">
        <v>66.3</v>
      </c>
      <c r="P125" s="73">
        <v>1.27</v>
      </c>
      <c r="Q125" s="73">
        <v>2.13</v>
      </c>
    </row>
    <row r="126" spans="1:17" ht="12.75" customHeight="1" x14ac:dyDescent="0.2">
      <c r="A126" s="6">
        <v>92</v>
      </c>
      <c r="B126" s="76" t="s">
        <v>811</v>
      </c>
      <c r="C126" s="150" t="s">
        <v>812</v>
      </c>
      <c r="D126" s="11" t="s">
        <v>813</v>
      </c>
      <c r="E126" s="75">
        <v>1.6779999999999999</v>
      </c>
      <c r="F126" s="74">
        <v>1505.52</v>
      </c>
      <c r="G126" s="74">
        <v>22.4</v>
      </c>
      <c r="H126" s="74">
        <v>39.04</v>
      </c>
      <c r="I126" s="74">
        <v>13.12</v>
      </c>
      <c r="J126" s="73">
        <v>2526</v>
      </c>
      <c r="K126" s="73">
        <v>38</v>
      </c>
      <c r="L126" s="73">
        <v>66</v>
      </c>
      <c r="M126" s="73">
        <v>22</v>
      </c>
      <c r="N126" s="73">
        <v>2</v>
      </c>
      <c r="O126" s="73">
        <v>3.36</v>
      </c>
      <c r="P126" s="73">
        <v>0.84</v>
      </c>
      <c r="Q126" s="73">
        <v>1.41</v>
      </c>
    </row>
    <row r="127" spans="1:17" ht="12.75" customHeight="1" x14ac:dyDescent="0.2">
      <c r="A127" s="6">
        <v>93</v>
      </c>
      <c r="B127" s="76" t="s">
        <v>814</v>
      </c>
      <c r="C127" s="150" t="s">
        <v>815</v>
      </c>
      <c r="D127" s="11" t="s">
        <v>194</v>
      </c>
      <c r="E127" s="75">
        <v>1.6779999999999999</v>
      </c>
      <c r="F127" s="74">
        <v>2832.63</v>
      </c>
      <c r="G127" s="74">
        <v>1312.66</v>
      </c>
      <c r="H127" s="74">
        <v>319.51</v>
      </c>
      <c r="I127" s="74">
        <v>87.5</v>
      </c>
      <c r="J127" s="73">
        <v>4753</v>
      </c>
      <c r="K127" s="73">
        <v>2203</v>
      </c>
      <c r="L127" s="73">
        <v>536</v>
      </c>
      <c r="M127" s="73">
        <v>147</v>
      </c>
      <c r="N127" s="73">
        <v>80.040000000000006</v>
      </c>
      <c r="O127" s="73">
        <v>134.31</v>
      </c>
      <c r="P127" s="73">
        <v>6.42</v>
      </c>
      <c r="Q127" s="73">
        <v>10.77</v>
      </c>
    </row>
    <row r="128" spans="1:17" ht="12.75" customHeight="1" x14ac:dyDescent="0.2">
      <c r="A128" s="6">
        <v>94</v>
      </c>
      <c r="B128" s="76" t="s">
        <v>31</v>
      </c>
      <c r="C128" s="150" t="s">
        <v>816</v>
      </c>
      <c r="D128" s="11" t="s">
        <v>303</v>
      </c>
      <c r="E128" s="75">
        <v>84</v>
      </c>
      <c r="F128" s="74">
        <v>30.02</v>
      </c>
      <c r="G128" s="73"/>
      <c r="H128" s="73"/>
      <c r="I128" s="73"/>
      <c r="J128" s="73">
        <v>2522</v>
      </c>
      <c r="K128" s="73"/>
      <c r="L128" s="73"/>
      <c r="M128" s="73"/>
      <c r="N128" s="73"/>
      <c r="O128" s="73"/>
      <c r="P128" s="73"/>
      <c r="Q128" s="73"/>
    </row>
    <row r="129" spans="1:17" ht="12.75" customHeight="1" x14ac:dyDescent="0.2">
      <c r="A129" s="6">
        <v>95</v>
      </c>
      <c r="B129" s="76" t="s">
        <v>31</v>
      </c>
      <c r="C129" s="150" t="s">
        <v>817</v>
      </c>
      <c r="D129" s="11" t="s">
        <v>303</v>
      </c>
      <c r="E129" s="75">
        <v>369</v>
      </c>
      <c r="F129" s="74">
        <v>38.119999999999997</v>
      </c>
      <c r="G129" s="73"/>
      <c r="H129" s="73"/>
      <c r="I129" s="73"/>
      <c r="J129" s="73">
        <v>14066</v>
      </c>
      <c r="K129" s="73"/>
      <c r="L129" s="73"/>
      <c r="M129" s="73"/>
      <c r="N129" s="73"/>
      <c r="O129" s="73"/>
      <c r="P129" s="73"/>
      <c r="Q129" s="73"/>
    </row>
    <row r="130" spans="1:17" ht="12.75" customHeight="1" x14ac:dyDescent="0.2">
      <c r="A130" s="6">
        <v>96</v>
      </c>
      <c r="B130" s="76" t="s">
        <v>818</v>
      </c>
      <c r="C130" s="150" t="s">
        <v>819</v>
      </c>
      <c r="D130" s="11" t="s">
        <v>213</v>
      </c>
      <c r="E130" s="75">
        <v>2.25</v>
      </c>
      <c r="F130" s="74">
        <v>1062.6400000000001</v>
      </c>
      <c r="G130" s="74">
        <v>91.88</v>
      </c>
      <c r="H130" s="74">
        <v>6.42</v>
      </c>
      <c r="I130" s="74">
        <v>1.25</v>
      </c>
      <c r="J130" s="73">
        <v>2391</v>
      </c>
      <c r="K130" s="73">
        <v>207</v>
      </c>
      <c r="L130" s="73">
        <v>14</v>
      </c>
      <c r="M130" s="73">
        <v>3</v>
      </c>
      <c r="N130" s="73">
        <v>7.65</v>
      </c>
      <c r="O130" s="73">
        <v>17.21</v>
      </c>
      <c r="P130" s="73">
        <v>0.08</v>
      </c>
      <c r="Q130" s="73">
        <v>0.18</v>
      </c>
    </row>
    <row r="131" spans="1:17" ht="12.75" customHeight="1" x14ac:dyDescent="0.2">
      <c r="A131" s="6">
        <v>97</v>
      </c>
      <c r="B131" s="76" t="s">
        <v>820</v>
      </c>
      <c r="C131" s="150" t="s">
        <v>821</v>
      </c>
      <c r="D131" s="11" t="s">
        <v>194</v>
      </c>
      <c r="E131" s="75">
        <v>0.11</v>
      </c>
      <c r="F131" s="74">
        <v>1652.33</v>
      </c>
      <c r="G131" s="74">
        <v>656.51</v>
      </c>
      <c r="H131" s="74">
        <v>9.26</v>
      </c>
      <c r="I131" s="74">
        <v>1.96</v>
      </c>
      <c r="J131" s="73">
        <v>182</v>
      </c>
      <c r="K131" s="73">
        <v>72</v>
      </c>
      <c r="L131" s="73">
        <v>1</v>
      </c>
      <c r="M131" s="73"/>
      <c r="N131" s="73">
        <v>51.37</v>
      </c>
      <c r="O131" s="73">
        <v>5.65</v>
      </c>
      <c r="P131" s="73">
        <v>0.13</v>
      </c>
      <c r="Q131" s="73">
        <v>0.01</v>
      </c>
    </row>
    <row r="132" spans="1:17" ht="12.75" customHeight="1" x14ac:dyDescent="0.2">
      <c r="A132" s="163" t="s">
        <v>45</v>
      </c>
      <c r="B132" s="164"/>
      <c r="C132" s="164"/>
      <c r="D132" s="164"/>
      <c r="E132" s="164"/>
      <c r="F132" s="164"/>
      <c r="G132" s="164"/>
      <c r="H132" s="164"/>
      <c r="I132" s="164"/>
      <c r="J132" s="74">
        <v>932853</v>
      </c>
      <c r="K132" s="74">
        <v>43692</v>
      </c>
      <c r="L132" s="74">
        <v>42112</v>
      </c>
      <c r="M132" s="74">
        <v>3519</v>
      </c>
      <c r="N132" s="73"/>
      <c r="O132" s="74">
        <v>3361.81</v>
      </c>
      <c r="P132" s="73"/>
      <c r="Q132" s="74">
        <v>223.14</v>
      </c>
    </row>
    <row r="133" spans="1:17" ht="12.75" customHeight="1" x14ac:dyDescent="0.2">
      <c r="A133" s="163" t="s">
        <v>316</v>
      </c>
      <c r="B133" s="164"/>
      <c r="C133" s="164"/>
      <c r="D133" s="164"/>
      <c r="E133" s="164"/>
      <c r="F133" s="164"/>
      <c r="G133" s="164"/>
      <c r="H133" s="164"/>
      <c r="I133" s="164"/>
      <c r="J133" s="74">
        <v>956268</v>
      </c>
      <c r="K133" s="74">
        <v>57079</v>
      </c>
      <c r="L133" s="74">
        <v>52140</v>
      </c>
      <c r="M133" s="74">
        <v>4819</v>
      </c>
      <c r="N133" s="73"/>
      <c r="O133" s="74">
        <v>4186.58</v>
      </c>
      <c r="P133" s="73"/>
      <c r="Q133" s="74">
        <v>289.85000000000002</v>
      </c>
    </row>
    <row r="134" spans="1:17" ht="12.75" customHeight="1" x14ac:dyDescent="0.2">
      <c r="A134" s="163" t="s">
        <v>67</v>
      </c>
      <c r="B134" s="164"/>
      <c r="C134" s="164"/>
      <c r="D134" s="164"/>
      <c r="E134" s="164"/>
      <c r="F134" s="164"/>
      <c r="G134" s="164"/>
      <c r="H134" s="164"/>
      <c r="I134" s="164"/>
      <c r="J134" s="73"/>
      <c r="K134" s="73"/>
      <c r="L134" s="73"/>
      <c r="M134" s="73"/>
      <c r="N134" s="73"/>
      <c r="O134" s="73"/>
      <c r="P134" s="73"/>
      <c r="Q134" s="73"/>
    </row>
    <row r="135" spans="1:17" ht="12.75" customHeight="1" x14ac:dyDescent="0.2">
      <c r="A135" s="163" t="s">
        <v>822</v>
      </c>
      <c r="B135" s="164"/>
      <c r="C135" s="164"/>
      <c r="D135" s="164"/>
      <c r="E135" s="164"/>
      <c r="F135" s="164"/>
      <c r="G135" s="164"/>
      <c r="H135" s="164"/>
      <c r="I135" s="164"/>
      <c r="J135" s="74">
        <v>2031</v>
      </c>
      <c r="K135" s="74">
        <v>1879</v>
      </c>
      <c r="L135" s="74">
        <v>151</v>
      </c>
      <c r="M135" s="74">
        <v>151</v>
      </c>
      <c r="N135" s="73"/>
      <c r="O135" s="73"/>
      <c r="P135" s="73"/>
      <c r="Q135" s="73"/>
    </row>
    <row r="136" spans="1:17" ht="12.75" customHeight="1" x14ac:dyDescent="0.2">
      <c r="A136" s="163" t="s">
        <v>823</v>
      </c>
      <c r="B136" s="164"/>
      <c r="C136" s="164"/>
      <c r="D136" s="164"/>
      <c r="E136" s="164"/>
      <c r="F136" s="164"/>
      <c r="G136" s="164"/>
      <c r="H136" s="164"/>
      <c r="I136" s="164"/>
      <c r="J136" s="74">
        <v>9232</v>
      </c>
      <c r="K136" s="74">
        <v>4323</v>
      </c>
      <c r="L136" s="74">
        <v>4906</v>
      </c>
      <c r="M136" s="74">
        <v>571</v>
      </c>
      <c r="N136" s="73"/>
      <c r="O136" s="74">
        <v>307.93650000000002</v>
      </c>
      <c r="P136" s="73"/>
      <c r="Q136" s="74">
        <v>33.3125</v>
      </c>
    </row>
    <row r="137" spans="1:17" ht="12.75" customHeight="1" x14ac:dyDescent="0.2">
      <c r="A137" s="163" t="s">
        <v>824</v>
      </c>
      <c r="B137" s="164"/>
      <c r="C137" s="164"/>
      <c r="D137" s="164"/>
      <c r="E137" s="164"/>
      <c r="F137" s="164"/>
      <c r="G137" s="164"/>
      <c r="H137" s="164"/>
      <c r="I137" s="164"/>
      <c r="J137" s="74">
        <v>12152</v>
      </c>
      <c r="K137" s="74">
        <v>7186</v>
      </c>
      <c r="L137" s="74">
        <v>4964</v>
      </c>
      <c r="M137" s="74">
        <v>573</v>
      </c>
      <c r="N137" s="73"/>
      <c r="O137" s="74">
        <v>516.85799999999995</v>
      </c>
      <c r="P137" s="73"/>
      <c r="Q137" s="74">
        <v>33.380000000000003</v>
      </c>
    </row>
    <row r="138" spans="1:17" ht="12.75" customHeight="1" x14ac:dyDescent="0.2">
      <c r="A138" s="163" t="s">
        <v>46</v>
      </c>
      <c r="B138" s="164"/>
      <c r="C138" s="164"/>
      <c r="D138" s="164"/>
      <c r="E138" s="164"/>
      <c r="F138" s="164"/>
      <c r="G138" s="164"/>
      <c r="H138" s="164"/>
      <c r="I138" s="164"/>
      <c r="J138" s="74">
        <v>63957</v>
      </c>
      <c r="K138" s="73"/>
      <c r="L138" s="73"/>
      <c r="M138" s="73"/>
      <c r="N138" s="73"/>
      <c r="O138" s="73"/>
      <c r="P138" s="73"/>
      <c r="Q138" s="73"/>
    </row>
    <row r="139" spans="1:17" ht="12.75" customHeight="1" x14ac:dyDescent="0.2">
      <c r="A139" s="163" t="s">
        <v>67</v>
      </c>
      <c r="B139" s="164"/>
      <c r="C139" s="164"/>
      <c r="D139" s="164"/>
      <c r="E139" s="164"/>
      <c r="F139" s="164"/>
      <c r="G139" s="164"/>
      <c r="H139" s="164"/>
      <c r="I139" s="164"/>
      <c r="J139" s="73"/>
      <c r="K139" s="73"/>
      <c r="L139" s="73"/>
      <c r="M139" s="73"/>
      <c r="N139" s="73"/>
      <c r="O139" s="73"/>
      <c r="P139" s="73"/>
      <c r="Q139" s="73"/>
    </row>
    <row r="140" spans="1:17" ht="12.75" customHeight="1" x14ac:dyDescent="0.2">
      <c r="A140" s="163" t="s">
        <v>825</v>
      </c>
      <c r="B140" s="164"/>
      <c r="C140" s="164"/>
      <c r="D140" s="164"/>
      <c r="E140" s="164"/>
      <c r="F140" s="164"/>
      <c r="G140" s="164"/>
      <c r="H140" s="164"/>
      <c r="I140" s="164"/>
      <c r="J140" s="74">
        <v>97</v>
      </c>
      <c r="K140" s="73"/>
      <c r="L140" s="73"/>
      <c r="M140" s="73"/>
      <c r="N140" s="73"/>
      <c r="O140" s="73"/>
      <c r="P140" s="73"/>
      <c r="Q140" s="73"/>
    </row>
    <row r="141" spans="1:17" ht="12.75" customHeight="1" x14ac:dyDescent="0.2">
      <c r="A141" s="163" t="s">
        <v>826</v>
      </c>
      <c r="B141" s="164"/>
      <c r="C141" s="164"/>
      <c r="D141" s="164"/>
      <c r="E141" s="164"/>
      <c r="F141" s="164"/>
      <c r="G141" s="164"/>
      <c r="H141" s="164"/>
      <c r="I141" s="164"/>
      <c r="J141" s="74">
        <v>211</v>
      </c>
      <c r="K141" s="73"/>
      <c r="L141" s="73"/>
      <c r="M141" s="73"/>
      <c r="N141" s="73"/>
      <c r="O141" s="73"/>
      <c r="P141" s="73"/>
      <c r="Q141" s="73"/>
    </row>
    <row r="142" spans="1:17" ht="12.75" customHeight="1" x14ac:dyDescent="0.2">
      <c r="A142" s="163" t="s">
        <v>827</v>
      </c>
      <c r="B142" s="164"/>
      <c r="C142" s="164"/>
      <c r="D142" s="164"/>
      <c r="E142" s="164"/>
      <c r="F142" s="164"/>
      <c r="G142" s="164"/>
      <c r="H142" s="164"/>
      <c r="I142" s="164"/>
      <c r="J142" s="74">
        <v>1056</v>
      </c>
      <c r="K142" s="73"/>
      <c r="L142" s="73"/>
      <c r="M142" s="73"/>
      <c r="N142" s="73"/>
      <c r="O142" s="73"/>
      <c r="P142" s="73"/>
      <c r="Q142" s="73"/>
    </row>
    <row r="143" spans="1:17" ht="12.75" customHeight="1" x14ac:dyDescent="0.2">
      <c r="A143" s="163" t="s">
        <v>828</v>
      </c>
      <c r="B143" s="164"/>
      <c r="C143" s="164"/>
      <c r="D143" s="164"/>
      <c r="E143" s="164"/>
      <c r="F143" s="164"/>
      <c r="G143" s="164"/>
      <c r="H143" s="164"/>
      <c r="I143" s="164"/>
      <c r="J143" s="74">
        <v>2944</v>
      </c>
      <c r="K143" s="73"/>
      <c r="L143" s="73"/>
      <c r="M143" s="73"/>
      <c r="N143" s="73"/>
      <c r="O143" s="73"/>
      <c r="P143" s="73"/>
      <c r="Q143" s="73"/>
    </row>
    <row r="144" spans="1:17" ht="12.75" customHeight="1" x14ac:dyDescent="0.2">
      <c r="A144" s="163" t="s">
        <v>829</v>
      </c>
      <c r="B144" s="164"/>
      <c r="C144" s="164"/>
      <c r="D144" s="164"/>
      <c r="E144" s="164"/>
      <c r="F144" s="164"/>
      <c r="G144" s="164"/>
      <c r="H144" s="164"/>
      <c r="I144" s="164"/>
      <c r="J144" s="74">
        <v>585</v>
      </c>
      <c r="K144" s="73"/>
      <c r="L144" s="73"/>
      <c r="M144" s="73"/>
      <c r="N144" s="73"/>
      <c r="O144" s="73"/>
      <c r="P144" s="73"/>
      <c r="Q144" s="73"/>
    </row>
    <row r="145" spans="1:17" ht="12.75" customHeight="1" x14ac:dyDescent="0.2">
      <c r="A145" s="163" t="s">
        <v>830</v>
      </c>
      <c r="B145" s="164"/>
      <c r="C145" s="164"/>
      <c r="D145" s="164"/>
      <c r="E145" s="164"/>
      <c r="F145" s="164"/>
      <c r="G145" s="164"/>
      <c r="H145" s="164"/>
      <c r="I145" s="164"/>
      <c r="J145" s="74">
        <v>14001</v>
      </c>
      <c r="K145" s="73"/>
      <c r="L145" s="73"/>
      <c r="M145" s="73"/>
      <c r="N145" s="73"/>
      <c r="O145" s="73"/>
      <c r="P145" s="73"/>
      <c r="Q145" s="73"/>
    </row>
    <row r="146" spans="1:17" ht="12.75" customHeight="1" x14ac:dyDescent="0.2">
      <c r="A146" s="163" t="s">
        <v>831</v>
      </c>
      <c r="B146" s="164"/>
      <c r="C146" s="164"/>
      <c r="D146" s="164"/>
      <c r="E146" s="164"/>
      <c r="F146" s="164"/>
      <c r="G146" s="164"/>
      <c r="H146" s="164"/>
      <c r="I146" s="164"/>
      <c r="J146" s="74">
        <v>31</v>
      </c>
      <c r="K146" s="73"/>
      <c r="L146" s="73"/>
      <c r="M146" s="73"/>
      <c r="N146" s="73"/>
      <c r="O146" s="73"/>
      <c r="P146" s="73"/>
      <c r="Q146" s="73"/>
    </row>
    <row r="147" spans="1:17" ht="12.75" customHeight="1" x14ac:dyDescent="0.2">
      <c r="A147" s="163" t="s">
        <v>832</v>
      </c>
      <c r="B147" s="164"/>
      <c r="C147" s="164"/>
      <c r="D147" s="164"/>
      <c r="E147" s="164"/>
      <c r="F147" s="164"/>
      <c r="G147" s="164"/>
      <c r="H147" s="164"/>
      <c r="I147" s="164"/>
      <c r="J147" s="74">
        <v>875</v>
      </c>
      <c r="K147" s="73"/>
      <c r="L147" s="73"/>
      <c r="M147" s="73"/>
      <c r="N147" s="73"/>
      <c r="O147" s="73"/>
      <c r="P147" s="73"/>
      <c r="Q147" s="73"/>
    </row>
    <row r="148" spans="1:17" ht="12.75" customHeight="1" x14ac:dyDescent="0.2">
      <c r="A148" s="163" t="s">
        <v>833</v>
      </c>
      <c r="B148" s="164"/>
      <c r="C148" s="164"/>
      <c r="D148" s="164"/>
      <c r="E148" s="164"/>
      <c r="F148" s="164"/>
      <c r="G148" s="164"/>
      <c r="H148" s="164"/>
      <c r="I148" s="164"/>
      <c r="J148" s="74">
        <v>15448</v>
      </c>
      <c r="K148" s="73"/>
      <c r="L148" s="73"/>
      <c r="M148" s="73"/>
      <c r="N148" s="73"/>
      <c r="O148" s="73"/>
      <c r="P148" s="73"/>
      <c r="Q148" s="73"/>
    </row>
    <row r="149" spans="1:17" ht="12.75" customHeight="1" x14ac:dyDescent="0.2">
      <c r="A149" s="163" t="s">
        <v>834</v>
      </c>
      <c r="B149" s="164"/>
      <c r="C149" s="164"/>
      <c r="D149" s="164"/>
      <c r="E149" s="164"/>
      <c r="F149" s="164"/>
      <c r="G149" s="164"/>
      <c r="H149" s="164"/>
      <c r="I149" s="164"/>
      <c r="J149" s="74">
        <v>65</v>
      </c>
      <c r="K149" s="73"/>
      <c r="L149" s="73"/>
      <c r="M149" s="73"/>
      <c r="N149" s="73"/>
      <c r="O149" s="73"/>
      <c r="P149" s="73"/>
      <c r="Q149" s="73"/>
    </row>
    <row r="150" spans="1:17" ht="12.75" customHeight="1" x14ac:dyDescent="0.2">
      <c r="A150" s="163" t="s">
        <v>835</v>
      </c>
      <c r="B150" s="164"/>
      <c r="C150" s="164"/>
      <c r="D150" s="164"/>
      <c r="E150" s="164"/>
      <c r="F150" s="164"/>
      <c r="G150" s="164"/>
      <c r="H150" s="164"/>
      <c r="I150" s="164"/>
      <c r="J150" s="74">
        <v>9601</v>
      </c>
      <c r="K150" s="73"/>
      <c r="L150" s="73"/>
      <c r="M150" s="73"/>
      <c r="N150" s="73"/>
      <c r="O150" s="73"/>
      <c r="P150" s="73"/>
      <c r="Q150" s="73"/>
    </row>
    <row r="151" spans="1:17" ht="12.75" customHeight="1" x14ac:dyDescent="0.2">
      <c r="A151" s="163" t="s">
        <v>836</v>
      </c>
      <c r="B151" s="164"/>
      <c r="C151" s="164"/>
      <c r="D151" s="164"/>
      <c r="E151" s="164"/>
      <c r="F151" s="164"/>
      <c r="G151" s="164"/>
      <c r="H151" s="164"/>
      <c r="I151" s="164"/>
      <c r="J151" s="74">
        <v>4512</v>
      </c>
      <c r="K151" s="73"/>
      <c r="L151" s="73"/>
      <c r="M151" s="73"/>
      <c r="N151" s="73"/>
      <c r="O151" s="73"/>
      <c r="P151" s="73"/>
      <c r="Q151" s="73"/>
    </row>
    <row r="152" spans="1:17" ht="12.75" customHeight="1" x14ac:dyDescent="0.2">
      <c r="A152" s="163" t="s">
        <v>837</v>
      </c>
      <c r="B152" s="164"/>
      <c r="C152" s="164"/>
      <c r="D152" s="164"/>
      <c r="E152" s="164"/>
      <c r="F152" s="164"/>
      <c r="G152" s="164"/>
      <c r="H152" s="164"/>
      <c r="I152" s="164"/>
      <c r="J152" s="74">
        <v>62</v>
      </c>
      <c r="K152" s="73"/>
      <c r="L152" s="73"/>
      <c r="M152" s="73"/>
      <c r="N152" s="73"/>
      <c r="O152" s="73"/>
      <c r="P152" s="73"/>
      <c r="Q152" s="73"/>
    </row>
    <row r="153" spans="1:17" ht="12.75" customHeight="1" x14ac:dyDescent="0.2">
      <c r="A153" s="163" t="s">
        <v>838</v>
      </c>
      <c r="B153" s="164"/>
      <c r="C153" s="164"/>
      <c r="D153" s="164"/>
      <c r="E153" s="164"/>
      <c r="F153" s="164"/>
      <c r="G153" s="164"/>
      <c r="H153" s="164"/>
      <c r="I153" s="164"/>
      <c r="J153" s="74">
        <v>8259</v>
      </c>
      <c r="K153" s="73"/>
      <c r="L153" s="73"/>
      <c r="M153" s="73"/>
      <c r="N153" s="73"/>
      <c r="O153" s="73"/>
      <c r="P153" s="73"/>
      <c r="Q153" s="73"/>
    </row>
    <row r="154" spans="1:17" ht="12.75" customHeight="1" x14ac:dyDescent="0.2">
      <c r="A154" s="163" t="s">
        <v>839</v>
      </c>
      <c r="B154" s="164"/>
      <c r="C154" s="164"/>
      <c r="D154" s="164"/>
      <c r="E154" s="164"/>
      <c r="F154" s="164"/>
      <c r="G154" s="164"/>
      <c r="H154" s="164"/>
      <c r="I154" s="164"/>
      <c r="J154" s="74">
        <v>5672</v>
      </c>
      <c r="K154" s="73"/>
      <c r="L154" s="73"/>
      <c r="M154" s="73"/>
      <c r="N154" s="73"/>
      <c r="O154" s="73"/>
      <c r="P154" s="73"/>
      <c r="Q154" s="73"/>
    </row>
    <row r="155" spans="1:17" ht="12.75" customHeight="1" x14ac:dyDescent="0.2">
      <c r="A155" s="163" t="s">
        <v>840</v>
      </c>
      <c r="B155" s="164"/>
      <c r="C155" s="164"/>
      <c r="D155" s="164"/>
      <c r="E155" s="164"/>
      <c r="F155" s="164"/>
      <c r="G155" s="164"/>
      <c r="H155" s="164"/>
      <c r="I155" s="164"/>
      <c r="J155" s="74">
        <v>224</v>
      </c>
      <c r="K155" s="73"/>
      <c r="L155" s="73"/>
      <c r="M155" s="73"/>
      <c r="N155" s="73"/>
      <c r="O155" s="73"/>
      <c r="P155" s="73"/>
      <c r="Q155" s="73"/>
    </row>
    <row r="156" spans="1:17" ht="12.75" customHeight="1" x14ac:dyDescent="0.2">
      <c r="A156" s="163" t="s">
        <v>841</v>
      </c>
      <c r="B156" s="164"/>
      <c r="C156" s="164"/>
      <c r="D156" s="164"/>
      <c r="E156" s="164"/>
      <c r="F156" s="164"/>
      <c r="G156" s="164"/>
      <c r="H156" s="164"/>
      <c r="I156" s="164"/>
      <c r="J156" s="74">
        <v>241</v>
      </c>
      <c r="K156" s="73"/>
      <c r="L156" s="73"/>
      <c r="M156" s="73"/>
      <c r="N156" s="73"/>
      <c r="O156" s="73"/>
      <c r="P156" s="73"/>
      <c r="Q156" s="73"/>
    </row>
    <row r="157" spans="1:17" ht="12.75" customHeight="1" x14ac:dyDescent="0.2">
      <c r="A157" s="163" t="s">
        <v>842</v>
      </c>
      <c r="B157" s="164"/>
      <c r="C157" s="164"/>
      <c r="D157" s="164"/>
      <c r="E157" s="164"/>
      <c r="F157" s="164"/>
      <c r="G157" s="164"/>
      <c r="H157" s="164"/>
      <c r="I157" s="164"/>
      <c r="J157" s="74">
        <v>73</v>
      </c>
      <c r="K157" s="73"/>
      <c r="L157" s="73"/>
      <c r="M157" s="73"/>
      <c r="N157" s="73"/>
      <c r="O157" s="73"/>
      <c r="P157" s="73"/>
      <c r="Q157" s="73"/>
    </row>
    <row r="158" spans="1:17" ht="12.75" customHeight="1" x14ac:dyDescent="0.2">
      <c r="A158" s="163" t="s">
        <v>47</v>
      </c>
      <c r="B158" s="164"/>
      <c r="C158" s="164"/>
      <c r="D158" s="164"/>
      <c r="E158" s="164"/>
      <c r="F158" s="164"/>
      <c r="G158" s="164"/>
      <c r="H158" s="164"/>
      <c r="I158" s="164"/>
      <c r="J158" s="74">
        <v>43521</v>
      </c>
      <c r="K158" s="73"/>
      <c r="L158" s="73"/>
      <c r="M158" s="73"/>
      <c r="N158" s="73"/>
      <c r="O158" s="73"/>
      <c r="P158" s="73"/>
      <c r="Q158" s="73"/>
    </row>
    <row r="159" spans="1:17" ht="12.75" customHeight="1" x14ac:dyDescent="0.2">
      <c r="A159" s="163" t="s">
        <v>67</v>
      </c>
      <c r="B159" s="164"/>
      <c r="C159" s="164"/>
      <c r="D159" s="164"/>
      <c r="E159" s="164"/>
      <c r="F159" s="164"/>
      <c r="G159" s="164"/>
      <c r="H159" s="164"/>
      <c r="I159" s="164"/>
      <c r="J159" s="73"/>
      <c r="K159" s="73"/>
      <c r="L159" s="73"/>
      <c r="M159" s="73"/>
      <c r="N159" s="73"/>
      <c r="O159" s="73"/>
      <c r="P159" s="73"/>
      <c r="Q159" s="73"/>
    </row>
    <row r="160" spans="1:17" ht="12.75" customHeight="1" x14ac:dyDescent="0.2">
      <c r="A160" s="163" t="s">
        <v>843</v>
      </c>
      <c r="B160" s="164"/>
      <c r="C160" s="164"/>
      <c r="D160" s="164"/>
      <c r="E160" s="164"/>
      <c r="F160" s="164"/>
      <c r="G160" s="164"/>
      <c r="H160" s="164"/>
      <c r="I160" s="164"/>
      <c r="J160" s="74">
        <v>58</v>
      </c>
      <c r="K160" s="73"/>
      <c r="L160" s="73"/>
      <c r="M160" s="73"/>
      <c r="N160" s="73"/>
      <c r="O160" s="73"/>
      <c r="P160" s="73"/>
      <c r="Q160" s="73"/>
    </row>
    <row r="161" spans="1:17" ht="12.75" customHeight="1" x14ac:dyDescent="0.2">
      <c r="A161" s="163" t="s">
        <v>844</v>
      </c>
      <c r="B161" s="164"/>
      <c r="C161" s="164"/>
      <c r="D161" s="164"/>
      <c r="E161" s="164"/>
      <c r="F161" s="164"/>
      <c r="G161" s="164"/>
      <c r="H161" s="164"/>
      <c r="I161" s="164"/>
      <c r="J161" s="74">
        <v>1163</v>
      </c>
      <c r="K161" s="73"/>
      <c r="L161" s="73"/>
      <c r="M161" s="73"/>
      <c r="N161" s="73"/>
      <c r="O161" s="73"/>
      <c r="P161" s="73"/>
      <c r="Q161" s="73"/>
    </row>
    <row r="162" spans="1:17" ht="12.75" customHeight="1" x14ac:dyDescent="0.2">
      <c r="A162" s="163" t="s">
        <v>845</v>
      </c>
      <c r="B162" s="164"/>
      <c r="C162" s="164"/>
      <c r="D162" s="164"/>
      <c r="E162" s="164"/>
      <c r="F162" s="164"/>
      <c r="G162" s="164"/>
      <c r="H162" s="164"/>
      <c r="I162" s="164"/>
      <c r="J162" s="74">
        <v>8046</v>
      </c>
      <c r="K162" s="73"/>
      <c r="L162" s="73"/>
      <c r="M162" s="73"/>
      <c r="N162" s="73"/>
      <c r="O162" s="73"/>
      <c r="P162" s="73"/>
      <c r="Q162" s="73"/>
    </row>
    <row r="163" spans="1:17" ht="12.75" customHeight="1" x14ac:dyDescent="0.2">
      <c r="A163" s="163" t="s">
        <v>846</v>
      </c>
      <c r="B163" s="164"/>
      <c r="C163" s="164"/>
      <c r="D163" s="164"/>
      <c r="E163" s="164"/>
      <c r="F163" s="164"/>
      <c r="G163" s="164"/>
      <c r="H163" s="164"/>
      <c r="I163" s="164"/>
      <c r="J163" s="74">
        <v>292</v>
      </c>
      <c r="K163" s="73"/>
      <c r="L163" s="73"/>
      <c r="M163" s="73"/>
      <c r="N163" s="73"/>
      <c r="O163" s="73"/>
      <c r="P163" s="73"/>
      <c r="Q163" s="73"/>
    </row>
    <row r="164" spans="1:17" ht="12.75" customHeight="1" x14ac:dyDescent="0.2">
      <c r="A164" s="163" t="s">
        <v>847</v>
      </c>
      <c r="B164" s="164"/>
      <c r="C164" s="164"/>
      <c r="D164" s="164"/>
      <c r="E164" s="164"/>
      <c r="F164" s="164"/>
      <c r="G164" s="164"/>
      <c r="H164" s="164"/>
      <c r="I164" s="164"/>
      <c r="J164" s="74">
        <v>2409</v>
      </c>
      <c r="K164" s="73"/>
      <c r="L164" s="73"/>
      <c r="M164" s="73"/>
      <c r="N164" s="73"/>
      <c r="O164" s="73"/>
      <c r="P164" s="73"/>
      <c r="Q164" s="73"/>
    </row>
    <row r="165" spans="1:17" ht="12.75" customHeight="1" x14ac:dyDescent="0.2">
      <c r="A165" s="163" t="s">
        <v>848</v>
      </c>
      <c r="B165" s="164"/>
      <c r="C165" s="164"/>
      <c r="D165" s="164"/>
      <c r="E165" s="164"/>
      <c r="F165" s="164"/>
      <c r="G165" s="164"/>
      <c r="H165" s="164"/>
      <c r="I165" s="164"/>
      <c r="J165" s="74">
        <v>177</v>
      </c>
      <c r="K165" s="73"/>
      <c r="L165" s="73"/>
      <c r="M165" s="73"/>
      <c r="N165" s="73"/>
      <c r="O165" s="73"/>
      <c r="P165" s="73"/>
      <c r="Q165" s="73"/>
    </row>
    <row r="166" spans="1:17" ht="12.75" customHeight="1" x14ac:dyDescent="0.2">
      <c r="A166" s="163" t="s">
        <v>849</v>
      </c>
      <c r="B166" s="164"/>
      <c r="C166" s="164"/>
      <c r="D166" s="164"/>
      <c r="E166" s="164"/>
      <c r="F166" s="164"/>
      <c r="G166" s="164"/>
      <c r="H166" s="164"/>
      <c r="I166" s="164"/>
      <c r="J166" s="74">
        <v>2016</v>
      </c>
      <c r="K166" s="73"/>
      <c r="L166" s="73"/>
      <c r="M166" s="73"/>
      <c r="N166" s="73"/>
      <c r="O166" s="73"/>
      <c r="P166" s="73"/>
      <c r="Q166" s="73"/>
    </row>
    <row r="167" spans="1:17" ht="12.75" customHeight="1" x14ac:dyDescent="0.2">
      <c r="A167" s="163" t="s">
        <v>850</v>
      </c>
      <c r="B167" s="164"/>
      <c r="C167" s="164"/>
      <c r="D167" s="164"/>
      <c r="E167" s="164"/>
      <c r="F167" s="164"/>
      <c r="G167" s="164"/>
      <c r="H167" s="164"/>
      <c r="I167" s="164"/>
      <c r="J167" s="74">
        <v>6981</v>
      </c>
      <c r="K167" s="73"/>
      <c r="L167" s="73"/>
      <c r="M167" s="73"/>
      <c r="N167" s="73"/>
      <c r="O167" s="73"/>
      <c r="P167" s="73"/>
      <c r="Q167" s="73"/>
    </row>
    <row r="168" spans="1:17" ht="12.75" customHeight="1" x14ac:dyDescent="0.2">
      <c r="A168" s="163" t="s">
        <v>851</v>
      </c>
      <c r="B168" s="164"/>
      <c r="C168" s="164"/>
      <c r="D168" s="164"/>
      <c r="E168" s="164"/>
      <c r="F168" s="164"/>
      <c r="G168" s="164"/>
      <c r="H168" s="164"/>
      <c r="I168" s="164"/>
      <c r="J168" s="74">
        <v>3685</v>
      </c>
      <c r="K168" s="73"/>
      <c r="L168" s="73"/>
      <c r="M168" s="73"/>
      <c r="N168" s="73"/>
      <c r="O168" s="73"/>
      <c r="P168" s="73"/>
      <c r="Q168" s="73"/>
    </row>
    <row r="169" spans="1:17" ht="12.75" customHeight="1" x14ac:dyDescent="0.2">
      <c r="A169" s="163" t="s">
        <v>852</v>
      </c>
      <c r="B169" s="164"/>
      <c r="C169" s="164"/>
      <c r="D169" s="164"/>
      <c r="E169" s="164"/>
      <c r="F169" s="164"/>
      <c r="G169" s="164"/>
      <c r="H169" s="164"/>
      <c r="I169" s="164"/>
      <c r="J169" s="74">
        <v>5416</v>
      </c>
      <c r="K169" s="73"/>
      <c r="L169" s="73"/>
      <c r="M169" s="73"/>
      <c r="N169" s="73"/>
      <c r="O169" s="73"/>
      <c r="P169" s="73"/>
      <c r="Q169" s="73"/>
    </row>
    <row r="170" spans="1:17" ht="12.75" customHeight="1" x14ac:dyDescent="0.2">
      <c r="A170" s="163" t="s">
        <v>853</v>
      </c>
      <c r="B170" s="164"/>
      <c r="C170" s="164"/>
      <c r="D170" s="164"/>
      <c r="E170" s="164"/>
      <c r="F170" s="164"/>
      <c r="G170" s="164"/>
      <c r="H170" s="164"/>
      <c r="I170" s="164"/>
      <c r="J170" s="74">
        <v>13231</v>
      </c>
      <c r="K170" s="73"/>
      <c r="L170" s="73"/>
      <c r="M170" s="73"/>
      <c r="N170" s="73"/>
      <c r="O170" s="73"/>
      <c r="P170" s="73"/>
      <c r="Q170" s="73"/>
    </row>
    <row r="171" spans="1:17" ht="12.75" customHeight="1" x14ac:dyDescent="0.2">
      <c r="A171" s="163" t="s">
        <v>854</v>
      </c>
      <c r="B171" s="164"/>
      <c r="C171" s="164"/>
      <c r="D171" s="164"/>
      <c r="E171" s="164"/>
      <c r="F171" s="164"/>
      <c r="G171" s="164"/>
      <c r="H171" s="164"/>
      <c r="I171" s="164"/>
      <c r="J171" s="74">
        <v>47</v>
      </c>
      <c r="K171" s="73"/>
      <c r="L171" s="73"/>
      <c r="M171" s="73"/>
      <c r="N171" s="73"/>
      <c r="O171" s="73"/>
      <c r="P171" s="73"/>
      <c r="Q171" s="73"/>
    </row>
    <row r="172" spans="1:17" ht="12.75" customHeight="1" x14ac:dyDescent="0.2">
      <c r="A172" s="165" t="s">
        <v>48</v>
      </c>
      <c r="B172" s="164"/>
      <c r="C172" s="164"/>
      <c r="D172" s="164"/>
      <c r="E172" s="164"/>
      <c r="F172" s="164"/>
      <c r="G172" s="164"/>
      <c r="H172" s="164"/>
      <c r="I172" s="164"/>
      <c r="J172" s="73"/>
      <c r="K172" s="73"/>
      <c r="L172" s="73"/>
      <c r="M172" s="73"/>
      <c r="N172" s="73"/>
      <c r="O172" s="73"/>
      <c r="P172" s="73"/>
      <c r="Q172" s="73"/>
    </row>
    <row r="173" spans="1:17" ht="12.75" customHeight="1" x14ac:dyDescent="0.2">
      <c r="A173" s="163" t="s">
        <v>82</v>
      </c>
      <c r="B173" s="164"/>
      <c r="C173" s="164"/>
      <c r="D173" s="164"/>
      <c r="E173" s="164"/>
      <c r="F173" s="164"/>
      <c r="G173" s="164"/>
      <c r="H173" s="164"/>
      <c r="I173" s="164"/>
      <c r="J173" s="74">
        <v>1063338</v>
      </c>
      <c r="K173" s="73"/>
      <c r="L173" s="73"/>
      <c r="M173" s="73"/>
      <c r="N173" s="73"/>
      <c r="O173" s="74">
        <v>4184.32</v>
      </c>
      <c r="P173" s="73"/>
      <c r="Q173" s="74">
        <v>289.77</v>
      </c>
    </row>
    <row r="174" spans="1:17" ht="12.75" customHeight="1" x14ac:dyDescent="0.2">
      <c r="A174" s="163" t="s">
        <v>66</v>
      </c>
      <c r="B174" s="164"/>
      <c r="C174" s="164"/>
      <c r="D174" s="164"/>
      <c r="E174" s="164"/>
      <c r="F174" s="164"/>
      <c r="G174" s="164"/>
      <c r="H174" s="164"/>
      <c r="I174" s="164"/>
      <c r="J174" s="74">
        <v>408</v>
      </c>
      <c r="K174" s="73"/>
      <c r="L174" s="73"/>
      <c r="M174" s="73"/>
      <c r="N174" s="73"/>
      <c r="O174" s="74">
        <v>2.2599999999999998</v>
      </c>
      <c r="P174" s="73"/>
      <c r="Q174" s="74">
        <v>0.08</v>
      </c>
    </row>
    <row r="175" spans="1:17" ht="12.75" customHeight="1" x14ac:dyDescent="0.2">
      <c r="A175" s="163" t="s">
        <v>49</v>
      </c>
      <c r="B175" s="164"/>
      <c r="C175" s="164"/>
      <c r="D175" s="164"/>
      <c r="E175" s="164"/>
      <c r="F175" s="164"/>
      <c r="G175" s="164"/>
      <c r="H175" s="164"/>
      <c r="I175" s="164"/>
      <c r="J175" s="74">
        <v>1063746</v>
      </c>
      <c r="K175" s="73"/>
      <c r="L175" s="73"/>
      <c r="M175" s="73"/>
      <c r="N175" s="73"/>
      <c r="O175" s="74">
        <v>4186.58</v>
      </c>
      <c r="P175" s="73"/>
      <c r="Q175" s="74">
        <v>289.85000000000002</v>
      </c>
    </row>
    <row r="176" spans="1:17" ht="12.75" customHeight="1" x14ac:dyDescent="0.2">
      <c r="A176" s="163" t="s">
        <v>50</v>
      </c>
      <c r="B176" s="164"/>
      <c r="C176" s="164"/>
      <c r="D176" s="164"/>
      <c r="E176" s="164"/>
      <c r="F176" s="164"/>
      <c r="G176" s="164"/>
      <c r="H176" s="164"/>
      <c r="I176" s="164"/>
      <c r="J176" s="73"/>
      <c r="K176" s="73"/>
      <c r="L176" s="73"/>
      <c r="M176" s="73"/>
      <c r="N176" s="73"/>
      <c r="O176" s="73"/>
      <c r="P176" s="73"/>
      <c r="Q176" s="73"/>
    </row>
    <row r="177" spans="1:17" x14ac:dyDescent="0.2">
      <c r="A177" s="163" t="s">
        <v>51</v>
      </c>
      <c r="B177" s="164"/>
      <c r="C177" s="164"/>
      <c r="D177" s="164"/>
      <c r="E177" s="164"/>
      <c r="F177" s="164"/>
      <c r="G177" s="164"/>
      <c r="H177" s="164"/>
      <c r="I177" s="164"/>
      <c r="J177" s="74">
        <v>847049</v>
      </c>
      <c r="K177" s="73"/>
      <c r="L177" s="73"/>
      <c r="M177" s="73"/>
      <c r="N177" s="73"/>
      <c r="O177" s="73"/>
      <c r="P177" s="73"/>
      <c r="Q177" s="73"/>
    </row>
    <row r="178" spans="1:17" x14ac:dyDescent="0.2">
      <c r="A178" s="163" t="s">
        <v>52</v>
      </c>
      <c r="B178" s="164"/>
      <c r="C178" s="164"/>
      <c r="D178" s="164"/>
      <c r="E178" s="164"/>
      <c r="F178" s="164"/>
      <c r="G178" s="164"/>
      <c r="H178" s="164"/>
      <c r="I178" s="164"/>
      <c r="J178" s="74">
        <v>47321</v>
      </c>
      <c r="K178" s="73"/>
      <c r="L178" s="73"/>
      <c r="M178" s="73"/>
      <c r="N178" s="73"/>
      <c r="O178" s="73"/>
      <c r="P178" s="73"/>
      <c r="Q178" s="73"/>
    </row>
    <row r="179" spans="1:17" x14ac:dyDescent="0.2">
      <c r="A179" s="163" t="s">
        <v>53</v>
      </c>
      <c r="B179" s="164"/>
      <c r="C179" s="164"/>
      <c r="D179" s="164"/>
      <c r="E179" s="164"/>
      <c r="F179" s="164"/>
      <c r="G179" s="164"/>
      <c r="H179" s="164"/>
      <c r="I179" s="164"/>
      <c r="J179" s="74">
        <v>61898</v>
      </c>
      <c r="K179" s="73"/>
      <c r="L179" s="73"/>
      <c r="M179" s="73"/>
      <c r="N179" s="73"/>
      <c r="O179" s="73"/>
      <c r="P179" s="73"/>
      <c r="Q179" s="73"/>
    </row>
    <row r="180" spans="1:17" x14ac:dyDescent="0.2">
      <c r="A180" s="163" t="s">
        <v>54</v>
      </c>
      <c r="B180" s="164"/>
      <c r="C180" s="164"/>
      <c r="D180" s="164"/>
      <c r="E180" s="164"/>
      <c r="F180" s="164"/>
      <c r="G180" s="164"/>
      <c r="H180" s="164"/>
      <c r="I180" s="164"/>
      <c r="J180" s="74">
        <v>63957</v>
      </c>
      <c r="K180" s="73"/>
      <c r="L180" s="73"/>
      <c r="M180" s="73"/>
      <c r="N180" s="73"/>
      <c r="O180" s="73"/>
      <c r="P180" s="73"/>
      <c r="Q180" s="73"/>
    </row>
    <row r="181" spans="1:17" x14ac:dyDescent="0.2">
      <c r="A181" s="163" t="s">
        <v>55</v>
      </c>
      <c r="B181" s="164"/>
      <c r="C181" s="164"/>
      <c r="D181" s="164"/>
      <c r="E181" s="164"/>
      <c r="F181" s="164"/>
      <c r="G181" s="164"/>
      <c r="H181" s="164"/>
      <c r="I181" s="164"/>
      <c r="J181" s="74">
        <v>43521</v>
      </c>
      <c r="K181" s="73"/>
      <c r="L181" s="73"/>
      <c r="M181" s="73"/>
      <c r="N181" s="73"/>
      <c r="O181" s="73"/>
      <c r="P181" s="73"/>
      <c r="Q181" s="73"/>
    </row>
    <row r="182" spans="1:17" x14ac:dyDescent="0.2">
      <c r="A182" s="165" t="s">
        <v>56</v>
      </c>
      <c r="B182" s="164"/>
      <c r="C182" s="164"/>
      <c r="D182" s="164"/>
      <c r="E182" s="164"/>
      <c r="F182" s="164"/>
      <c r="G182" s="164"/>
      <c r="H182" s="164"/>
      <c r="I182" s="164"/>
      <c r="J182" s="72">
        <v>1063746</v>
      </c>
      <c r="K182" s="73"/>
      <c r="L182" s="73"/>
      <c r="M182" s="73"/>
      <c r="N182" s="73"/>
      <c r="O182" s="72">
        <v>4186.58</v>
      </c>
      <c r="P182" s="73"/>
      <c r="Q182" s="72">
        <v>289.85000000000002</v>
      </c>
    </row>
    <row r="183" spans="1:17" x14ac:dyDescent="0.2">
      <c r="A183" s="10"/>
      <c r="B183" s="1"/>
      <c r="C183" s="8"/>
      <c r="D183" s="155"/>
      <c r="E183" s="9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</row>
    <row r="184" spans="1:17" x14ac:dyDescent="0.2">
      <c r="A184" s="10"/>
      <c r="B184" s="159" t="s">
        <v>855</v>
      </c>
      <c r="C184" s="8"/>
      <c r="D184" s="155"/>
      <c r="E184" s="9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</row>
    <row r="185" spans="1:17" x14ac:dyDescent="0.2">
      <c r="A185" s="10"/>
      <c r="B185" s="1"/>
      <c r="C185" s="8"/>
      <c r="D185" s="155"/>
      <c r="E185" s="9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</row>
    <row r="186" spans="1:17" x14ac:dyDescent="0.2">
      <c r="B186" s="82" t="s">
        <v>856</v>
      </c>
      <c r="C186" s="82"/>
      <c r="D186" s="82"/>
      <c r="E186" s="82"/>
      <c r="F186" s="82"/>
      <c r="G186" s="82"/>
      <c r="H186" s="82"/>
      <c r="I186" s="82" t="s">
        <v>857</v>
      </c>
      <c r="J186" s="82"/>
      <c r="K186" s="82"/>
      <c r="L186" s="82"/>
      <c r="M186" s="82"/>
      <c r="N186" s="140"/>
      <c r="O186" s="140"/>
      <c r="P186" s="140"/>
      <c r="Q186" s="156"/>
    </row>
    <row r="187" spans="1:17" x14ac:dyDescent="0.2">
      <c r="B187" s="28"/>
      <c r="C187" s="142"/>
      <c r="D187" s="143"/>
      <c r="E187" s="28"/>
      <c r="F187" s="28"/>
      <c r="G187" s="142"/>
      <c r="H187" s="121"/>
      <c r="I187" s="82" t="s">
        <v>858</v>
      </c>
      <c r="J187" s="82"/>
      <c r="K187" s="82"/>
      <c r="L187" s="82"/>
      <c r="M187" s="82"/>
      <c r="N187" s="140"/>
      <c r="O187" s="140"/>
      <c r="P187" s="140"/>
      <c r="Q187" s="156"/>
    </row>
    <row r="188" spans="1:17" x14ac:dyDescent="0.2">
      <c r="B188" s="28"/>
      <c r="C188" s="142"/>
      <c r="D188" s="143"/>
      <c r="E188" s="28"/>
      <c r="F188" s="28"/>
      <c r="G188" s="142"/>
      <c r="H188" s="121"/>
      <c r="I188" s="82" t="s">
        <v>859</v>
      </c>
      <c r="J188" s="82"/>
      <c r="K188" s="82"/>
      <c r="L188" s="82"/>
      <c r="M188" s="82"/>
      <c r="N188" s="140"/>
      <c r="O188" s="140"/>
      <c r="P188" s="140"/>
      <c r="Q188" s="156"/>
    </row>
    <row r="189" spans="1:17" x14ac:dyDescent="0.2">
      <c r="A189" s="10"/>
      <c r="B189" s="1"/>
      <c r="C189" s="8"/>
      <c r="D189" s="155"/>
      <c r="E189" s="9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</row>
    <row r="190" spans="1:17" x14ac:dyDescent="0.2">
      <c r="A190" s="10"/>
      <c r="B190" s="1"/>
      <c r="C190" s="8"/>
      <c r="D190" s="155"/>
      <c r="E190" s="9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</row>
    <row r="191" spans="1:17" x14ac:dyDescent="0.2">
      <c r="A191" s="10"/>
      <c r="B191" s="1"/>
      <c r="C191" s="8"/>
      <c r="D191" s="155"/>
      <c r="E191" s="9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</row>
    <row r="192" spans="1:17" x14ac:dyDescent="0.2">
      <c r="A192" s="10"/>
      <c r="B192" s="1"/>
      <c r="C192" s="8"/>
      <c r="D192" s="155"/>
      <c r="E192" s="9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</row>
  </sheetData>
  <mergeCells count="82">
    <mergeCell ref="A182:I182"/>
    <mergeCell ref="A177:I177"/>
    <mergeCell ref="A178:I178"/>
    <mergeCell ref="A179:I179"/>
    <mergeCell ref="A180:I180"/>
    <mergeCell ref="A181:I181"/>
    <mergeCell ref="Q22:Q24"/>
    <mergeCell ref="F23:F24"/>
    <mergeCell ref="G23:I23"/>
    <mergeCell ref="J23:J24"/>
    <mergeCell ref="K23:M23"/>
    <mergeCell ref="N22:N24"/>
    <mergeCell ref="O22:O24"/>
    <mergeCell ref="P22:P24"/>
    <mergeCell ref="A174:I174"/>
    <mergeCell ref="A175:I175"/>
    <mergeCell ref="A176:I176"/>
    <mergeCell ref="E1:I1"/>
    <mergeCell ref="J14:K14"/>
    <mergeCell ref="J15:K15"/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A169:I169"/>
    <mergeCell ref="A170:I170"/>
    <mergeCell ref="A171:I171"/>
    <mergeCell ref="A172:I172"/>
    <mergeCell ref="A173:I173"/>
    <mergeCell ref="A164:I164"/>
    <mergeCell ref="A165:I165"/>
    <mergeCell ref="A166:I166"/>
    <mergeCell ref="A167:I167"/>
    <mergeCell ref="A168:I168"/>
    <mergeCell ref="A159:I159"/>
    <mergeCell ref="A160:I160"/>
    <mergeCell ref="A161:I161"/>
    <mergeCell ref="A162:I162"/>
    <mergeCell ref="A163:I163"/>
    <mergeCell ref="A154:I154"/>
    <mergeCell ref="A155:I155"/>
    <mergeCell ref="A156:I156"/>
    <mergeCell ref="A157:I157"/>
    <mergeCell ref="A158:I158"/>
    <mergeCell ref="A149:I149"/>
    <mergeCell ref="A150:I150"/>
    <mergeCell ref="A151:I151"/>
    <mergeCell ref="A152:I152"/>
    <mergeCell ref="A153:I153"/>
    <mergeCell ref="A144:I144"/>
    <mergeCell ref="A145:I145"/>
    <mergeCell ref="A146:I146"/>
    <mergeCell ref="A147:I147"/>
    <mergeCell ref="A148:I148"/>
    <mergeCell ref="A139:I139"/>
    <mergeCell ref="A140:I140"/>
    <mergeCell ref="A141:I141"/>
    <mergeCell ref="A142:I142"/>
    <mergeCell ref="A143:I143"/>
    <mergeCell ref="A134:I134"/>
    <mergeCell ref="A135:I135"/>
    <mergeCell ref="A136:I136"/>
    <mergeCell ref="A137:I137"/>
    <mergeCell ref="A138:I138"/>
    <mergeCell ref="A26:Q26"/>
    <mergeCell ref="A39:Q39"/>
    <mergeCell ref="A132:I132"/>
    <mergeCell ref="A133:I133"/>
    <mergeCell ref="A102:Q102"/>
    <mergeCell ref="A124:Q124"/>
    <mergeCell ref="A40:Q40"/>
    <mergeCell ref="A64:Q64"/>
    <mergeCell ref="A72:Q72"/>
    <mergeCell ref="A90:Q90"/>
    <mergeCell ref="A46:Q46"/>
    <mergeCell ref="A53:Q53"/>
  </mergeCells>
  <phoneticPr fontId="56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312-2825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74"/>
  <sheetViews>
    <sheetView showGridLines="0" topLeftCell="A26" zoomScaleSheetLayoutView="75" workbookViewId="0">
      <selection activeCell="G6" sqref="G6"/>
    </sheetView>
  </sheetViews>
  <sheetFormatPr defaultRowHeight="12.75" outlineLevelRow="2" x14ac:dyDescent="0.2"/>
  <cols>
    <col min="1" max="1" width="4.7109375" style="10" customWidth="1"/>
    <col min="2" max="2" width="20.28515625" style="31" customWidth="1"/>
    <col min="3" max="3" width="37.140625" style="8" customWidth="1"/>
    <col min="4" max="4" width="17.140625" style="7" customWidth="1"/>
    <col min="5" max="5" width="11.7109375" style="30" customWidth="1"/>
    <col min="6" max="6" width="10.5703125" style="3" customWidth="1"/>
    <col min="7" max="7" width="10.5703125" style="15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  <c r="Q1" s="156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  <c r="Q2" s="156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  <c r="Q3" s="156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  <c r="Q4" s="156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  <c r="Q5" s="156"/>
    </row>
    <row r="6" spans="1:17" x14ac:dyDescent="0.2">
      <c r="A6" s="12"/>
      <c r="B6" s="81"/>
      <c r="C6" s="79"/>
      <c r="D6" s="4"/>
      <c r="E6" s="78"/>
      <c r="F6" s="78"/>
      <c r="G6" s="89" t="s">
        <v>862</v>
      </c>
      <c r="H6" s="89"/>
      <c r="I6" s="89"/>
      <c r="J6" s="78"/>
      <c r="K6" s="78"/>
      <c r="L6" s="78"/>
      <c r="M6" s="78"/>
      <c r="N6" s="78"/>
      <c r="O6" s="78"/>
      <c r="P6" s="78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</row>
    <row r="9" spans="1:17" x14ac:dyDescent="0.2">
      <c r="A9" s="12"/>
      <c r="B9" s="81"/>
      <c r="C9" s="88" t="s">
        <v>40</v>
      </c>
      <c r="D9" s="87" t="s">
        <v>863</v>
      </c>
      <c r="E9" s="110"/>
      <c r="F9" s="86"/>
      <c r="G9" s="86"/>
      <c r="H9" s="111"/>
      <c r="I9" s="86"/>
      <c r="J9" s="86"/>
      <c r="K9" s="86"/>
      <c r="L9" s="86"/>
      <c r="M9" s="78"/>
      <c r="N9" s="78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864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60"/>
      <c r="B13" s="161"/>
      <c r="C13" s="80"/>
      <c r="D13" s="79"/>
      <c r="E13" s="4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spans="1:17" x14ac:dyDescent="0.2">
      <c r="A14" s="12"/>
      <c r="B14" s="81"/>
      <c r="C14" s="80"/>
      <c r="D14" s="82" t="s">
        <v>865</v>
      </c>
      <c r="E14" s="12"/>
      <c r="F14" s="78"/>
      <c r="G14" s="78"/>
      <c r="H14" s="78"/>
      <c r="I14" s="82"/>
      <c r="J14" s="82"/>
      <c r="K14" s="78"/>
      <c r="L14" s="78"/>
      <c r="M14" s="78"/>
      <c r="N14" s="78"/>
      <c r="O14" s="78"/>
      <c r="P14" s="78"/>
      <c r="Q14" s="78"/>
    </row>
    <row r="15" spans="1:17" x14ac:dyDescent="0.2">
      <c r="A15" s="12"/>
      <c r="B15" s="81"/>
      <c r="C15" s="80"/>
      <c r="D15" s="82" t="s">
        <v>866</v>
      </c>
      <c r="E15" s="12"/>
      <c r="F15" s="78"/>
      <c r="G15" s="78"/>
      <c r="H15" s="78"/>
      <c r="I15" s="82"/>
      <c r="J15" s="167" t="s">
        <v>867</v>
      </c>
      <c r="K15" s="168"/>
      <c r="L15" s="5" t="s">
        <v>73</v>
      </c>
      <c r="M15" s="78"/>
      <c r="N15" s="78"/>
      <c r="O15" s="78"/>
      <c r="P15" s="78"/>
      <c r="Q15" s="78"/>
    </row>
    <row r="16" spans="1:17" s="33" customFormat="1" ht="14.25" x14ac:dyDescent="0.2">
      <c r="A16" s="12"/>
      <c r="B16" s="81"/>
      <c r="C16" s="80"/>
      <c r="D16" s="82" t="s">
        <v>169</v>
      </c>
      <c r="E16" s="12"/>
      <c r="F16" s="78"/>
      <c r="G16" s="78"/>
      <c r="H16" s="78"/>
      <c r="I16" s="82"/>
      <c r="J16" s="167" t="s">
        <v>868</v>
      </c>
      <c r="K16" s="168"/>
      <c r="L16" s="5" t="s">
        <v>73</v>
      </c>
      <c r="M16" s="78"/>
      <c r="N16" s="78"/>
      <c r="O16" s="78"/>
      <c r="P16" s="78"/>
      <c r="Q16" s="78"/>
    </row>
    <row r="17" spans="1:17" s="33" customFormat="1" ht="14.25" x14ac:dyDescent="0.2">
      <c r="A17" s="12"/>
      <c r="B17" s="81"/>
      <c r="C17" s="80"/>
      <c r="D17" s="82" t="s">
        <v>57</v>
      </c>
      <c r="E17" s="12"/>
      <c r="F17" s="78"/>
      <c r="G17" s="78"/>
      <c r="H17" s="78"/>
      <c r="I17" s="82"/>
      <c r="J17" s="167" t="s">
        <v>869</v>
      </c>
      <c r="K17" s="168"/>
      <c r="L17" s="5" t="s">
        <v>58</v>
      </c>
      <c r="M17" s="78"/>
      <c r="N17" s="78"/>
      <c r="O17" s="78"/>
      <c r="P17" s="78"/>
      <c r="Q17" s="78"/>
    </row>
    <row r="18" spans="1:17" s="33" customFormat="1" ht="14.25" outlineLevel="1" x14ac:dyDescent="0.2">
      <c r="A18" s="12"/>
      <c r="B18" s="81"/>
      <c r="C18" s="80"/>
      <c r="D18" s="127" t="s">
        <v>187</v>
      </c>
      <c r="E18" s="12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spans="1:17" s="33" customFormat="1" ht="14.25" outlineLevel="2" x14ac:dyDescent="0.2">
      <c r="A19" s="10"/>
      <c r="B19" s="1"/>
      <c r="C19" s="8"/>
      <c r="D19" s="155"/>
      <c r="E19" s="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">
      <c r="A20" s="169" t="s">
        <v>41</v>
      </c>
      <c r="B20" s="173" t="s">
        <v>168</v>
      </c>
      <c r="C20" s="169" t="s">
        <v>167</v>
      </c>
      <c r="D20" s="169" t="s">
        <v>166</v>
      </c>
      <c r="E20" s="169" t="s">
        <v>165</v>
      </c>
      <c r="F20" s="169" t="s">
        <v>72</v>
      </c>
      <c r="G20" s="170"/>
      <c r="H20" s="170"/>
      <c r="I20" s="170"/>
      <c r="J20" s="169" t="s">
        <v>71</v>
      </c>
      <c r="K20" s="170"/>
      <c r="L20" s="170"/>
      <c r="M20" s="170"/>
      <c r="N20" s="169" t="s">
        <v>164</v>
      </c>
      <c r="O20" s="169" t="s">
        <v>163</v>
      </c>
      <c r="P20" s="169" t="s">
        <v>188</v>
      </c>
      <c r="Q20" s="169" t="s">
        <v>189</v>
      </c>
    </row>
    <row r="21" spans="1:17" x14ac:dyDescent="0.2">
      <c r="A21" s="170"/>
      <c r="B21" s="174"/>
      <c r="C21" s="175"/>
      <c r="D21" s="169"/>
      <c r="E21" s="170"/>
      <c r="F21" s="169" t="s">
        <v>42</v>
      </c>
      <c r="G21" s="169" t="s">
        <v>162</v>
      </c>
      <c r="H21" s="170"/>
      <c r="I21" s="170"/>
      <c r="J21" s="169" t="s">
        <v>42</v>
      </c>
      <c r="K21" s="169" t="s">
        <v>162</v>
      </c>
      <c r="L21" s="170"/>
      <c r="M21" s="170"/>
      <c r="N21" s="169"/>
      <c r="O21" s="169"/>
      <c r="P21" s="169"/>
      <c r="Q21" s="169"/>
    </row>
    <row r="22" spans="1:17" x14ac:dyDescent="0.2">
      <c r="A22" s="170"/>
      <c r="B22" s="174"/>
      <c r="C22" s="175"/>
      <c r="D22" s="169"/>
      <c r="E22" s="170"/>
      <c r="F22" s="170"/>
      <c r="G22" s="151" t="s">
        <v>161</v>
      </c>
      <c r="H22" s="151" t="s">
        <v>160</v>
      </c>
      <c r="I22" s="151" t="s">
        <v>159</v>
      </c>
      <c r="J22" s="170"/>
      <c r="K22" s="151" t="s">
        <v>161</v>
      </c>
      <c r="L22" s="151" t="s">
        <v>160</v>
      </c>
      <c r="M22" s="151" t="s">
        <v>159</v>
      </c>
      <c r="N22" s="169"/>
      <c r="O22" s="169"/>
      <c r="P22" s="169"/>
      <c r="Q22" s="169"/>
    </row>
    <row r="23" spans="1:17" s="32" customFormat="1" ht="48" customHeight="1" x14ac:dyDescent="0.2">
      <c r="A23" s="6">
        <v>1</v>
      </c>
      <c r="B23" s="154">
        <v>2</v>
      </c>
      <c r="C23" s="151">
        <v>3</v>
      </c>
      <c r="D23" s="151">
        <v>4</v>
      </c>
      <c r="E23" s="6">
        <v>5</v>
      </c>
      <c r="F23" s="152">
        <v>6</v>
      </c>
      <c r="G23" s="152">
        <v>7</v>
      </c>
      <c r="H23" s="152">
        <v>8</v>
      </c>
      <c r="I23" s="152">
        <v>9</v>
      </c>
      <c r="J23" s="152">
        <v>10</v>
      </c>
      <c r="K23" s="152">
        <v>11</v>
      </c>
      <c r="L23" s="152">
        <v>12</v>
      </c>
      <c r="M23" s="152">
        <v>13</v>
      </c>
      <c r="N23" s="152">
        <v>14</v>
      </c>
      <c r="O23" s="152">
        <v>15</v>
      </c>
      <c r="P23" s="152">
        <v>16</v>
      </c>
      <c r="Q23" s="152">
        <v>17</v>
      </c>
    </row>
    <row r="24" spans="1:17" s="32" customFormat="1" ht="36" x14ac:dyDescent="0.2">
      <c r="A24" s="6">
        <v>1</v>
      </c>
      <c r="B24" s="76" t="s">
        <v>870</v>
      </c>
      <c r="C24" s="150" t="s">
        <v>871</v>
      </c>
      <c r="D24" s="11" t="s">
        <v>872</v>
      </c>
      <c r="E24" s="77">
        <v>1</v>
      </c>
      <c r="F24" s="74">
        <v>129.91</v>
      </c>
      <c r="G24" s="74">
        <v>129.91</v>
      </c>
      <c r="H24" s="73"/>
      <c r="I24" s="73"/>
      <c r="J24" s="73">
        <v>130</v>
      </c>
      <c r="K24" s="73">
        <v>130</v>
      </c>
      <c r="L24" s="73"/>
      <c r="M24" s="73"/>
      <c r="N24" s="73">
        <v>7</v>
      </c>
      <c r="O24" s="73">
        <v>7</v>
      </c>
      <c r="P24" s="73"/>
      <c r="Q24" s="73"/>
    </row>
    <row r="25" spans="1:17" s="32" customFormat="1" ht="36" x14ac:dyDescent="0.2">
      <c r="A25" s="6">
        <v>2</v>
      </c>
      <c r="B25" s="76" t="s">
        <v>873</v>
      </c>
      <c r="C25" s="150" t="s">
        <v>874</v>
      </c>
      <c r="D25" s="11" t="s">
        <v>875</v>
      </c>
      <c r="E25" s="77">
        <v>2</v>
      </c>
      <c r="F25" s="74">
        <v>190.58</v>
      </c>
      <c r="G25" s="74">
        <v>190.58</v>
      </c>
      <c r="H25" s="73"/>
      <c r="I25" s="73"/>
      <c r="J25" s="73">
        <v>381</v>
      </c>
      <c r="K25" s="73">
        <v>381</v>
      </c>
      <c r="L25" s="73"/>
      <c r="M25" s="73"/>
      <c r="N25" s="73">
        <v>10</v>
      </c>
      <c r="O25" s="73">
        <v>20</v>
      </c>
      <c r="P25" s="73"/>
      <c r="Q25" s="73"/>
    </row>
    <row r="26" spans="1:17" x14ac:dyDescent="0.2">
      <c r="A26" s="163" t="s">
        <v>45</v>
      </c>
      <c r="B26" s="164"/>
      <c r="C26" s="164"/>
      <c r="D26" s="164"/>
      <c r="E26" s="164"/>
      <c r="F26" s="164"/>
      <c r="G26" s="164"/>
      <c r="H26" s="164"/>
      <c r="I26" s="164"/>
      <c r="J26" s="74">
        <v>511</v>
      </c>
      <c r="K26" s="74">
        <v>511</v>
      </c>
      <c r="L26" s="73"/>
      <c r="M26" s="73"/>
      <c r="N26" s="73"/>
      <c r="O26" s="74">
        <v>27</v>
      </c>
      <c r="P26" s="73"/>
      <c r="Q26" s="73"/>
    </row>
    <row r="27" spans="1:17" ht="19.149999999999999" customHeight="1" x14ac:dyDescent="0.2">
      <c r="A27" s="163" t="s">
        <v>316</v>
      </c>
      <c r="B27" s="164"/>
      <c r="C27" s="164"/>
      <c r="D27" s="164"/>
      <c r="E27" s="164"/>
      <c r="F27" s="164"/>
      <c r="G27" s="164"/>
      <c r="H27" s="164"/>
      <c r="I27" s="164"/>
      <c r="J27" s="74">
        <v>460</v>
      </c>
      <c r="K27" s="74">
        <v>460</v>
      </c>
      <c r="L27" s="73"/>
      <c r="M27" s="73"/>
      <c r="N27" s="73"/>
      <c r="O27" s="74">
        <v>23.29</v>
      </c>
      <c r="P27" s="73"/>
      <c r="Q27" s="73"/>
    </row>
    <row r="28" spans="1:17" ht="19.149999999999999" customHeight="1" x14ac:dyDescent="0.2">
      <c r="A28" s="163" t="s">
        <v>67</v>
      </c>
      <c r="B28" s="164"/>
      <c r="C28" s="164"/>
      <c r="D28" s="164"/>
      <c r="E28" s="164"/>
      <c r="F28" s="164"/>
      <c r="G28" s="164"/>
      <c r="H28" s="164"/>
      <c r="I28" s="164"/>
      <c r="J28" s="73"/>
      <c r="K28" s="73"/>
      <c r="L28" s="73"/>
      <c r="M28" s="73"/>
      <c r="N28" s="73"/>
      <c r="O28" s="73"/>
      <c r="P28" s="73"/>
      <c r="Q28" s="73"/>
    </row>
    <row r="29" spans="1:17" ht="19.149999999999999" customHeight="1" x14ac:dyDescent="0.2">
      <c r="A29" s="163" t="s">
        <v>876</v>
      </c>
      <c r="B29" s="164"/>
      <c r="C29" s="164"/>
      <c r="D29" s="164"/>
      <c r="E29" s="164"/>
      <c r="F29" s="164"/>
      <c r="G29" s="164"/>
      <c r="H29" s="164"/>
      <c r="I29" s="164"/>
      <c r="J29" s="74">
        <v>22</v>
      </c>
      <c r="K29" s="74">
        <v>22</v>
      </c>
      <c r="L29" s="73"/>
      <c r="M29" s="73"/>
      <c r="N29" s="73"/>
      <c r="O29" s="73"/>
      <c r="P29" s="73"/>
      <c r="Q29" s="73"/>
    </row>
    <row r="30" spans="1:17" x14ac:dyDescent="0.2">
      <c r="A30" s="163" t="s">
        <v>877</v>
      </c>
      <c r="B30" s="164"/>
      <c r="C30" s="164"/>
      <c r="D30" s="164"/>
      <c r="E30" s="164"/>
      <c r="F30" s="164"/>
      <c r="G30" s="164"/>
      <c r="H30" s="164"/>
      <c r="I30" s="164"/>
      <c r="J30" s="74">
        <v>80</v>
      </c>
      <c r="K30" s="74">
        <v>80</v>
      </c>
      <c r="L30" s="73"/>
      <c r="M30" s="73"/>
      <c r="N30" s="73"/>
      <c r="O30" s="74">
        <v>4.05</v>
      </c>
      <c r="P30" s="73"/>
      <c r="Q30" s="73"/>
    </row>
    <row r="31" spans="1:17" ht="22.5" customHeight="1" x14ac:dyDescent="0.2">
      <c r="A31" s="163" t="s">
        <v>878</v>
      </c>
      <c r="B31" s="164"/>
      <c r="C31" s="164"/>
      <c r="D31" s="164"/>
      <c r="E31" s="164"/>
      <c r="F31" s="164"/>
      <c r="G31" s="164"/>
      <c r="H31" s="164"/>
      <c r="I31" s="164"/>
      <c r="J31" s="74">
        <v>-153</v>
      </c>
      <c r="K31" s="74">
        <v>-153</v>
      </c>
      <c r="L31" s="73"/>
      <c r="M31" s="73"/>
      <c r="N31" s="73"/>
      <c r="O31" s="74">
        <v>-7.7625000000000002</v>
      </c>
      <c r="P31" s="73"/>
      <c r="Q31" s="73"/>
    </row>
    <row r="32" spans="1:17" ht="12.75" customHeight="1" x14ac:dyDescent="0.2">
      <c r="A32" s="163" t="s">
        <v>46</v>
      </c>
      <c r="B32" s="164"/>
      <c r="C32" s="164"/>
      <c r="D32" s="164"/>
      <c r="E32" s="164"/>
      <c r="F32" s="164"/>
      <c r="G32" s="164"/>
      <c r="H32" s="164"/>
      <c r="I32" s="164"/>
      <c r="J32" s="74">
        <v>299</v>
      </c>
      <c r="K32" s="73"/>
      <c r="L32" s="73"/>
      <c r="M32" s="73"/>
      <c r="N32" s="73"/>
      <c r="O32" s="73"/>
      <c r="P32" s="73"/>
      <c r="Q32" s="73"/>
    </row>
    <row r="33" spans="1:17" ht="12.75" customHeight="1" x14ac:dyDescent="0.2">
      <c r="A33" s="163" t="s">
        <v>67</v>
      </c>
      <c r="B33" s="164"/>
      <c r="C33" s="164"/>
      <c r="D33" s="164"/>
      <c r="E33" s="164"/>
      <c r="F33" s="164"/>
      <c r="G33" s="164"/>
      <c r="H33" s="164"/>
      <c r="I33" s="164"/>
      <c r="J33" s="73"/>
      <c r="K33" s="73"/>
      <c r="L33" s="73"/>
      <c r="M33" s="73"/>
      <c r="N33" s="73"/>
      <c r="O33" s="73"/>
      <c r="P33" s="73"/>
      <c r="Q33" s="73"/>
    </row>
    <row r="34" spans="1:17" ht="14.25" customHeight="1" x14ac:dyDescent="0.2">
      <c r="A34" s="163" t="s">
        <v>879</v>
      </c>
      <c r="B34" s="164"/>
      <c r="C34" s="164"/>
      <c r="D34" s="164"/>
      <c r="E34" s="164"/>
      <c r="F34" s="164"/>
      <c r="G34" s="164"/>
      <c r="H34" s="164"/>
      <c r="I34" s="164"/>
      <c r="J34" s="74">
        <v>299</v>
      </c>
      <c r="K34" s="73"/>
      <c r="L34" s="73"/>
      <c r="M34" s="73"/>
      <c r="N34" s="73"/>
      <c r="O34" s="73"/>
      <c r="P34" s="73"/>
      <c r="Q34" s="73"/>
    </row>
    <row r="35" spans="1:17" ht="19.149999999999999" customHeight="1" x14ac:dyDescent="0.2">
      <c r="A35" s="163" t="s">
        <v>47</v>
      </c>
      <c r="B35" s="164"/>
      <c r="C35" s="164"/>
      <c r="D35" s="164"/>
      <c r="E35" s="164"/>
      <c r="F35" s="164"/>
      <c r="G35" s="164"/>
      <c r="H35" s="164"/>
      <c r="I35" s="164"/>
      <c r="J35" s="74">
        <v>184</v>
      </c>
      <c r="K35" s="73"/>
      <c r="L35" s="73"/>
      <c r="M35" s="73"/>
      <c r="N35" s="73"/>
      <c r="O35" s="73"/>
      <c r="P35" s="73"/>
      <c r="Q35" s="73"/>
    </row>
    <row r="36" spans="1:17" ht="26.25" customHeight="1" x14ac:dyDescent="0.2">
      <c r="A36" s="163" t="s">
        <v>67</v>
      </c>
      <c r="B36" s="164"/>
      <c r="C36" s="164"/>
      <c r="D36" s="164"/>
      <c r="E36" s="164"/>
      <c r="F36" s="164"/>
      <c r="G36" s="164"/>
      <c r="H36" s="164"/>
      <c r="I36" s="164"/>
      <c r="J36" s="73"/>
      <c r="K36" s="73"/>
      <c r="L36" s="73"/>
      <c r="M36" s="73"/>
      <c r="N36" s="73"/>
      <c r="O36" s="73"/>
      <c r="P36" s="73"/>
      <c r="Q36" s="73"/>
    </row>
    <row r="37" spans="1:17" x14ac:dyDescent="0.2">
      <c r="A37" s="163" t="s">
        <v>880</v>
      </c>
      <c r="B37" s="164"/>
      <c r="C37" s="164"/>
      <c r="D37" s="164"/>
      <c r="E37" s="164"/>
      <c r="F37" s="164"/>
      <c r="G37" s="164"/>
      <c r="H37" s="164"/>
      <c r="I37" s="164"/>
      <c r="J37" s="74">
        <v>184</v>
      </c>
      <c r="K37" s="73"/>
      <c r="L37" s="73"/>
      <c r="M37" s="73"/>
      <c r="N37" s="73"/>
      <c r="O37" s="73"/>
      <c r="P37" s="73"/>
      <c r="Q37" s="73"/>
    </row>
    <row r="38" spans="1:17" ht="12" customHeight="1" x14ac:dyDescent="0.2">
      <c r="A38" s="165" t="s">
        <v>48</v>
      </c>
      <c r="B38" s="164"/>
      <c r="C38" s="164"/>
      <c r="D38" s="164"/>
      <c r="E38" s="164"/>
      <c r="F38" s="164"/>
      <c r="G38" s="164"/>
      <c r="H38" s="164"/>
      <c r="I38" s="164"/>
      <c r="J38" s="73"/>
      <c r="K38" s="73"/>
      <c r="L38" s="73"/>
      <c r="M38" s="73"/>
      <c r="N38" s="73"/>
      <c r="O38" s="73"/>
      <c r="P38" s="73"/>
      <c r="Q38" s="73"/>
    </row>
    <row r="39" spans="1:17" ht="15" customHeight="1" x14ac:dyDescent="0.2">
      <c r="A39" s="163" t="s">
        <v>881</v>
      </c>
      <c r="B39" s="164"/>
      <c r="C39" s="164"/>
      <c r="D39" s="164"/>
      <c r="E39" s="164"/>
      <c r="F39" s="164"/>
      <c r="G39" s="164"/>
      <c r="H39" s="164"/>
      <c r="I39" s="164"/>
      <c r="J39" s="74">
        <v>943</v>
      </c>
      <c r="K39" s="73"/>
      <c r="L39" s="73"/>
      <c r="M39" s="73"/>
      <c r="N39" s="73"/>
      <c r="O39" s="74">
        <v>23.29</v>
      </c>
      <c r="P39" s="73"/>
      <c r="Q39" s="73"/>
    </row>
    <row r="40" spans="1:17" ht="19.149999999999999" customHeight="1" x14ac:dyDescent="0.2">
      <c r="A40" s="163" t="s">
        <v>49</v>
      </c>
      <c r="B40" s="164"/>
      <c r="C40" s="164"/>
      <c r="D40" s="164"/>
      <c r="E40" s="164"/>
      <c r="F40" s="164"/>
      <c r="G40" s="164"/>
      <c r="H40" s="164"/>
      <c r="I40" s="164"/>
      <c r="J40" s="74">
        <v>943</v>
      </c>
      <c r="K40" s="73"/>
      <c r="L40" s="73"/>
      <c r="M40" s="73"/>
      <c r="N40" s="73"/>
      <c r="O40" s="74">
        <v>23.29</v>
      </c>
      <c r="P40" s="73"/>
      <c r="Q40" s="73"/>
    </row>
    <row r="41" spans="1:17" ht="22.5" customHeight="1" x14ac:dyDescent="0.2">
      <c r="A41" s="163" t="s">
        <v>50</v>
      </c>
      <c r="B41" s="164"/>
      <c r="C41" s="164"/>
      <c r="D41" s="164"/>
      <c r="E41" s="164"/>
      <c r="F41" s="164"/>
      <c r="G41" s="164"/>
      <c r="H41" s="164"/>
      <c r="I41" s="164"/>
      <c r="J41" s="73"/>
      <c r="K41" s="73"/>
      <c r="L41" s="73"/>
      <c r="M41" s="73"/>
      <c r="N41" s="73"/>
      <c r="O41" s="73"/>
      <c r="P41" s="73"/>
      <c r="Q41" s="73"/>
    </row>
    <row r="42" spans="1:17" ht="12.75" customHeight="1" x14ac:dyDescent="0.2">
      <c r="A42" s="163" t="s">
        <v>53</v>
      </c>
      <c r="B42" s="164"/>
      <c r="C42" s="164"/>
      <c r="D42" s="164"/>
      <c r="E42" s="164"/>
      <c r="F42" s="164"/>
      <c r="G42" s="164"/>
      <c r="H42" s="164"/>
      <c r="I42" s="164"/>
      <c r="J42" s="74">
        <v>460</v>
      </c>
      <c r="K42" s="73"/>
      <c r="L42" s="73"/>
      <c r="M42" s="73"/>
      <c r="N42" s="73"/>
      <c r="O42" s="73"/>
      <c r="P42" s="73"/>
      <c r="Q42" s="73"/>
    </row>
    <row r="43" spans="1:17" ht="12.75" customHeight="1" x14ac:dyDescent="0.2">
      <c r="A43" s="163" t="s">
        <v>54</v>
      </c>
      <c r="B43" s="164"/>
      <c r="C43" s="164"/>
      <c r="D43" s="164"/>
      <c r="E43" s="164"/>
      <c r="F43" s="164"/>
      <c r="G43" s="164"/>
      <c r="H43" s="164"/>
      <c r="I43" s="164"/>
      <c r="J43" s="74">
        <v>299</v>
      </c>
      <c r="K43" s="73"/>
      <c r="L43" s="73"/>
      <c r="M43" s="73"/>
      <c r="N43" s="73"/>
      <c r="O43" s="73"/>
      <c r="P43" s="73"/>
      <c r="Q43" s="73"/>
    </row>
    <row r="44" spans="1:17" ht="12.75" customHeight="1" x14ac:dyDescent="0.2">
      <c r="A44" s="163" t="s">
        <v>55</v>
      </c>
      <c r="B44" s="164"/>
      <c r="C44" s="164"/>
      <c r="D44" s="164"/>
      <c r="E44" s="164"/>
      <c r="F44" s="164"/>
      <c r="G44" s="164"/>
      <c r="H44" s="164"/>
      <c r="I44" s="164"/>
      <c r="J44" s="74">
        <v>184</v>
      </c>
      <c r="K44" s="73"/>
      <c r="L44" s="73"/>
      <c r="M44" s="73"/>
      <c r="N44" s="73"/>
      <c r="O44" s="73"/>
      <c r="P44" s="73"/>
      <c r="Q44" s="73"/>
    </row>
    <row r="45" spans="1:17" x14ac:dyDescent="0.2">
      <c r="A45" s="165" t="s">
        <v>56</v>
      </c>
      <c r="B45" s="164"/>
      <c r="C45" s="164"/>
      <c r="D45" s="164"/>
      <c r="E45" s="164"/>
      <c r="F45" s="164"/>
      <c r="G45" s="164"/>
      <c r="H45" s="164"/>
      <c r="I45" s="164"/>
      <c r="J45" s="72">
        <v>943</v>
      </c>
      <c r="K45" s="73"/>
      <c r="L45" s="73"/>
      <c r="M45" s="73"/>
      <c r="N45" s="73"/>
      <c r="O45" s="72">
        <v>23.29</v>
      </c>
      <c r="P45" s="73"/>
      <c r="Q45" s="73"/>
    </row>
    <row r="46" spans="1:17" ht="22.5" customHeight="1" x14ac:dyDescent="0.2">
      <c r="B46" s="1"/>
      <c r="D46" s="155"/>
      <c r="E46" s="9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</row>
    <row r="47" spans="1:17" ht="12.75" customHeight="1" x14ac:dyDescent="0.2">
      <c r="A47" s="25"/>
      <c r="B47" s="82" t="s">
        <v>498</v>
      </c>
      <c r="C47" s="82"/>
      <c r="D47" s="82"/>
      <c r="E47" s="82"/>
      <c r="F47" s="82"/>
      <c r="G47" s="82"/>
      <c r="H47" s="82"/>
      <c r="I47" s="82" t="s">
        <v>499</v>
      </c>
      <c r="J47" s="82"/>
      <c r="K47" s="82"/>
      <c r="L47" s="82"/>
      <c r="M47" s="82"/>
      <c r="N47" s="140"/>
      <c r="O47" s="140"/>
      <c r="P47" s="140"/>
      <c r="Q47" s="156"/>
    </row>
    <row r="48" spans="1:17" ht="12.75" customHeight="1" x14ac:dyDescent="0.2">
      <c r="A48" s="25"/>
      <c r="B48" s="28"/>
      <c r="C48" s="142"/>
      <c r="D48" s="143"/>
      <c r="E48" s="28"/>
      <c r="F48" s="28"/>
      <c r="G48" s="142"/>
      <c r="H48" s="121"/>
      <c r="I48" s="82" t="s">
        <v>882</v>
      </c>
      <c r="J48" s="82"/>
      <c r="K48" s="82"/>
      <c r="L48" s="82"/>
      <c r="M48" s="82"/>
      <c r="N48" s="140"/>
      <c r="O48" s="140"/>
      <c r="P48" s="140"/>
      <c r="Q48" s="156"/>
    </row>
    <row r="49" spans="1:17" ht="12.75" customHeight="1" x14ac:dyDescent="0.2">
      <c r="B49" s="1"/>
      <c r="D49" s="155"/>
      <c r="E49" s="9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</row>
    <row r="50" spans="1:17" ht="12.75" customHeight="1" x14ac:dyDescent="0.2">
      <c r="B50" s="1"/>
      <c r="D50" s="155"/>
      <c r="E50" s="9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</row>
    <row r="51" spans="1:17" ht="12.75" customHeight="1" x14ac:dyDescent="0.2">
      <c r="B51" s="1"/>
      <c r="D51" s="155"/>
      <c r="E51" s="9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</row>
    <row r="52" spans="1:17" ht="12.75" customHeight="1" x14ac:dyDescent="0.2">
      <c r="A52" s="3"/>
      <c r="B52" s="3"/>
      <c r="C52" s="3"/>
      <c r="D52" s="3"/>
      <c r="E52" s="3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7" ht="12.75" customHeight="1" x14ac:dyDescent="0.2">
      <c r="A53" s="3"/>
      <c r="B53" s="3"/>
      <c r="C53" s="3"/>
      <c r="D53" s="3"/>
      <c r="E53" s="3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7" ht="10.5" customHeight="1" x14ac:dyDescent="0.2">
      <c r="A54" s="3"/>
      <c r="B54" s="3"/>
      <c r="C54" s="3"/>
      <c r="D54" s="3"/>
      <c r="E54" s="3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7" ht="12.75" customHeight="1" x14ac:dyDescent="0.2">
      <c r="A55" s="3"/>
      <c r="B55" s="3"/>
      <c r="C55" s="3"/>
      <c r="D55" s="3"/>
      <c r="E55" s="3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7" ht="12.75" customHeight="1" x14ac:dyDescent="0.2">
      <c r="A56" s="3"/>
      <c r="B56" s="3"/>
      <c r="C56" s="3"/>
      <c r="D56" s="3"/>
      <c r="E56" s="3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7" ht="12.75" customHeight="1" x14ac:dyDescent="0.2">
      <c r="A57" s="3"/>
      <c r="B57" s="3"/>
      <c r="C57" s="3"/>
      <c r="D57" s="3"/>
      <c r="E57" s="3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7" ht="12.75" customHeight="1" x14ac:dyDescent="0.2">
      <c r="A58" s="3"/>
      <c r="B58" s="3"/>
      <c r="C58" s="3"/>
      <c r="D58" s="3"/>
      <c r="E58" s="3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7" ht="12.75" customHeight="1" x14ac:dyDescent="0.2">
      <c r="A59" s="3"/>
      <c r="B59" s="3"/>
      <c r="C59" s="3"/>
      <c r="D59" s="3"/>
      <c r="E59" s="3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7" ht="12.75" customHeight="1" x14ac:dyDescent="0.2">
      <c r="A60" s="3"/>
      <c r="B60" s="3"/>
      <c r="C60" s="3"/>
      <c r="D60" s="3"/>
      <c r="E60" s="3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7" ht="12.75" customHeight="1" x14ac:dyDescent="0.2">
      <c r="A61" s="3"/>
      <c r="B61" s="3"/>
      <c r="C61" s="3"/>
      <c r="D61" s="3"/>
      <c r="E61" s="3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7" ht="12.75" customHeight="1" x14ac:dyDescent="0.2">
      <c r="A62" s="3"/>
      <c r="B62" s="3"/>
      <c r="C62" s="3"/>
      <c r="D62" s="3"/>
      <c r="E62" s="3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7" ht="12.75" customHeight="1" x14ac:dyDescent="0.2">
      <c r="A63" s="3"/>
      <c r="B63" s="3"/>
      <c r="C63" s="3"/>
      <c r="D63" s="3"/>
      <c r="E63" s="3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7" x14ac:dyDescent="0.2">
      <c r="A64" s="3"/>
      <c r="B64" s="3"/>
      <c r="C64" s="3"/>
      <c r="D64" s="3"/>
      <c r="E64" s="3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x14ac:dyDescent="0.2">
      <c r="A65" s="3"/>
      <c r="B65" s="3"/>
      <c r="C65" s="3"/>
      <c r="D65" s="3"/>
      <c r="E65" s="3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x14ac:dyDescent="0.2">
      <c r="A66" s="3"/>
      <c r="B66" s="3"/>
      <c r="C66" s="3"/>
      <c r="D66" s="3"/>
      <c r="E66" s="3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.75" customHeight="1" x14ac:dyDescent="0.2">
      <c r="A67" s="3"/>
      <c r="B67" s="3"/>
      <c r="C67" s="3"/>
      <c r="D67" s="3"/>
      <c r="E67" s="3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.75" customHeight="1" x14ac:dyDescent="0.2">
      <c r="A68" s="3"/>
      <c r="B68" s="3"/>
      <c r="C68" s="3"/>
      <c r="D68" s="3"/>
      <c r="E68" s="3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2">
      <c r="A69" s="3"/>
      <c r="B69" s="3"/>
      <c r="C69" s="3"/>
      <c r="D69" s="3"/>
      <c r="E69" s="3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x14ac:dyDescent="0.2">
      <c r="A70" s="3"/>
      <c r="B70" s="3"/>
      <c r="C70" s="3"/>
      <c r="D70" s="3"/>
      <c r="E70" s="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x14ac:dyDescent="0.2">
      <c r="A71" s="3"/>
      <c r="B71" s="3"/>
      <c r="C71" s="3"/>
      <c r="D71" s="3"/>
      <c r="E71" s="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x14ac:dyDescent="0.2">
      <c r="A72" s="3"/>
      <c r="B72" s="3"/>
      <c r="C72" s="3"/>
      <c r="D72" s="3"/>
      <c r="E72" s="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x14ac:dyDescent="0.2">
      <c r="A73" s="3"/>
      <c r="B73" s="3"/>
      <c r="C73" s="3"/>
      <c r="D73" s="3"/>
      <c r="E73" s="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x14ac:dyDescent="0.2">
      <c r="A74" s="3"/>
      <c r="B74" s="3"/>
      <c r="C74" s="3"/>
      <c r="D74" s="3"/>
      <c r="E74" s="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</sheetData>
  <mergeCells count="39">
    <mergeCell ref="A42:I42"/>
    <mergeCell ref="A43:I43"/>
    <mergeCell ref="N20:N22"/>
    <mergeCell ref="A26:I26"/>
    <mergeCell ref="A27:I27"/>
    <mergeCell ref="O20:O22"/>
    <mergeCell ref="P20:P22"/>
    <mergeCell ref="Q20:Q22"/>
    <mergeCell ref="F21:F22"/>
    <mergeCell ref="G21:I21"/>
    <mergeCell ref="J21:J22"/>
    <mergeCell ref="K21:M21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A44:I44"/>
    <mergeCell ref="A45:I45"/>
    <mergeCell ref="A28:I28"/>
    <mergeCell ref="A29:I29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</mergeCells>
  <phoneticPr fontId="56" type="noConversion"/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 xml:space="preserve">&amp;L0503.002.292А/3-СМ.ЛС
312-2893изм.1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55"/>
  <sheetViews>
    <sheetView showGridLines="0" topLeftCell="A40" zoomScaleNormal="100" zoomScaleSheetLayoutView="75" workbookViewId="0">
      <selection activeCell="E11" sqref="E11"/>
    </sheetView>
  </sheetViews>
  <sheetFormatPr defaultRowHeight="12.75" outlineLevelRow="2" x14ac:dyDescent="0.2"/>
  <cols>
    <col min="1" max="1" width="4.7109375" style="25" customWidth="1"/>
    <col min="2" max="2" width="20.28515625" style="24" customWidth="1"/>
    <col min="3" max="3" width="37.140625" style="23" customWidth="1"/>
    <col min="4" max="4" width="12.7109375" style="22" customWidth="1"/>
    <col min="5" max="5" width="11.7109375" style="21" customWidth="1"/>
    <col min="6" max="6" width="10.5703125" style="20" customWidth="1"/>
    <col min="7" max="7" width="10.5703125" style="29" customWidth="1"/>
    <col min="8" max="8" width="11" style="20" customWidth="1"/>
    <col min="9" max="9" width="10.7109375" style="20" customWidth="1"/>
    <col min="10" max="10" width="8.28515625" style="20" customWidth="1"/>
    <col min="11" max="11" width="8.140625" style="20" customWidth="1"/>
    <col min="12" max="14" width="7.140625" style="20" customWidth="1"/>
    <col min="15" max="16" width="6.28515625" style="20" customWidth="1"/>
  </cols>
  <sheetData>
    <row r="1" spans="1:17" outlineLevel="2" x14ac:dyDescent="0.2">
      <c r="A1" s="2" t="s">
        <v>43</v>
      </c>
      <c r="B1" s="81"/>
      <c r="C1" s="80"/>
      <c r="D1" s="108"/>
      <c r="E1" s="166" t="s">
        <v>61</v>
      </c>
      <c r="F1" s="166"/>
      <c r="G1" s="166"/>
      <c r="H1" s="166"/>
      <c r="I1" s="166"/>
      <c r="J1" s="78"/>
      <c r="K1" s="78"/>
      <c r="L1" s="78"/>
      <c r="M1" s="2" t="s">
        <v>44</v>
      </c>
      <c r="N1" s="78"/>
      <c r="O1" s="78"/>
      <c r="P1" s="78"/>
      <c r="Q1" s="156"/>
    </row>
    <row r="2" spans="1:17" outlineLevel="1" x14ac:dyDescent="0.2">
      <c r="A2" s="5"/>
      <c r="B2" s="81"/>
      <c r="C2" s="80"/>
      <c r="D2" s="79"/>
      <c r="E2" s="79"/>
      <c r="F2" s="78"/>
      <c r="G2" s="109" t="s">
        <v>39</v>
      </c>
      <c r="H2" s="78"/>
      <c r="I2" s="78"/>
      <c r="J2" s="78"/>
      <c r="K2" s="78"/>
      <c r="L2" s="78"/>
      <c r="M2" s="5" t="s">
        <v>173</v>
      </c>
      <c r="N2" s="78"/>
      <c r="O2" s="78"/>
      <c r="P2" s="78"/>
      <c r="Q2" s="156"/>
    </row>
    <row r="3" spans="1:17" outlineLevel="1" x14ac:dyDescent="0.2">
      <c r="A3" s="5"/>
      <c r="B3" s="81"/>
      <c r="C3" s="80"/>
      <c r="D3" s="79"/>
      <c r="E3" s="79"/>
      <c r="F3" s="78"/>
      <c r="G3" s="109"/>
      <c r="H3" s="78"/>
      <c r="I3" s="78"/>
      <c r="J3" s="78"/>
      <c r="K3" s="78"/>
      <c r="L3" s="5"/>
      <c r="M3" s="5" t="s">
        <v>174</v>
      </c>
      <c r="N3" s="78"/>
      <c r="O3" s="78"/>
      <c r="P3" s="78"/>
      <c r="Q3" s="156"/>
    </row>
    <row r="4" spans="1:17" outlineLevel="1" x14ac:dyDescent="0.2">
      <c r="A4" s="5" t="s">
        <v>170</v>
      </c>
      <c r="B4" s="81"/>
      <c r="C4" s="80"/>
      <c r="D4" s="79"/>
      <c r="E4" s="79"/>
      <c r="F4" s="78"/>
      <c r="G4" s="78"/>
      <c r="H4" s="78"/>
      <c r="I4" s="78"/>
      <c r="J4" s="78"/>
      <c r="K4" s="78"/>
      <c r="L4" s="78"/>
      <c r="M4" s="5" t="s">
        <v>170</v>
      </c>
      <c r="N4" s="78"/>
      <c r="O4" s="78"/>
      <c r="P4" s="78"/>
      <c r="Q4" s="156"/>
    </row>
    <row r="5" spans="1:17" outlineLevel="1" x14ac:dyDescent="0.2">
      <c r="A5" s="5" t="s">
        <v>175</v>
      </c>
      <c r="B5" s="81"/>
      <c r="C5" s="80"/>
      <c r="D5" s="79"/>
      <c r="E5" s="79"/>
      <c r="F5" s="78"/>
      <c r="G5" s="78"/>
      <c r="H5" s="78"/>
      <c r="I5" s="78"/>
      <c r="J5" s="78"/>
      <c r="K5" s="78"/>
      <c r="L5" s="78"/>
      <c r="M5" s="5" t="s">
        <v>176</v>
      </c>
      <c r="N5" s="78"/>
      <c r="O5" s="78"/>
      <c r="P5" s="78"/>
      <c r="Q5" s="156"/>
    </row>
    <row r="6" spans="1:17" x14ac:dyDescent="0.2">
      <c r="A6" s="12"/>
      <c r="B6" s="81"/>
      <c r="C6" s="79"/>
      <c r="D6" s="4"/>
      <c r="E6" s="78"/>
      <c r="F6" s="78"/>
      <c r="G6" s="89" t="s">
        <v>884</v>
      </c>
      <c r="H6" s="89"/>
      <c r="I6" s="89"/>
      <c r="J6" s="78"/>
      <c r="K6" s="78"/>
      <c r="L6" s="78"/>
      <c r="M6" s="78"/>
      <c r="N6" s="78"/>
      <c r="O6" s="78"/>
      <c r="P6" s="78"/>
      <c r="Q6" s="4"/>
    </row>
    <row r="7" spans="1:17" x14ac:dyDescent="0.2">
      <c r="A7" s="12"/>
      <c r="B7" s="81"/>
      <c r="C7" s="79"/>
      <c r="D7" s="4"/>
      <c r="E7" s="78"/>
      <c r="F7" s="78"/>
      <c r="G7" s="12" t="s">
        <v>80</v>
      </c>
      <c r="H7" s="12"/>
      <c r="I7" s="12"/>
      <c r="J7" s="78"/>
      <c r="K7" s="78"/>
      <c r="L7" s="78"/>
      <c r="M7" s="78"/>
      <c r="N7" s="78"/>
      <c r="O7" s="78"/>
      <c r="P7" s="78"/>
      <c r="Q7" s="4"/>
    </row>
    <row r="8" spans="1:17" x14ac:dyDescent="0.2">
      <c r="A8" s="12"/>
      <c r="B8" s="81"/>
      <c r="C8" s="79"/>
      <c r="D8" s="4"/>
      <c r="E8" s="78"/>
      <c r="F8" s="78"/>
      <c r="G8" s="12"/>
      <c r="H8" s="12"/>
      <c r="I8" s="12"/>
      <c r="J8" s="78"/>
      <c r="K8" s="78"/>
      <c r="L8" s="78"/>
      <c r="M8" s="78"/>
      <c r="N8" s="78"/>
      <c r="O8" s="78"/>
      <c r="P8" s="78"/>
      <c r="Q8" s="4"/>
    </row>
    <row r="9" spans="1:17" x14ac:dyDescent="0.2">
      <c r="A9" s="12"/>
      <c r="B9" s="81"/>
      <c r="C9" s="88" t="s">
        <v>40</v>
      </c>
      <c r="D9" s="87" t="s">
        <v>178</v>
      </c>
      <c r="E9" s="110"/>
      <c r="F9" s="86"/>
      <c r="G9" s="86"/>
      <c r="H9" s="111"/>
      <c r="I9" s="86"/>
      <c r="J9" s="86"/>
      <c r="K9" s="86"/>
      <c r="L9" s="86"/>
      <c r="M9" s="86"/>
      <c r="N9" s="86"/>
      <c r="O9" s="78"/>
      <c r="P9" s="78"/>
      <c r="Q9" s="78"/>
    </row>
    <row r="10" spans="1:17" x14ac:dyDescent="0.2">
      <c r="A10" s="12"/>
      <c r="B10" s="81"/>
      <c r="C10" s="88"/>
      <c r="D10" s="112" t="s">
        <v>179</v>
      </c>
      <c r="E10" s="112"/>
      <c r="F10" s="112"/>
      <c r="G10" s="112"/>
      <c r="H10" s="112"/>
      <c r="I10" s="112"/>
      <c r="J10" s="112"/>
      <c r="K10" s="86"/>
      <c r="L10" s="86"/>
      <c r="M10" s="86"/>
      <c r="N10" s="78"/>
      <c r="O10" s="78"/>
      <c r="P10" s="78"/>
      <c r="Q10" s="78"/>
    </row>
    <row r="11" spans="1:17" x14ac:dyDescent="0.2">
      <c r="A11" s="12"/>
      <c r="B11" s="81"/>
      <c r="C11" s="88"/>
      <c r="D11" s="108"/>
      <c r="E11" s="113" t="s">
        <v>885</v>
      </c>
      <c r="F11" s="113"/>
      <c r="G11" s="113"/>
      <c r="H11" s="113"/>
      <c r="I11" s="113"/>
      <c r="J11" s="113"/>
      <c r="K11" s="114"/>
      <c r="L11" s="114"/>
      <c r="M11" s="114"/>
      <c r="N11" s="78"/>
      <c r="O11" s="78"/>
      <c r="P11" s="78"/>
      <c r="Q11" s="78"/>
    </row>
    <row r="12" spans="1:17" x14ac:dyDescent="0.2">
      <c r="A12" s="12"/>
      <c r="B12" s="81"/>
      <c r="C12" s="80"/>
      <c r="D12" s="79"/>
      <c r="E12" s="85"/>
      <c r="F12" s="84"/>
      <c r="G12" s="84"/>
      <c r="H12" s="14" t="s">
        <v>74</v>
      </c>
      <c r="I12" s="14"/>
      <c r="J12" s="84"/>
      <c r="K12" s="83"/>
      <c r="L12" s="78"/>
      <c r="M12" s="78"/>
      <c r="N12" s="78"/>
      <c r="O12" s="78"/>
      <c r="P12" s="78"/>
      <c r="Q12" s="78"/>
    </row>
    <row r="13" spans="1:17" x14ac:dyDescent="0.2">
      <c r="A13" s="160"/>
      <c r="B13" s="161"/>
      <c r="C13" s="80"/>
      <c r="D13" s="79"/>
      <c r="E13" s="4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spans="1:17" x14ac:dyDescent="0.2">
      <c r="A14" s="12"/>
      <c r="B14" s="81"/>
      <c r="C14" s="80"/>
      <c r="D14" s="82" t="s">
        <v>886</v>
      </c>
      <c r="E14" s="12"/>
      <c r="F14" s="78"/>
      <c r="G14" s="78"/>
      <c r="H14" s="78"/>
      <c r="I14" s="82"/>
      <c r="J14" s="82"/>
      <c r="K14" s="78"/>
      <c r="L14" s="78"/>
      <c r="M14" s="78"/>
      <c r="N14" s="78"/>
      <c r="O14" s="78"/>
      <c r="P14" s="78"/>
      <c r="Q14" s="78"/>
    </row>
    <row r="15" spans="1:17" x14ac:dyDescent="0.2">
      <c r="A15" s="12"/>
      <c r="B15" s="81"/>
      <c r="C15" s="80"/>
      <c r="D15" s="82" t="s">
        <v>866</v>
      </c>
      <c r="E15" s="12"/>
      <c r="F15" s="78"/>
      <c r="G15" s="78"/>
      <c r="H15" s="78"/>
      <c r="I15" s="82"/>
      <c r="J15" s="167" t="s">
        <v>887</v>
      </c>
      <c r="K15" s="168"/>
      <c r="L15" s="5" t="s">
        <v>73</v>
      </c>
      <c r="M15" s="78"/>
      <c r="N15" s="78"/>
      <c r="O15" s="78"/>
      <c r="P15" s="78"/>
      <c r="Q15" s="78"/>
    </row>
    <row r="16" spans="1:17" s="27" customFormat="1" ht="14.25" x14ac:dyDescent="0.2">
      <c r="A16" s="12"/>
      <c r="B16" s="81"/>
      <c r="C16" s="80"/>
      <c r="D16" s="82" t="s">
        <v>169</v>
      </c>
      <c r="E16" s="12"/>
      <c r="F16" s="78"/>
      <c r="G16" s="78"/>
      <c r="H16" s="78"/>
      <c r="I16" s="82"/>
      <c r="J16" s="167" t="s">
        <v>888</v>
      </c>
      <c r="K16" s="168"/>
      <c r="L16" s="5" t="s">
        <v>73</v>
      </c>
      <c r="M16" s="78"/>
      <c r="N16" s="78"/>
      <c r="O16" s="78"/>
      <c r="P16" s="78"/>
      <c r="Q16" s="78"/>
    </row>
    <row r="17" spans="1:17" s="27" customFormat="1" ht="14.25" outlineLevel="1" x14ac:dyDescent="0.2">
      <c r="A17" s="12"/>
      <c r="B17" s="81"/>
      <c r="C17" s="80"/>
      <c r="D17" s="82" t="s">
        <v>57</v>
      </c>
      <c r="E17" s="12"/>
      <c r="F17" s="78"/>
      <c r="G17" s="78"/>
      <c r="H17" s="78"/>
      <c r="I17" s="82"/>
      <c r="J17" s="167" t="s">
        <v>889</v>
      </c>
      <c r="K17" s="168"/>
      <c r="L17" s="5" t="s">
        <v>58</v>
      </c>
      <c r="M17" s="78"/>
      <c r="N17" s="78"/>
      <c r="O17" s="78"/>
      <c r="P17" s="78"/>
      <c r="Q17" s="78"/>
    </row>
    <row r="18" spans="1:17" s="27" customFormat="1" ht="14.25" outlineLevel="1" x14ac:dyDescent="0.2">
      <c r="A18" s="12"/>
      <c r="B18" s="81"/>
      <c r="C18" s="80"/>
      <c r="D18" s="127" t="s">
        <v>187</v>
      </c>
      <c r="E18" s="12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spans="1:17" s="27" customFormat="1" ht="14.25" x14ac:dyDescent="0.2">
      <c r="A19" s="10"/>
      <c r="B19" s="1"/>
      <c r="C19" s="8"/>
      <c r="D19" s="155"/>
      <c r="E19" s="9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s="27" customFormat="1" ht="14.25" outlineLevel="1" x14ac:dyDescent="0.2">
      <c r="A20" s="169" t="s">
        <v>41</v>
      </c>
      <c r="B20" s="173" t="s">
        <v>168</v>
      </c>
      <c r="C20" s="169" t="s">
        <v>167</v>
      </c>
      <c r="D20" s="169" t="s">
        <v>166</v>
      </c>
      <c r="E20" s="169" t="s">
        <v>165</v>
      </c>
      <c r="F20" s="169" t="s">
        <v>72</v>
      </c>
      <c r="G20" s="170"/>
      <c r="H20" s="170"/>
      <c r="I20" s="170"/>
      <c r="J20" s="169" t="s">
        <v>71</v>
      </c>
      <c r="K20" s="170"/>
      <c r="L20" s="170"/>
      <c r="M20" s="170"/>
      <c r="N20" s="169" t="s">
        <v>164</v>
      </c>
      <c r="O20" s="169" t="s">
        <v>163</v>
      </c>
      <c r="P20" s="169" t="s">
        <v>188</v>
      </c>
      <c r="Q20" s="169" t="s">
        <v>189</v>
      </c>
    </row>
    <row r="21" spans="1:17" x14ac:dyDescent="0.2">
      <c r="A21" s="170"/>
      <c r="B21" s="174"/>
      <c r="C21" s="175"/>
      <c r="D21" s="169"/>
      <c r="E21" s="170"/>
      <c r="F21" s="169" t="s">
        <v>42</v>
      </c>
      <c r="G21" s="169" t="s">
        <v>162</v>
      </c>
      <c r="H21" s="170"/>
      <c r="I21" s="170"/>
      <c r="J21" s="169" t="s">
        <v>42</v>
      </c>
      <c r="K21" s="169" t="s">
        <v>162</v>
      </c>
      <c r="L21" s="170"/>
      <c r="M21" s="170"/>
      <c r="N21" s="169"/>
      <c r="O21" s="169"/>
      <c r="P21" s="169"/>
      <c r="Q21" s="169"/>
    </row>
    <row r="22" spans="1:17" x14ac:dyDescent="0.2">
      <c r="A22" s="170"/>
      <c r="B22" s="174"/>
      <c r="C22" s="175"/>
      <c r="D22" s="169"/>
      <c r="E22" s="170"/>
      <c r="F22" s="170"/>
      <c r="G22" s="151" t="s">
        <v>161</v>
      </c>
      <c r="H22" s="151" t="s">
        <v>160</v>
      </c>
      <c r="I22" s="151" t="s">
        <v>159</v>
      </c>
      <c r="J22" s="170"/>
      <c r="K22" s="151" t="s">
        <v>161</v>
      </c>
      <c r="L22" s="151" t="s">
        <v>160</v>
      </c>
      <c r="M22" s="151" t="s">
        <v>159</v>
      </c>
      <c r="N22" s="169"/>
      <c r="O22" s="169"/>
      <c r="P22" s="169"/>
      <c r="Q22" s="169"/>
    </row>
    <row r="23" spans="1:17" x14ac:dyDescent="0.2">
      <c r="A23" s="6">
        <v>1</v>
      </c>
      <c r="B23" s="154">
        <v>2</v>
      </c>
      <c r="C23" s="151">
        <v>3</v>
      </c>
      <c r="D23" s="151">
        <v>4</v>
      </c>
      <c r="E23" s="6">
        <v>5</v>
      </c>
      <c r="F23" s="152">
        <v>6</v>
      </c>
      <c r="G23" s="152">
        <v>7</v>
      </c>
      <c r="H23" s="152">
        <v>8</v>
      </c>
      <c r="I23" s="152">
        <v>9</v>
      </c>
      <c r="J23" s="152">
        <v>10</v>
      </c>
      <c r="K23" s="152">
        <v>11</v>
      </c>
      <c r="L23" s="152">
        <v>12</v>
      </c>
      <c r="M23" s="152">
        <v>13</v>
      </c>
      <c r="N23" s="152">
        <v>14</v>
      </c>
      <c r="O23" s="152">
        <v>15</v>
      </c>
      <c r="P23" s="152">
        <v>16</v>
      </c>
      <c r="Q23" s="152">
        <v>17</v>
      </c>
    </row>
    <row r="24" spans="1:17" s="26" customFormat="1" ht="48" customHeight="1" x14ac:dyDescent="0.2">
      <c r="A24" s="176" t="s">
        <v>890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</row>
    <row r="25" spans="1:17" s="26" customFormat="1" ht="24" x14ac:dyDescent="0.2">
      <c r="A25" s="6">
        <v>1</v>
      </c>
      <c r="B25" s="76" t="s">
        <v>891</v>
      </c>
      <c r="C25" s="150" t="s">
        <v>892</v>
      </c>
      <c r="D25" s="11" t="s">
        <v>137</v>
      </c>
      <c r="E25" s="77">
        <v>1</v>
      </c>
      <c r="F25" s="74">
        <v>64.59</v>
      </c>
      <c r="G25" s="74">
        <v>64.59</v>
      </c>
      <c r="H25" s="73"/>
      <c r="I25" s="73"/>
      <c r="J25" s="73">
        <v>65</v>
      </c>
      <c r="K25" s="73">
        <v>65</v>
      </c>
      <c r="L25" s="73"/>
      <c r="M25" s="73"/>
      <c r="N25" s="73">
        <v>4</v>
      </c>
      <c r="O25" s="73">
        <v>4</v>
      </c>
      <c r="P25" s="73"/>
      <c r="Q25" s="73"/>
    </row>
    <row r="26" spans="1:17" s="26" customFormat="1" ht="36" x14ac:dyDescent="0.2">
      <c r="A26" s="6">
        <v>2</v>
      </c>
      <c r="B26" s="76" t="s">
        <v>893</v>
      </c>
      <c r="C26" s="150" t="s">
        <v>894</v>
      </c>
      <c r="D26" s="11" t="s">
        <v>895</v>
      </c>
      <c r="E26" s="77">
        <v>1</v>
      </c>
      <c r="F26" s="74">
        <v>18.04</v>
      </c>
      <c r="G26" s="74">
        <v>18.04</v>
      </c>
      <c r="H26" s="73"/>
      <c r="I26" s="73"/>
      <c r="J26" s="73">
        <v>18</v>
      </c>
      <c r="K26" s="73">
        <v>18</v>
      </c>
      <c r="L26" s="73"/>
      <c r="M26" s="73"/>
      <c r="N26" s="73">
        <v>1</v>
      </c>
      <c r="O26" s="73">
        <v>1</v>
      </c>
      <c r="P26" s="73"/>
      <c r="Q26" s="73"/>
    </row>
    <row r="27" spans="1:17" ht="60" x14ac:dyDescent="0.2">
      <c r="A27" s="6">
        <v>3</v>
      </c>
      <c r="B27" s="76" t="s">
        <v>896</v>
      </c>
      <c r="C27" s="150" t="s">
        <v>897</v>
      </c>
      <c r="D27" s="11" t="s">
        <v>38</v>
      </c>
      <c r="E27" s="77">
        <v>1</v>
      </c>
      <c r="F27" s="74">
        <v>39.71</v>
      </c>
      <c r="G27" s="74">
        <v>39.71</v>
      </c>
      <c r="H27" s="73"/>
      <c r="I27" s="73"/>
      <c r="J27" s="73">
        <v>40</v>
      </c>
      <c r="K27" s="73">
        <v>40</v>
      </c>
      <c r="L27" s="73"/>
      <c r="M27" s="73"/>
      <c r="N27" s="73">
        <v>3</v>
      </c>
      <c r="O27" s="73">
        <v>3</v>
      </c>
      <c r="P27" s="73"/>
      <c r="Q27" s="73"/>
    </row>
    <row r="28" spans="1:17" ht="19.149999999999999" customHeight="1" x14ac:dyDescent="0.2">
      <c r="A28" s="6">
        <v>4</v>
      </c>
      <c r="B28" s="76" t="s">
        <v>898</v>
      </c>
      <c r="C28" s="150" t="s">
        <v>899</v>
      </c>
      <c r="D28" s="11" t="s">
        <v>38</v>
      </c>
      <c r="E28" s="75">
        <v>8</v>
      </c>
      <c r="F28" s="74">
        <v>26.47</v>
      </c>
      <c r="G28" s="74">
        <v>26.47</v>
      </c>
      <c r="H28" s="73"/>
      <c r="I28" s="73"/>
      <c r="J28" s="73">
        <v>212</v>
      </c>
      <c r="K28" s="73">
        <v>212</v>
      </c>
      <c r="L28" s="73"/>
      <c r="M28" s="73"/>
      <c r="N28" s="73">
        <v>2</v>
      </c>
      <c r="O28" s="73">
        <v>16</v>
      </c>
      <c r="P28" s="73"/>
      <c r="Q28" s="73"/>
    </row>
    <row r="29" spans="1:17" ht="19.149999999999999" customHeight="1" x14ac:dyDescent="0.2">
      <c r="A29" s="6">
        <v>5</v>
      </c>
      <c r="B29" s="76" t="s">
        <v>900</v>
      </c>
      <c r="C29" s="150" t="s">
        <v>901</v>
      </c>
      <c r="D29" s="11" t="s">
        <v>38</v>
      </c>
      <c r="E29" s="77">
        <v>4</v>
      </c>
      <c r="F29" s="74">
        <v>19.850000000000001</v>
      </c>
      <c r="G29" s="74">
        <v>19.850000000000001</v>
      </c>
      <c r="H29" s="73"/>
      <c r="I29" s="73"/>
      <c r="J29" s="73">
        <v>79</v>
      </c>
      <c r="K29" s="73">
        <v>79</v>
      </c>
      <c r="L29" s="73"/>
      <c r="M29" s="73"/>
      <c r="N29" s="73">
        <v>1.5</v>
      </c>
      <c r="O29" s="73">
        <v>6</v>
      </c>
      <c r="P29" s="73"/>
      <c r="Q29" s="73"/>
    </row>
    <row r="30" spans="1:17" ht="19.149999999999999" customHeight="1" x14ac:dyDescent="0.2">
      <c r="A30" s="6">
        <v>6</v>
      </c>
      <c r="B30" s="76" t="s">
        <v>902</v>
      </c>
      <c r="C30" s="150" t="s">
        <v>903</v>
      </c>
      <c r="D30" s="11" t="s">
        <v>904</v>
      </c>
      <c r="E30" s="75">
        <v>13</v>
      </c>
      <c r="F30" s="74">
        <v>27.06</v>
      </c>
      <c r="G30" s="74">
        <v>27.06</v>
      </c>
      <c r="H30" s="73"/>
      <c r="I30" s="73"/>
      <c r="J30" s="73">
        <v>352</v>
      </c>
      <c r="K30" s="73">
        <v>352</v>
      </c>
      <c r="L30" s="73"/>
      <c r="M30" s="73"/>
      <c r="N30" s="73">
        <v>1.5</v>
      </c>
      <c r="O30" s="73">
        <v>19.5</v>
      </c>
      <c r="P30" s="73"/>
      <c r="Q30" s="73"/>
    </row>
    <row r="31" spans="1:17" ht="19.149999999999999" customHeight="1" x14ac:dyDescent="0.2">
      <c r="A31" s="6">
        <v>7</v>
      </c>
      <c r="B31" s="76" t="s">
        <v>905</v>
      </c>
      <c r="C31" s="150" t="s">
        <v>906</v>
      </c>
      <c r="D31" s="11" t="s">
        <v>907</v>
      </c>
      <c r="E31" s="75">
        <v>15</v>
      </c>
      <c r="F31" s="74">
        <v>7.22</v>
      </c>
      <c r="G31" s="74">
        <v>7.22</v>
      </c>
      <c r="H31" s="73"/>
      <c r="I31" s="73"/>
      <c r="J31" s="73">
        <v>108</v>
      </c>
      <c r="K31" s="73">
        <v>108</v>
      </c>
      <c r="L31" s="73"/>
      <c r="M31" s="73"/>
      <c r="N31" s="73">
        <v>0.4</v>
      </c>
      <c r="O31" s="73">
        <v>6</v>
      </c>
      <c r="P31" s="73"/>
      <c r="Q31" s="73"/>
    </row>
    <row r="32" spans="1:17" ht="19.149999999999999" customHeight="1" x14ac:dyDescent="0.2">
      <c r="A32" s="6">
        <v>8</v>
      </c>
      <c r="B32" s="76" t="s">
        <v>908</v>
      </c>
      <c r="C32" s="150" t="s">
        <v>909</v>
      </c>
      <c r="D32" s="11" t="s">
        <v>910</v>
      </c>
      <c r="E32" s="75">
        <v>0.14000000000000001</v>
      </c>
      <c r="F32" s="74">
        <v>288.64</v>
      </c>
      <c r="G32" s="74">
        <v>288.64</v>
      </c>
      <c r="H32" s="73"/>
      <c r="I32" s="73"/>
      <c r="J32" s="73">
        <v>40</v>
      </c>
      <c r="K32" s="73">
        <v>40</v>
      </c>
      <c r="L32" s="73"/>
      <c r="M32" s="73"/>
      <c r="N32" s="73">
        <v>16</v>
      </c>
      <c r="O32" s="73">
        <v>2.2400000000000002</v>
      </c>
      <c r="P32" s="73"/>
      <c r="Q32" s="73"/>
    </row>
    <row r="33" spans="1:17" x14ac:dyDescent="0.2">
      <c r="A33" s="176" t="s">
        <v>911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</row>
    <row r="34" spans="1:17" ht="24" x14ac:dyDescent="0.2">
      <c r="A34" s="6">
        <v>9</v>
      </c>
      <c r="B34" s="76" t="s">
        <v>891</v>
      </c>
      <c r="C34" s="150" t="s">
        <v>892</v>
      </c>
      <c r="D34" s="11" t="s">
        <v>137</v>
      </c>
      <c r="E34" s="77">
        <v>1</v>
      </c>
      <c r="F34" s="74">
        <v>64.59</v>
      </c>
      <c r="G34" s="74">
        <v>64.59</v>
      </c>
      <c r="H34" s="73"/>
      <c r="I34" s="73"/>
      <c r="J34" s="73">
        <v>65</v>
      </c>
      <c r="K34" s="73">
        <v>65</v>
      </c>
      <c r="L34" s="73"/>
      <c r="M34" s="73"/>
      <c r="N34" s="73">
        <v>4</v>
      </c>
      <c r="O34" s="73">
        <v>4</v>
      </c>
      <c r="P34" s="73"/>
      <c r="Q34" s="73"/>
    </row>
    <row r="35" spans="1:17" ht="36" x14ac:dyDescent="0.2">
      <c r="A35" s="6">
        <v>10</v>
      </c>
      <c r="B35" s="76" t="s">
        <v>893</v>
      </c>
      <c r="C35" s="150" t="s">
        <v>894</v>
      </c>
      <c r="D35" s="11" t="s">
        <v>895</v>
      </c>
      <c r="E35" s="77">
        <v>1</v>
      </c>
      <c r="F35" s="74">
        <v>18.04</v>
      </c>
      <c r="G35" s="74">
        <v>18.04</v>
      </c>
      <c r="H35" s="73"/>
      <c r="I35" s="73"/>
      <c r="J35" s="73">
        <v>18</v>
      </c>
      <c r="K35" s="73">
        <v>18</v>
      </c>
      <c r="L35" s="73"/>
      <c r="M35" s="73"/>
      <c r="N35" s="73">
        <v>1</v>
      </c>
      <c r="O35" s="73">
        <v>1</v>
      </c>
      <c r="P35" s="73"/>
      <c r="Q35" s="73"/>
    </row>
    <row r="36" spans="1:17" ht="60" x14ac:dyDescent="0.2">
      <c r="A36" s="6">
        <v>11</v>
      </c>
      <c r="B36" s="76" t="s">
        <v>898</v>
      </c>
      <c r="C36" s="150" t="s">
        <v>899</v>
      </c>
      <c r="D36" s="11" t="s">
        <v>38</v>
      </c>
      <c r="E36" s="77">
        <v>1</v>
      </c>
      <c r="F36" s="74">
        <v>26.47</v>
      </c>
      <c r="G36" s="74">
        <v>26.47</v>
      </c>
      <c r="H36" s="73"/>
      <c r="I36" s="73"/>
      <c r="J36" s="73">
        <v>26</v>
      </c>
      <c r="K36" s="73">
        <v>26</v>
      </c>
      <c r="L36" s="73"/>
      <c r="M36" s="73"/>
      <c r="N36" s="73">
        <v>2</v>
      </c>
      <c r="O36" s="73">
        <v>2</v>
      </c>
      <c r="P36" s="73"/>
      <c r="Q36" s="73"/>
    </row>
    <row r="37" spans="1:17" ht="48" x14ac:dyDescent="0.2">
      <c r="A37" s="6">
        <v>12</v>
      </c>
      <c r="B37" s="76" t="s">
        <v>900</v>
      </c>
      <c r="C37" s="150" t="s">
        <v>901</v>
      </c>
      <c r="D37" s="11" t="s">
        <v>38</v>
      </c>
      <c r="E37" s="75">
        <v>6</v>
      </c>
      <c r="F37" s="74">
        <v>19.850000000000001</v>
      </c>
      <c r="G37" s="74">
        <v>19.850000000000001</v>
      </c>
      <c r="H37" s="73"/>
      <c r="I37" s="73"/>
      <c r="J37" s="73">
        <v>119</v>
      </c>
      <c r="K37" s="73">
        <v>119</v>
      </c>
      <c r="L37" s="73"/>
      <c r="M37" s="73"/>
      <c r="N37" s="73">
        <v>1.5</v>
      </c>
      <c r="O37" s="73">
        <v>9</v>
      </c>
      <c r="P37" s="73"/>
      <c r="Q37" s="73"/>
    </row>
    <row r="38" spans="1:17" ht="22.5" customHeight="1" x14ac:dyDescent="0.2">
      <c r="A38" s="6">
        <v>13</v>
      </c>
      <c r="B38" s="76" t="s">
        <v>902</v>
      </c>
      <c r="C38" s="150" t="s">
        <v>903</v>
      </c>
      <c r="D38" s="11" t="s">
        <v>904</v>
      </c>
      <c r="E38" s="75">
        <v>7</v>
      </c>
      <c r="F38" s="74">
        <v>27.06</v>
      </c>
      <c r="G38" s="74">
        <v>27.06</v>
      </c>
      <c r="H38" s="73"/>
      <c r="I38" s="73"/>
      <c r="J38" s="73">
        <v>189</v>
      </c>
      <c r="K38" s="73">
        <v>189</v>
      </c>
      <c r="L38" s="73"/>
      <c r="M38" s="73"/>
      <c r="N38" s="73">
        <v>1.5</v>
      </c>
      <c r="O38" s="73">
        <v>10.5</v>
      </c>
      <c r="P38" s="73"/>
      <c r="Q38" s="73"/>
    </row>
    <row r="39" spans="1:17" ht="12.75" customHeight="1" x14ac:dyDescent="0.2">
      <c r="A39" s="6">
        <v>14</v>
      </c>
      <c r="B39" s="76" t="s">
        <v>905</v>
      </c>
      <c r="C39" s="150" t="s">
        <v>906</v>
      </c>
      <c r="D39" s="11" t="s">
        <v>907</v>
      </c>
      <c r="E39" s="75">
        <v>9</v>
      </c>
      <c r="F39" s="74">
        <v>7.22</v>
      </c>
      <c r="G39" s="74">
        <v>7.22</v>
      </c>
      <c r="H39" s="73"/>
      <c r="I39" s="73"/>
      <c r="J39" s="73">
        <v>65</v>
      </c>
      <c r="K39" s="73">
        <v>65</v>
      </c>
      <c r="L39" s="73"/>
      <c r="M39" s="73"/>
      <c r="N39" s="73">
        <v>0.4</v>
      </c>
      <c r="O39" s="73">
        <v>3.6</v>
      </c>
      <c r="P39" s="73"/>
      <c r="Q39" s="73"/>
    </row>
    <row r="40" spans="1:17" ht="12.75" customHeight="1" x14ac:dyDescent="0.2">
      <c r="A40" s="6">
        <v>15</v>
      </c>
      <c r="B40" s="76" t="s">
        <v>908</v>
      </c>
      <c r="C40" s="150" t="s">
        <v>909</v>
      </c>
      <c r="D40" s="11" t="s">
        <v>910</v>
      </c>
      <c r="E40" s="75">
        <v>0.06</v>
      </c>
      <c r="F40" s="74">
        <v>288.64</v>
      </c>
      <c r="G40" s="74">
        <v>288.64</v>
      </c>
      <c r="H40" s="73"/>
      <c r="I40" s="73"/>
      <c r="J40" s="73">
        <v>17</v>
      </c>
      <c r="K40" s="73">
        <v>17</v>
      </c>
      <c r="L40" s="73"/>
      <c r="M40" s="73"/>
      <c r="N40" s="73">
        <v>16</v>
      </c>
      <c r="O40" s="73">
        <v>0.96</v>
      </c>
      <c r="P40" s="73"/>
      <c r="Q40" s="73"/>
    </row>
    <row r="41" spans="1:17" ht="12.75" customHeight="1" x14ac:dyDescent="0.2">
      <c r="A41" s="176" t="s">
        <v>912</v>
      </c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</row>
    <row r="42" spans="1:17" ht="12.75" customHeight="1" x14ac:dyDescent="0.2">
      <c r="A42" s="6">
        <v>16</v>
      </c>
      <c r="B42" s="76" t="s">
        <v>913</v>
      </c>
      <c r="C42" s="150" t="s">
        <v>914</v>
      </c>
      <c r="D42" s="11" t="s">
        <v>38</v>
      </c>
      <c r="E42" s="77">
        <v>1</v>
      </c>
      <c r="F42" s="74">
        <v>1250.49</v>
      </c>
      <c r="G42" s="74">
        <v>1250.49</v>
      </c>
      <c r="H42" s="73"/>
      <c r="I42" s="73"/>
      <c r="J42" s="73">
        <v>1250</v>
      </c>
      <c r="K42" s="73">
        <v>1250</v>
      </c>
      <c r="L42" s="73"/>
      <c r="M42" s="73"/>
      <c r="N42" s="73">
        <v>67</v>
      </c>
      <c r="O42" s="73">
        <v>67</v>
      </c>
      <c r="P42" s="73"/>
      <c r="Q42" s="73"/>
    </row>
    <row r="43" spans="1:17" ht="12.75" customHeight="1" x14ac:dyDescent="0.2">
      <c r="A43" s="6">
        <v>17</v>
      </c>
      <c r="B43" s="76" t="s">
        <v>915</v>
      </c>
      <c r="C43" s="150" t="s">
        <v>916</v>
      </c>
      <c r="D43" s="11" t="s">
        <v>292</v>
      </c>
      <c r="E43" s="77">
        <v>1</v>
      </c>
      <c r="F43" s="74">
        <v>53.64</v>
      </c>
      <c r="G43" s="74">
        <v>53.64</v>
      </c>
      <c r="H43" s="73"/>
      <c r="I43" s="73"/>
      <c r="J43" s="73">
        <v>54</v>
      </c>
      <c r="K43" s="73">
        <v>54</v>
      </c>
      <c r="L43" s="73"/>
      <c r="M43" s="73"/>
      <c r="N43" s="73">
        <v>3</v>
      </c>
      <c r="O43" s="73">
        <v>3</v>
      </c>
      <c r="P43" s="73"/>
      <c r="Q43" s="73"/>
    </row>
    <row r="44" spans="1:17" ht="12.75" customHeight="1" x14ac:dyDescent="0.2">
      <c r="A44" s="163" t="s">
        <v>45</v>
      </c>
      <c r="B44" s="164"/>
      <c r="C44" s="164"/>
      <c r="D44" s="164"/>
      <c r="E44" s="164"/>
      <c r="F44" s="164"/>
      <c r="G44" s="164"/>
      <c r="H44" s="164"/>
      <c r="I44" s="164"/>
      <c r="J44" s="74">
        <v>2717</v>
      </c>
      <c r="K44" s="74">
        <v>2717</v>
      </c>
      <c r="L44" s="73"/>
      <c r="M44" s="73"/>
      <c r="N44" s="73"/>
      <c r="O44" s="74">
        <v>158.80000000000001</v>
      </c>
      <c r="P44" s="73"/>
      <c r="Q44" s="73"/>
    </row>
    <row r="45" spans="1:17" ht="12.75" customHeight="1" x14ac:dyDescent="0.2">
      <c r="A45" s="163" t="s">
        <v>316</v>
      </c>
      <c r="B45" s="164"/>
      <c r="C45" s="164"/>
      <c r="D45" s="164"/>
      <c r="E45" s="164"/>
      <c r="F45" s="164"/>
      <c r="G45" s="164"/>
      <c r="H45" s="164"/>
      <c r="I45" s="164"/>
      <c r="J45" s="74">
        <v>2607</v>
      </c>
      <c r="K45" s="74">
        <v>2607</v>
      </c>
      <c r="L45" s="73"/>
      <c r="M45" s="73"/>
      <c r="N45" s="73"/>
      <c r="O45" s="74">
        <v>146.1</v>
      </c>
      <c r="P45" s="73"/>
      <c r="Q45" s="73"/>
    </row>
    <row r="46" spans="1:17" ht="12.75" customHeight="1" x14ac:dyDescent="0.2">
      <c r="A46" s="163" t="s">
        <v>67</v>
      </c>
      <c r="B46" s="164"/>
      <c r="C46" s="164"/>
      <c r="D46" s="164"/>
      <c r="E46" s="164"/>
      <c r="F46" s="164"/>
      <c r="G46" s="164"/>
      <c r="H46" s="164"/>
      <c r="I46" s="164"/>
      <c r="J46" s="73"/>
      <c r="K46" s="73"/>
      <c r="L46" s="73"/>
      <c r="M46" s="73"/>
      <c r="N46" s="73"/>
      <c r="O46" s="73"/>
      <c r="P46" s="73"/>
      <c r="Q46" s="73"/>
    </row>
    <row r="47" spans="1:17" ht="22.5" customHeight="1" x14ac:dyDescent="0.2">
      <c r="A47" s="163" t="s">
        <v>917</v>
      </c>
      <c r="B47" s="164"/>
      <c r="C47" s="164"/>
      <c r="D47" s="164"/>
      <c r="E47" s="164"/>
      <c r="F47" s="164"/>
      <c r="G47" s="164"/>
      <c r="H47" s="164"/>
      <c r="I47" s="164"/>
      <c r="J47" s="74">
        <v>117</v>
      </c>
      <c r="K47" s="74">
        <v>117</v>
      </c>
      <c r="L47" s="73"/>
      <c r="M47" s="73"/>
      <c r="N47" s="73"/>
      <c r="O47" s="73"/>
      <c r="P47" s="73"/>
      <c r="Q47" s="73"/>
    </row>
    <row r="48" spans="1:17" ht="12.75" customHeight="1" x14ac:dyDescent="0.2">
      <c r="A48" s="163" t="s">
        <v>918</v>
      </c>
      <c r="B48" s="164"/>
      <c r="C48" s="164"/>
      <c r="D48" s="164"/>
      <c r="E48" s="164"/>
      <c r="F48" s="164"/>
      <c r="G48" s="164"/>
      <c r="H48" s="164"/>
      <c r="I48" s="164"/>
      <c r="J48" s="74">
        <v>425</v>
      </c>
      <c r="K48" s="74">
        <v>425</v>
      </c>
      <c r="L48" s="73"/>
      <c r="M48" s="73"/>
      <c r="N48" s="73"/>
      <c r="O48" s="74">
        <v>23.82</v>
      </c>
      <c r="P48" s="73"/>
      <c r="Q48" s="73"/>
    </row>
    <row r="49" spans="1:17" ht="12.75" customHeight="1" x14ac:dyDescent="0.2">
      <c r="A49" s="163" t="s">
        <v>919</v>
      </c>
      <c r="B49" s="164"/>
      <c r="C49" s="164"/>
      <c r="D49" s="164"/>
      <c r="E49" s="164"/>
      <c r="F49" s="164"/>
      <c r="G49" s="164"/>
      <c r="H49" s="164"/>
      <c r="I49" s="164"/>
      <c r="J49" s="74">
        <v>-652</v>
      </c>
      <c r="K49" s="74">
        <v>-652</v>
      </c>
      <c r="L49" s="73"/>
      <c r="M49" s="73"/>
      <c r="N49" s="73"/>
      <c r="O49" s="74">
        <v>-36.524000000000001</v>
      </c>
      <c r="P49" s="73"/>
      <c r="Q49" s="73"/>
    </row>
    <row r="50" spans="1:17" ht="12.75" customHeight="1" x14ac:dyDescent="0.2">
      <c r="A50" s="163" t="s">
        <v>46</v>
      </c>
      <c r="B50" s="164"/>
      <c r="C50" s="164"/>
      <c r="D50" s="164"/>
      <c r="E50" s="164"/>
      <c r="F50" s="164"/>
      <c r="G50" s="164"/>
      <c r="H50" s="164"/>
      <c r="I50" s="164"/>
      <c r="J50" s="74">
        <v>1695</v>
      </c>
      <c r="K50" s="73"/>
      <c r="L50" s="73"/>
      <c r="M50" s="73"/>
      <c r="N50" s="73"/>
      <c r="O50" s="73"/>
      <c r="P50" s="73"/>
      <c r="Q50" s="73"/>
    </row>
    <row r="51" spans="1:17" ht="12.75" customHeight="1" x14ac:dyDescent="0.2">
      <c r="A51" s="163" t="s">
        <v>67</v>
      </c>
      <c r="B51" s="164"/>
      <c r="C51" s="164"/>
      <c r="D51" s="164"/>
      <c r="E51" s="164"/>
      <c r="F51" s="164"/>
      <c r="G51" s="164"/>
      <c r="H51" s="164"/>
      <c r="I51" s="164"/>
      <c r="J51" s="73"/>
      <c r="K51" s="73"/>
      <c r="L51" s="73"/>
      <c r="M51" s="73"/>
      <c r="N51" s="73"/>
      <c r="O51" s="73"/>
      <c r="P51" s="73"/>
      <c r="Q51" s="73"/>
    </row>
    <row r="52" spans="1:17" ht="12.75" customHeight="1" x14ac:dyDescent="0.2">
      <c r="A52" s="163" t="s">
        <v>920</v>
      </c>
      <c r="B52" s="164"/>
      <c r="C52" s="164"/>
      <c r="D52" s="164"/>
      <c r="E52" s="164"/>
      <c r="F52" s="164"/>
      <c r="G52" s="164"/>
      <c r="H52" s="164"/>
      <c r="I52" s="164"/>
      <c r="J52" s="74">
        <v>1695</v>
      </c>
      <c r="K52" s="73"/>
      <c r="L52" s="73"/>
      <c r="M52" s="73"/>
      <c r="N52" s="73"/>
      <c r="O52" s="73"/>
      <c r="P52" s="73"/>
      <c r="Q52" s="73"/>
    </row>
    <row r="53" spans="1:17" ht="12.75" customHeight="1" x14ac:dyDescent="0.2">
      <c r="A53" s="163" t="s">
        <v>47</v>
      </c>
      <c r="B53" s="164"/>
      <c r="C53" s="164"/>
      <c r="D53" s="164"/>
      <c r="E53" s="164"/>
      <c r="F53" s="164"/>
      <c r="G53" s="164"/>
      <c r="H53" s="164"/>
      <c r="I53" s="164"/>
      <c r="J53" s="74">
        <v>1043</v>
      </c>
      <c r="K53" s="73"/>
      <c r="L53" s="73"/>
      <c r="M53" s="73"/>
      <c r="N53" s="73"/>
      <c r="O53" s="73"/>
      <c r="P53" s="73"/>
      <c r="Q53" s="73"/>
    </row>
    <row r="54" spans="1:17" ht="12.75" customHeight="1" x14ac:dyDescent="0.2">
      <c r="A54" s="163" t="s">
        <v>67</v>
      </c>
      <c r="B54" s="164"/>
      <c r="C54" s="164"/>
      <c r="D54" s="164"/>
      <c r="E54" s="164"/>
      <c r="F54" s="164"/>
      <c r="G54" s="164"/>
      <c r="H54" s="164"/>
      <c r="I54" s="164"/>
      <c r="J54" s="73"/>
      <c r="K54" s="73"/>
      <c r="L54" s="73"/>
      <c r="M54" s="73"/>
      <c r="N54" s="73"/>
      <c r="O54" s="73"/>
      <c r="P54" s="73"/>
      <c r="Q54" s="73"/>
    </row>
    <row r="55" spans="1:17" ht="12.75" customHeight="1" x14ac:dyDescent="0.2">
      <c r="A55" s="163" t="s">
        <v>921</v>
      </c>
      <c r="B55" s="164"/>
      <c r="C55" s="164"/>
      <c r="D55" s="164"/>
      <c r="E55" s="164"/>
      <c r="F55" s="164"/>
      <c r="G55" s="164"/>
      <c r="H55" s="164"/>
      <c r="I55" s="164"/>
      <c r="J55" s="74">
        <v>1043</v>
      </c>
      <c r="K55" s="73"/>
      <c r="L55" s="73"/>
      <c r="M55" s="73"/>
      <c r="N55" s="73"/>
      <c r="O55" s="73"/>
      <c r="P55" s="73"/>
      <c r="Q55" s="73"/>
    </row>
    <row r="56" spans="1:17" ht="12.75" customHeight="1" x14ac:dyDescent="0.2">
      <c r="A56" s="165" t="s">
        <v>48</v>
      </c>
      <c r="B56" s="164"/>
      <c r="C56" s="164"/>
      <c r="D56" s="164"/>
      <c r="E56" s="164"/>
      <c r="F56" s="164"/>
      <c r="G56" s="164"/>
      <c r="H56" s="164"/>
      <c r="I56" s="164"/>
      <c r="J56" s="73"/>
      <c r="K56" s="73"/>
      <c r="L56" s="73"/>
      <c r="M56" s="73"/>
      <c r="N56" s="73"/>
      <c r="O56" s="73"/>
      <c r="P56" s="73"/>
      <c r="Q56" s="73"/>
    </row>
    <row r="57" spans="1:17" ht="12.75" customHeight="1" x14ac:dyDescent="0.2">
      <c r="A57" s="163" t="s">
        <v>49</v>
      </c>
      <c r="B57" s="164"/>
      <c r="C57" s="164"/>
      <c r="D57" s="164"/>
      <c r="E57" s="164"/>
      <c r="F57" s="164"/>
      <c r="G57" s="164"/>
      <c r="H57" s="164"/>
      <c r="I57" s="164"/>
      <c r="J57" s="74">
        <v>5345</v>
      </c>
      <c r="K57" s="73"/>
      <c r="L57" s="73"/>
      <c r="M57" s="73"/>
      <c r="N57" s="73"/>
      <c r="O57" s="74">
        <v>146.1</v>
      </c>
      <c r="P57" s="73"/>
      <c r="Q57" s="73"/>
    </row>
    <row r="58" spans="1:17" ht="12.75" customHeight="1" x14ac:dyDescent="0.2">
      <c r="A58" s="163" t="s">
        <v>50</v>
      </c>
      <c r="B58" s="164"/>
      <c r="C58" s="164"/>
      <c r="D58" s="164"/>
      <c r="E58" s="164"/>
      <c r="F58" s="164"/>
      <c r="G58" s="164"/>
      <c r="H58" s="164"/>
      <c r="I58" s="164"/>
      <c r="J58" s="73"/>
      <c r="K58" s="73"/>
      <c r="L58" s="73"/>
      <c r="M58" s="73"/>
      <c r="N58" s="73"/>
      <c r="O58" s="73"/>
      <c r="P58" s="73"/>
      <c r="Q58" s="73"/>
    </row>
    <row r="59" spans="1:17" ht="19.149999999999999" customHeight="1" x14ac:dyDescent="0.2">
      <c r="A59" s="163" t="s">
        <v>53</v>
      </c>
      <c r="B59" s="164"/>
      <c r="C59" s="164"/>
      <c r="D59" s="164"/>
      <c r="E59" s="164"/>
      <c r="F59" s="164"/>
      <c r="G59" s="164"/>
      <c r="H59" s="164"/>
      <c r="I59" s="164"/>
      <c r="J59" s="74">
        <v>2607</v>
      </c>
      <c r="K59" s="73"/>
      <c r="L59" s="73"/>
      <c r="M59" s="73"/>
      <c r="N59" s="73"/>
      <c r="O59" s="73"/>
      <c r="P59" s="73"/>
      <c r="Q59" s="73"/>
    </row>
    <row r="60" spans="1:17" x14ac:dyDescent="0.2">
      <c r="A60" s="163" t="s">
        <v>54</v>
      </c>
      <c r="B60" s="164"/>
      <c r="C60" s="164"/>
      <c r="D60" s="164"/>
      <c r="E60" s="164"/>
      <c r="F60" s="164"/>
      <c r="G60" s="164"/>
      <c r="H60" s="164"/>
      <c r="I60" s="164"/>
      <c r="J60" s="74">
        <v>1695</v>
      </c>
      <c r="K60" s="73"/>
      <c r="L60" s="73"/>
      <c r="M60" s="73"/>
      <c r="N60" s="73"/>
      <c r="O60" s="73"/>
      <c r="P60" s="73"/>
      <c r="Q60" s="73"/>
    </row>
    <row r="61" spans="1:17" x14ac:dyDescent="0.2">
      <c r="A61" s="163" t="s">
        <v>55</v>
      </c>
      <c r="B61" s="164"/>
      <c r="C61" s="164"/>
      <c r="D61" s="164"/>
      <c r="E61" s="164"/>
      <c r="F61" s="164"/>
      <c r="G61" s="164"/>
      <c r="H61" s="164"/>
      <c r="I61" s="164"/>
      <c r="J61" s="74">
        <v>1043</v>
      </c>
      <c r="K61" s="73"/>
      <c r="L61" s="73"/>
      <c r="M61" s="73"/>
      <c r="N61" s="73"/>
      <c r="O61" s="73"/>
      <c r="P61" s="73"/>
      <c r="Q61" s="73"/>
    </row>
    <row r="62" spans="1:17" x14ac:dyDescent="0.2">
      <c r="A62" s="165" t="s">
        <v>56</v>
      </c>
      <c r="B62" s="164"/>
      <c r="C62" s="164"/>
      <c r="D62" s="164"/>
      <c r="E62" s="164"/>
      <c r="F62" s="164"/>
      <c r="G62" s="164"/>
      <c r="H62" s="164"/>
      <c r="I62" s="164"/>
      <c r="J62" s="72">
        <v>5345</v>
      </c>
      <c r="K62" s="73"/>
      <c r="L62" s="73"/>
      <c r="M62" s="73"/>
      <c r="N62" s="73"/>
      <c r="O62" s="72">
        <v>146.1</v>
      </c>
      <c r="P62" s="73"/>
      <c r="Q62" s="73"/>
    </row>
    <row r="63" spans="1:17" ht="12.75" customHeight="1" x14ac:dyDescent="0.2">
      <c r="A63" s="10"/>
      <c r="B63" s="1"/>
      <c r="C63" s="8"/>
      <c r="D63" s="155"/>
      <c r="E63" s="9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</row>
    <row r="64" spans="1:17" ht="12.75" customHeight="1" x14ac:dyDescent="0.2">
      <c r="B64" s="82" t="s">
        <v>498</v>
      </c>
      <c r="C64" s="82"/>
      <c r="D64" s="82"/>
      <c r="E64" s="82"/>
      <c r="F64" s="82"/>
      <c r="G64" s="82"/>
      <c r="H64" s="82"/>
      <c r="I64" s="82" t="s">
        <v>499</v>
      </c>
      <c r="J64" s="82"/>
      <c r="K64" s="82"/>
      <c r="L64" s="82"/>
      <c r="M64" s="82"/>
      <c r="N64" s="140"/>
      <c r="O64" s="140"/>
      <c r="P64" s="140"/>
      <c r="Q64" s="156"/>
    </row>
    <row r="65" spans="1:17" ht="12.75" customHeight="1" x14ac:dyDescent="0.2">
      <c r="B65" s="28"/>
      <c r="C65" s="142"/>
      <c r="D65" s="143"/>
      <c r="E65" s="28"/>
      <c r="F65" s="28"/>
      <c r="G65" s="142"/>
      <c r="H65" s="121"/>
      <c r="I65" s="82" t="s">
        <v>882</v>
      </c>
      <c r="J65" s="82"/>
      <c r="K65" s="82"/>
      <c r="L65" s="82"/>
      <c r="M65" s="82"/>
      <c r="N65" s="140"/>
      <c r="O65" s="140"/>
      <c r="P65" s="140"/>
      <c r="Q65" s="156"/>
    </row>
    <row r="66" spans="1:17" ht="12.75" customHeight="1" x14ac:dyDescent="0.2">
      <c r="A66" s="156"/>
      <c r="B66" s="156"/>
      <c r="C66" s="156"/>
      <c r="D66" s="156"/>
      <c r="E66" s="156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</row>
    <row r="67" spans="1:17" ht="12.75" customHeight="1" x14ac:dyDescent="0.2">
      <c r="A67" s="10"/>
      <c r="B67" s="1"/>
      <c r="C67" s="8"/>
      <c r="D67" s="155"/>
      <c r="E67" s="9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</row>
    <row r="68" spans="1:17" ht="12.75" customHeight="1" x14ac:dyDescent="0.2">
      <c r="A68" s="10"/>
      <c r="B68" s="1"/>
      <c r="C68" s="8"/>
      <c r="D68" s="155"/>
      <c r="E68" s="9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</row>
    <row r="69" spans="1:17" x14ac:dyDescent="0.2">
      <c r="A69" s="20"/>
      <c r="B69" s="20"/>
      <c r="C69" s="20"/>
      <c r="D69" s="20"/>
      <c r="E69" s="20"/>
      <c r="F69"/>
      <c r="G69"/>
      <c r="H69"/>
      <c r="I69"/>
      <c r="J69"/>
      <c r="K69"/>
      <c r="L69"/>
      <c r="M69"/>
      <c r="N69"/>
      <c r="O69"/>
      <c r="P69"/>
    </row>
    <row r="70" spans="1:17" x14ac:dyDescent="0.2">
      <c r="A70" s="20"/>
      <c r="B70" s="20"/>
      <c r="C70" s="20"/>
      <c r="D70" s="20"/>
      <c r="E70" s="20"/>
      <c r="F70"/>
      <c r="G70"/>
      <c r="H70"/>
      <c r="I70"/>
      <c r="J70"/>
      <c r="K70"/>
      <c r="L70"/>
      <c r="M70"/>
      <c r="N70"/>
      <c r="O70"/>
      <c r="P70"/>
    </row>
    <row r="71" spans="1:17" x14ac:dyDescent="0.2">
      <c r="A71" s="20"/>
      <c r="B71" s="20"/>
      <c r="C71" s="20"/>
      <c r="D71" s="20"/>
      <c r="E71" s="20"/>
      <c r="F71"/>
      <c r="G71"/>
      <c r="H71"/>
      <c r="I71"/>
      <c r="J71"/>
      <c r="K71"/>
      <c r="L71"/>
      <c r="M71"/>
      <c r="N71"/>
      <c r="O71"/>
      <c r="P71"/>
    </row>
    <row r="72" spans="1:17" x14ac:dyDescent="0.2">
      <c r="A72" s="20"/>
      <c r="B72" s="20"/>
      <c r="C72" s="20"/>
      <c r="D72" s="20"/>
      <c r="E72" s="20"/>
      <c r="F72"/>
      <c r="G72"/>
      <c r="H72"/>
      <c r="I72"/>
      <c r="J72"/>
      <c r="K72"/>
      <c r="L72"/>
      <c r="M72"/>
      <c r="N72"/>
      <c r="O72"/>
      <c r="P72"/>
    </row>
    <row r="73" spans="1:17" x14ac:dyDescent="0.2">
      <c r="A73" s="20"/>
      <c r="B73" s="20"/>
      <c r="C73" s="20"/>
      <c r="D73" s="20"/>
      <c r="E73" s="20"/>
      <c r="F73"/>
      <c r="G73"/>
      <c r="H73"/>
      <c r="I73"/>
      <c r="J73"/>
      <c r="K73"/>
      <c r="L73"/>
      <c r="M73"/>
      <c r="N73"/>
      <c r="O73"/>
      <c r="P73"/>
    </row>
    <row r="74" spans="1:17" x14ac:dyDescent="0.2">
      <c r="A74" s="20"/>
      <c r="B74" s="20"/>
      <c r="C74" s="20"/>
      <c r="D74" s="20"/>
      <c r="E74" s="20"/>
      <c r="F74"/>
      <c r="G74"/>
      <c r="H74"/>
      <c r="I74"/>
      <c r="J74"/>
      <c r="K74"/>
      <c r="L74"/>
      <c r="M74"/>
      <c r="N74"/>
      <c r="O74"/>
      <c r="P74"/>
    </row>
    <row r="75" spans="1:17" x14ac:dyDescent="0.2">
      <c r="A75" s="20"/>
      <c r="B75" s="20"/>
      <c r="C75" s="20"/>
      <c r="D75" s="20"/>
      <c r="E75" s="20"/>
      <c r="F75"/>
      <c r="G75"/>
      <c r="H75"/>
      <c r="I75"/>
      <c r="J75"/>
      <c r="K75"/>
      <c r="L75"/>
      <c r="M75"/>
      <c r="N75"/>
      <c r="O75"/>
      <c r="P75"/>
    </row>
    <row r="76" spans="1:17" x14ac:dyDescent="0.2">
      <c r="A76" s="20"/>
      <c r="B76" s="20"/>
      <c r="C76" s="20"/>
      <c r="D76" s="20"/>
      <c r="E76" s="20"/>
      <c r="F76"/>
      <c r="G76"/>
      <c r="H76"/>
      <c r="I76"/>
      <c r="J76"/>
      <c r="K76"/>
      <c r="L76"/>
      <c r="M76"/>
      <c r="N76"/>
      <c r="O76"/>
      <c r="P76"/>
    </row>
    <row r="77" spans="1:17" x14ac:dyDescent="0.2">
      <c r="A77" s="20"/>
      <c r="B77" s="20"/>
      <c r="C77" s="20"/>
      <c r="D77" s="20"/>
      <c r="E77" s="20"/>
      <c r="F77"/>
      <c r="G77"/>
      <c r="H77"/>
      <c r="I77"/>
      <c r="J77"/>
      <c r="K77"/>
      <c r="L77"/>
      <c r="M77"/>
      <c r="N77"/>
      <c r="O77"/>
      <c r="P77"/>
    </row>
    <row r="78" spans="1:17" x14ac:dyDescent="0.2">
      <c r="A78" s="20"/>
      <c r="B78" s="20"/>
      <c r="C78" s="20"/>
      <c r="D78" s="20"/>
      <c r="E78" s="20"/>
      <c r="F78"/>
      <c r="G78"/>
      <c r="H78"/>
      <c r="I78"/>
      <c r="J78"/>
      <c r="K78"/>
      <c r="L78"/>
      <c r="M78"/>
      <c r="N78"/>
      <c r="O78"/>
      <c r="P78"/>
    </row>
    <row r="79" spans="1:17" x14ac:dyDescent="0.2">
      <c r="A79" s="20"/>
      <c r="B79" s="20"/>
      <c r="C79" s="20"/>
      <c r="D79" s="20"/>
      <c r="E79" s="20"/>
      <c r="F79"/>
      <c r="G79"/>
      <c r="H79"/>
      <c r="I79"/>
      <c r="J79"/>
      <c r="K79"/>
      <c r="L79"/>
      <c r="M79"/>
      <c r="N79"/>
      <c r="O79"/>
      <c r="P79"/>
    </row>
    <row r="80" spans="1:17" x14ac:dyDescent="0.2">
      <c r="A80" s="20"/>
      <c r="B80" s="20"/>
      <c r="C80" s="20"/>
      <c r="D80" s="20"/>
      <c r="E80" s="20"/>
      <c r="F80"/>
      <c r="G80"/>
      <c r="H80"/>
      <c r="I80"/>
      <c r="J80"/>
      <c r="K80"/>
      <c r="L80"/>
      <c r="M80"/>
      <c r="N80"/>
      <c r="O80"/>
      <c r="P80"/>
    </row>
    <row r="81" spans="1:16" x14ac:dyDescent="0.2">
      <c r="A81" s="20"/>
      <c r="B81" s="20"/>
      <c r="C81" s="20"/>
      <c r="D81" s="20"/>
      <c r="E81" s="20"/>
      <c r="F81"/>
      <c r="G81"/>
      <c r="H81"/>
      <c r="I81"/>
      <c r="J81"/>
      <c r="K81"/>
      <c r="L81"/>
      <c r="M81"/>
      <c r="N81"/>
      <c r="O81"/>
      <c r="P81"/>
    </row>
    <row r="82" spans="1:16" x14ac:dyDescent="0.2">
      <c r="A82" s="20"/>
      <c r="B82" s="20"/>
      <c r="C82" s="20"/>
      <c r="D82" s="20"/>
      <c r="E82" s="20"/>
      <c r="F82"/>
      <c r="G82"/>
      <c r="H82"/>
      <c r="I82"/>
      <c r="J82"/>
      <c r="K82"/>
      <c r="L82"/>
      <c r="M82"/>
      <c r="N82"/>
      <c r="O82"/>
      <c r="P82"/>
    </row>
    <row r="83" spans="1:16" x14ac:dyDescent="0.2">
      <c r="A83" s="20"/>
      <c r="B83" s="20"/>
      <c r="C83" s="20"/>
      <c r="D83" s="20"/>
      <c r="E83" s="20"/>
      <c r="F83"/>
      <c r="G83"/>
      <c r="H83"/>
      <c r="I83"/>
      <c r="J83"/>
      <c r="K83"/>
      <c r="L83"/>
      <c r="M83"/>
      <c r="N83"/>
      <c r="O83"/>
      <c r="P83"/>
    </row>
    <row r="84" spans="1:16" x14ac:dyDescent="0.2">
      <c r="A84" s="20"/>
      <c r="B84" s="20"/>
      <c r="C84" s="20"/>
      <c r="D84" s="20"/>
      <c r="E84" s="20"/>
      <c r="F84"/>
      <c r="G84"/>
      <c r="H84"/>
      <c r="I84"/>
      <c r="J84"/>
      <c r="K84"/>
      <c r="L84"/>
      <c r="M84"/>
      <c r="N84"/>
      <c r="O84"/>
      <c r="P84"/>
    </row>
    <row r="85" spans="1:16" ht="19.149999999999999" customHeight="1" x14ac:dyDescent="0.2">
      <c r="A85" s="20"/>
      <c r="B85" s="20"/>
      <c r="C85" s="20"/>
      <c r="D85" s="20"/>
      <c r="E85" s="20"/>
      <c r="F85"/>
      <c r="G85"/>
      <c r="H85"/>
      <c r="I85"/>
      <c r="J85"/>
      <c r="K85"/>
      <c r="L85"/>
      <c r="M85"/>
      <c r="N85"/>
      <c r="O85"/>
      <c r="P85"/>
    </row>
    <row r="86" spans="1:16" x14ac:dyDescent="0.2">
      <c r="A86" s="20"/>
      <c r="B86" s="20"/>
      <c r="C86" s="20"/>
      <c r="D86" s="20"/>
      <c r="E86" s="20"/>
      <c r="F86"/>
      <c r="G86"/>
      <c r="H86"/>
      <c r="I86"/>
      <c r="J86"/>
      <c r="K86"/>
      <c r="L86"/>
      <c r="M86"/>
      <c r="N86"/>
      <c r="O86"/>
      <c r="P86"/>
    </row>
    <row r="87" spans="1:16" x14ac:dyDescent="0.2">
      <c r="A87" s="20"/>
      <c r="B87" s="20"/>
      <c r="C87" s="20"/>
      <c r="D87" s="20"/>
      <c r="E87" s="20"/>
      <c r="F87"/>
      <c r="G87"/>
      <c r="H87"/>
      <c r="I87"/>
      <c r="J87"/>
      <c r="K87"/>
      <c r="L87"/>
      <c r="M87"/>
      <c r="N87"/>
      <c r="O87"/>
      <c r="P87"/>
    </row>
    <row r="88" spans="1:16" x14ac:dyDescent="0.2">
      <c r="A88" s="20"/>
      <c r="B88" s="20"/>
      <c r="C88" s="20"/>
      <c r="D88" s="20"/>
      <c r="E88" s="20"/>
      <c r="F88"/>
      <c r="G88"/>
      <c r="H88"/>
      <c r="I88"/>
      <c r="J88"/>
      <c r="K88"/>
      <c r="L88"/>
      <c r="M88"/>
      <c r="N88"/>
      <c r="O88"/>
      <c r="P88"/>
    </row>
    <row r="89" spans="1:16" x14ac:dyDescent="0.2">
      <c r="A89" s="20"/>
      <c r="B89" s="20"/>
      <c r="C89" s="20"/>
      <c r="D89" s="20"/>
      <c r="E89" s="20"/>
      <c r="F89"/>
      <c r="G89"/>
      <c r="H89"/>
      <c r="I89"/>
      <c r="J89"/>
      <c r="K89"/>
      <c r="L89"/>
      <c r="M89"/>
      <c r="N89"/>
      <c r="O89"/>
      <c r="P89"/>
    </row>
    <row r="90" spans="1:16" x14ac:dyDescent="0.2">
      <c r="A90" s="20"/>
      <c r="B90" s="20"/>
      <c r="C90" s="20"/>
      <c r="D90" s="20"/>
      <c r="E90" s="20"/>
      <c r="F90"/>
      <c r="G90"/>
      <c r="H90"/>
      <c r="I90"/>
      <c r="J90"/>
      <c r="K90"/>
      <c r="L90"/>
      <c r="M90"/>
      <c r="N90"/>
      <c r="O90"/>
      <c r="P90"/>
    </row>
    <row r="91" spans="1:16" x14ac:dyDescent="0.2">
      <c r="A91" s="20"/>
      <c r="B91" s="20"/>
      <c r="C91" s="20"/>
      <c r="D91" s="20"/>
      <c r="E91" s="20"/>
      <c r="F91"/>
      <c r="G91"/>
      <c r="H91"/>
      <c r="I91"/>
      <c r="J91"/>
      <c r="K91"/>
      <c r="L91"/>
      <c r="M91"/>
      <c r="N91"/>
      <c r="O91"/>
      <c r="P91"/>
    </row>
    <row r="92" spans="1:16" x14ac:dyDescent="0.2">
      <c r="A92" s="20"/>
      <c r="B92" s="20"/>
      <c r="C92" s="20"/>
      <c r="D92" s="20"/>
      <c r="E92" s="20"/>
      <c r="F92"/>
      <c r="G92"/>
      <c r="H92"/>
      <c r="I92"/>
      <c r="J92"/>
      <c r="K92"/>
      <c r="L92"/>
      <c r="M92"/>
      <c r="N92"/>
      <c r="O92"/>
      <c r="P92"/>
    </row>
    <row r="93" spans="1:16" x14ac:dyDescent="0.2">
      <c r="A93" s="20"/>
      <c r="B93" s="20"/>
      <c r="C93" s="20"/>
      <c r="D93" s="20"/>
      <c r="E93" s="20"/>
      <c r="F93"/>
      <c r="G93"/>
      <c r="H93"/>
      <c r="I93"/>
      <c r="J93"/>
      <c r="K93"/>
      <c r="L93"/>
      <c r="M93"/>
      <c r="N93"/>
      <c r="O93"/>
      <c r="P93"/>
    </row>
    <row r="94" spans="1:16" x14ac:dyDescent="0.2">
      <c r="A94" s="20"/>
      <c r="B94" s="20"/>
      <c r="C94" s="20"/>
      <c r="D94" s="20"/>
      <c r="E94" s="20"/>
      <c r="F94"/>
      <c r="G94"/>
      <c r="H94"/>
      <c r="I94"/>
      <c r="J94"/>
      <c r="K94"/>
      <c r="L94"/>
      <c r="M94"/>
      <c r="N94"/>
      <c r="O94"/>
      <c r="P94"/>
    </row>
    <row r="95" spans="1:16" x14ac:dyDescent="0.2">
      <c r="A95" s="20"/>
      <c r="B95" s="20"/>
      <c r="C95" s="20"/>
      <c r="D95" s="20"/>
      <c r="E95" s="20"/>
      <c r="F95"/>
      <c r="G95"/>
      <c r="H95"/>
      <c r="I95"/>
      <c r="J95"/>
      <c r="K95"/>
      <c r="L95"/>
      <c r="M95"/>
      <c r="N95"/>
      <c r="O95"/>
      <c r="P95"/>
    </row>
    <row r="96" spans="1:16" x14ac:dyDescent="0.2">
      <c r="A96" s="20"/>
      <c r="B96" s="20"/>
      <c r="C96" s="20"/>
      <c r="D96" s="20"/>
      <c r="E96" s="20"/>
      <c r="F96"/>
      <c r="G96"/>
      <c r="H96"/>
      <c r="I96"/>
      <c r="J96"/>
      <c r="K96"/>
      <c r="L96"/>
      <c r="M96"/>
      <c r="N96"/>
      <c r="O96"/>
      <c r="P96"/>
    </row>
    <row r="97" spans="1:16" x14ac:dyDescent="0.2">
      <c r="A97" s="20"/>
      <c r="B97" s="20"/>
      <c r="C97" s="20"/>
      <c r="D97" s="20"/>
      <c r="E97" s="20"/>
      <c r="F97"/>
      <c r="G97"/>
      <c r="H97"/>
      <c r="I97"/>
      <c r="J97"/>
      <c r="K97"/>
      <c r="L97"/>
      <c r="M97"/>
      <c r="N97"/>
      <c r="O97"/>
      <c r="P97"/>
    </row>
    <row r="98" spans="1:16" x14ac:dyDescent="0.2">
      <c r="A98" s="20"/>
      <c r="B98" s="20"/>
      <c r="C98" s="20"/>
      <c r="D98" s="20"/>
      <c r="E98" s="20"/>
      <c r="F98"/>
      <c r="G98"/>
      <c r="H98"/>
      <c r="I98"/>
      <c r="J98"/>
      <c r="K98"/>
      <c r="L98"/>
      <c r="M98"/>
      <c r="N98"/>
      <c r="O98"/>
      <c r="P98"/>
    </row>
    <row r="99" spans="1:16" x14ac:dyDescent="0.2">
      <c r="A99" s="20"/>
      <c r="B99" s="20"/>
      <c r="C99" s="20"/>
      <c r="D99" s="20"/>
      <c r="E99" s="20"/>
      <c r="F99"/>
      <c r="G99"/>
      <c r="H99"/>
      <c r="I99"/>
      <c r="J99"/>
      <c r="K99"/>
      <c r="L99"/>
      <c r="M99"/>
      <c r="N99"/>
      <c r="O99"/>
      <c r="P99"/>
    </row>
    <row r="100" spans="1:16" x14ac:dyDescent="0.2">
      <c r="A100" s="20"/>
      <c r="B100" s="20"/>
      <c r="C100" s="20"/>
      <c r="D100" s="20"/>
      <c r="E100" s="20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">
      <c r="A101" s="20"/>
      <c r="B101" s="20"/>
      <c r="C101" s="20"/>
      <c r="D101" s="20"/>
      <c r="E101" s="20"/>
      <c r="F101"/>
      <c r="G101"/>
      <c r="H101"/>
      <c r="I101"/>
      <c r="J101"/>
      <c r="K101"/>
      <c r="L101"/>
      <c r="M101"/>
      <c r="N101"/>
      <c r="O101"/>
      <c r="P101"/>
    </row>
    <row r="102" spans="1:16" x14ac:dyDescent="0.2">
      <c r="A102" s="20"/>
      <c r="B102" s="20"/>
      <c r="C102" s="20"/>
      <c r="D102" s="20"/>
      <c r="E102" s="20"/>
      <c r="F102"/>
      <c r="G102"/>
      <c r="H102"/>
      <c r="I102"/>
      <c r="J102"/>
      <c r="K102"/>
      <c r="L102"/>
      <c r="M102"/>
      <c r="N102"/>
      <c r="O102"/>
      <c r="P102"/>
    </row>
    <row r="103" spans="1:16" x14ac:dyDescent="0.2">
      <c r="A103" s="20"/>
      <c r="B103" s="20"/>
      <c r="C103" s="20"/>
      <c r="D103" s="20"/>
      <c r="E103" s="20"/>
      <c r="F103"/>
      <c r="G103"/>
      <c r="H103"/>
      <c r="I103"/>
      <c r="J103"/>
      <c r="K103"/>
      <c r="L103"/>
      <c r="M103"/>
      <c r="N103"/>
      <c r="O103"/>
      <c r="P103"/>
    </row>
    <row r="104" spans="1:16" x14ac:dyDescent="0.2">
      <c r="A104" s="20"/>
      <c r="B104" s="20"/>
      <c r="C104" s="20"/>
      <c r="D104" s="20"/>
      <c r="E104" s="20"/>
      <c r="F104"/>
      <c r="G104"/>
      <c r="H104"/>
      <c r="I104"/>
      <c r="J104"/>
      <c r="K104"/>
      <c r="L104"/>
      <c r="M104"/>
      <c r="N104"/>
      <c r="O104"/>
      <c r="P104"/>
    </row>
    <row r="105" spans="1:16" x14ac:dyDescent="0.2">
      <c r="A105" s="20"/>
      <c r="B105" s="20"/>
      <c r="C105" s="20"/>
      <c r="D105" s="20"/>
      <c r="E105" s="20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">
      <c r="A106" s="20"/>
      <c r="B106" s="20"/>
      <c r="C106" s="20"/>
      <c r="D106" s="20"/>
      <c r="E106" s="20"/>
      <c r="F106"/>
      <c r="G106"/>
      <c r="H106"/>
      <c r="I106"/>
      <c r="J106"/>
      <c r="K106"/>
      <c r="L106"/>
      <c r="M106"/>
      <c r="N106"/>
      <c r="O106"/>
      <c r="P106"/>
    </row>
    <row r="107" spans="1:16" x14ac:dyDescent="0.2">
      <c r="A107" s="20"/>
      <c r="B107" s="20"/>
      <c r="C107" s="20"/>
      <c r="D107" s="20"/>
      <c r="E107" s="20"/>
      <c r="F107"/>
      <c r="G107"/>
      <c r="H107"/>
      <c r="I107"/>
      <c r="J107"/>
      <c r="K107"/>
      <c r="L107"/>
      <c r="M107"/>
      <c r="N107"/>
      <c r="O107"/>
      <c r="P107"/>
    </row>
    <row r="108" spans="1:16" x14ac:dyDescent="0.2">
      <c r="A108" s="20"/>
      <c r="B108" s="20"/>
      <c r="C108" s="20"/>
      <c r="D108" s="20"/>
      <c r="E108" s="20"/>
      <c r="F108"/>
      <c r="G108"/>
      <c r="H108"/>
      <c r="I108"/>
      <c r="J108"/>
      <c r="K108"/>
      <c r="L108"/>
      <c r="M108"/>
      <c r="N108"/>
      <c r="O108"/>
      <c r="P108"/>
    </row>
    <row r="109" spans="1:16" x14ac:dyDescent="0.2">
      <c r="A109" s="20"/>
      <c r="B109" s="20"/>
      <c r="C109" s="20"/>
      <c r="D109" s="20"/>
      <c r="E109" s="20"/>
      <c r="F109"/>
      <c r="G109"/>
      <c r="H109"/>
      <c r="I109"/>
      <c r="J109"/>
      <c r="K109"/>
      <c r="L109"/>
      <c r="M109"/>
      <c r="N109"/>
      <c r="O109"/>
      <c r="P109"/>
    </row>
    <row r="110" spans="1:16" x14ac:dyDescent="0.2">
      <c r="A110" s="20"/>
      <c r="B110" s="20"/>
      <c r="C110" s="20"/>
      <c r="D110" s="20"/>
      <c r="E110" s="20"/>
      <c r="F110"/>
      <c r="G110"/>
      <c r="H110"/>
      <c r="I110"/>
      <c r="J110"/>
      <c r="K110"/>
      <c r="L110"/>
      <c r="M110"/>
      <c r="N110"/>
      <c r="O110"/>
      <c r="P110"/>
    </row>
    <row r="111" spans="1:16" x14ac:dyDescent="0.2">
      <c r="A111" s="20"/>
      <c r="B111" s="20"/>
      <c r="C111" s="20"/>
      <c r="D111" s="20"/>
      <c r="E111" s="20"/>
      <c r="F111"/>
      <c r="G111"/>
      <c r="H111"/>
      <c r="I111"/>
      <c r="J111"/>
      <c r="K111"/>
      <c r="L111"/>
      <c r="M111"/>
      <c r="N111"/>
      <c r="O111"/>
      <c r="P111"/>
    </row>
    <row r="112" spans="1:16" x14ac:dyDescent="0.2">
      <c r="A112" s="20"/>
      <c r="B112" s="20"/>
      <c r="C112" s="20"/>
      <c r="D112" s="20"/>
      <c r="E112" s="20"/>
      <c r="F112"/>
      <c r="G112"/>
      <c r="H112"/>
      <c r="I112"/>
      <c r="J112"/>
      <c r="K112"/>
      <c r="L112"/>
      <c r="M112"/>
      <c r="N112"/>
      <c r="O112"/>
      <c r="P112"/>
    </row>
    <row r="113" spans="1:16" x14ac:dyDescent="0.2">
      <c r="A113" s="20"/>
      <c r="B113" s="20"/>
      <c r="C113" s="20"/>
      <c r="D113" s="20"/>
      <c r="E113" s="20"/>
      <c r="F113"/>
      <c r="G113"/>
      <c r="H113"/>
      <c r="I113"/>
      <c r="J113"/>
      <c r="K113"/>
      <c r="L113"/>
      <c r="M113"/>
      <c r="N113"/>
      <c r="O113"/>
      <c r="P113"/>
    </row>
    <row r="114" spans="1:16" x14ac:dyDescent="0.2">
      <c r="A114" s="20"/>
      <c r="B114" s="20"/>
      <c r="C114" s="20"/>
      <c r="D114" s="20"/>
      <c r="E114" s="20"/>
      <c r="F114"/>
      <c r="G114"/>
      <c r="H114"/>
      <c r="I114"/>
      <c r="J114"/>
      <c r="K114"/>
      <c r="L114"/>
      <c r="M114"/>
      <c r="N114"/>
      <c r="O114"/>
      <c r="P114"/>
    </row>
    <row r="115" spans="1:16" x14ac:dyDescent="0.2">
      <c r="A115" s="20"/>
      <c r="B115" s="20"/>
      <c r="C115" s="20"/>
      <c r="D115" s="20"/>
      <c r="E115" s="20"/>
      <c r="F115"/>
      <c r="G115"/>
      <c r="H115"/>
      <c r="I115"/>
      <c r="J115"/>
      <c r="K115"/>
      <c r="L115"/>
      <c r="M115"/>
      <c r="N115"/>
      <c r="O115"/>
      <c r="P115"/>
    </row>
    <row r="116" spans="1:16" x14ac:dyDescent="0.2">
      <c r="A116" s="20"/>
      <c r="B116" s="20"/>
      <c r="C116" s="20"/>
      <c r="D116" s="20"/>
      <c r="E116" s="20"/>
      <c r="F116"/>
      <c r="G116"/>
      <c r="H116"/>
      <c r="I116"/>
      <c r="J116"/>
      <c r="K116"/>
      <c r="L116"/>
      <c r="M116"/>
      <c r="N116"/>
      <c r="O116"/>
      <c r="P116"/>
    </row>
    <row r="117" spans="1:16" x14ac:dyDescent="0.2">
      <c r="A117" s="20"/>
      <c r="B117" s="20"/>
      <c r="C117" s="20"/>
      <c r="D117" s="20"/>
      <c r="E117" s="20"/>
      <c r="F117"/>
      <c r="G117"/>
      <c r="H117"/>
      <c r="I117"/>
      <c r="J117"/>
      <c r="K117"/>
      <c r="L117"/>
      <c r="M117"/>
      <c r="N117"/>
      <c r="O117"/>
      <c r="P117"/>
    </row>
    <row r="118" spans="1:16" x14ac:dyDescent="0.2">
      <c r="A118" s="20"/>
      <c r="B118" s="20"/>
      <c r="C118" s="20"/>
      <c r="D118" s="20"/>
      <c r="E118" s="20"/>
      <c r="F118"/>
      <c r="G118"/>
      <c r="H118"/>
      <c r="I118"/>
      <c r="J118"/>
      <c r="K118"/>
      <c r="L118"/>
      <c r="M118"/>
      <c r="N118"/>
      <c r="O118"/>
      <c r="P118"/>
    </row>
    <row r="119" spans="1:16" x14ac:dyDescent="0.2">
      <c r="A119" s="20"/>
      <c r="B119" s="20"/>
      <c r="C119" s="20"/>
      <c r="D119" s="20"/>
      <c r="E119" s="20"/>
      <c r="F119"/>
      <c r="G119"/>
      <c r="H119"/>
      <c r="I119"/>
      <c r="J119"/>
      <c r="K119"/>
      <c r="L119"/>
      <c r="M119"/>
      <c r="N119"/>
      <c r="O119"/>
      <c r="P119"/>
    </row>
    <row r="120" spans="1:16" x14ac:dyDescent="0.2">
      <c r="A120" s="20"/>
      <c r="B120" s="20"/>
      <c r="C120" s="20"/>
      <c r="D120" s="20"/>
      <c r="E120" s="20"/>
      <c r="F120"/>
      <c r="G120"/>
      <c r="H120"/>
      <c r="I120"/>
      <c r="J120"/>
      <c r="K120"/>
      <c r="L120"/>
      <c r="M120"/>
      <c r="N120"/>
      <c r="O120"/>
      <c r="P120"/>
    </row>
    <row r="121" spans="1:16" x14ac:dyDescent="0.2">
      <c r="A121" s="20"/>
      <c r="B121" s="20"/>
      <c r="C121" s="20"/>
      <c r="D121" s="20"/>
      <c r="E121" s="20"/>
      <c r="F121"/>
      <c r="G121"/>
      <c r="H121"/>
      <c r="I121"/>
      <c r="J121"/>
      <c r="K121"/>
      <c r="L121"/>
      <c r="M121"/>
      <c r="N121"/>
      <c r="O121"/>
      <c r="P121"/>
    </row>
    <row r="122" spans="1:16" x14ac:dyDescent="0.2">
      <c r="A122" s="20"/>
      <c r="B122" s="20"/>
      <c r="C122" s="20"/>
      <c r="D122" s="20"/>
      <c r="E122" s="20"/>
      <c r="F122"/>
      <c r="G122"/>
      <c r="H122"/>
      <c r="I122"/>
      <c r="J122"/>
      <c r="K122"/>
      <c r="L122"/>
      <c r="M122"/>
      <c r="N122"/>
      <c r="O122"/>
      <c r="P122"/>
    </row>
    <row r="123" spans="1:16" x14ac:dyDescent="0.2">
      <c r="A123" s="20"/>
      <c r="B123" s="20"/>
      <c r="C123" s="20"/>
      <c r="D123" s="20"/>
      <c r="E123" s="20"/>
      <c r="F123"/>
      <c r="G123"/>
      <c r="H123"/>
      <c r="I123"/>
      <c r="J123"/>
      <c r="K123"/>
      <c r="L123"/>
      <c r="M123"/>
      <c r="N123"/>
      <c r="O123"/>
      <c r="P123"/>
    </row>
    <row r="124" spans="1:16" x14ac:dyDescent="0.2">
      <c r="A124" s="20"/>
      <c r="B124" s="20"/>
      <c r="C124" s="20"/>
      <c r="D124" s="20"/>
      <c r="E124" s="20"/>
      <c r="F124"/>
      <c r="G124"/>
      <c r="H124"/>
      <c r="I124"/>
      <c r="J124"/>
      <c r="K124"/>
      <c r="L124"/>
      <c r="M124"/>
      <c r="N124"/>
      <c r="O124"/>
      <c r="P124"/>
    </row>
    <row r="125" spans="1:16" x14ac:dyDescent="0.2">
      <c r="A125" s="20"/>
      <c r="B125" s="20"/>
      <c r="C125" s="20"/>
      <c r="D125" s="20"/>
      <c r="E125" s="20"/>
      <c r="F125"/>
      <c r="G125"/>
      <c r="H125"/>
      <c r="I125"/>
      <c r="J125"/>
      <c r="K125"/>
      <c r="L125"/>
      <c r="M125"/>
      <c r="N125"/>
      <c r="O125"/>
      <c r="P125"/>
    </row>
    <row r="126" spans="1:16" x14ac:dyDescent="0.2">
      <c r="A126" s="20"/>
      <c r="B126" s="20"/>
      <c r="C126" s="20"/>
      <c r="D126" s="20"/>
      <c r="E126" s="20"/>
      <c r="F126"/>
      <c r="G126"/>
      <c r="H126"/>
      <c r="I126"/>
      <c r="J126"/>
      <c r="K126"/>
      <c r="L126"/>
      <c r="M126"/>
      <c r="N126"/>
      <c r="O126"/>
      <c r="P126"/>
    </row>
    <row r="127" spans="1:16" x14ac:dyDescent="0.2">
      <c r="A127" s="20"/>
      <c r="B127" s="20"/>
      <c r="C127" s="20"/>
      <c r="D127" s="20"/>
      <c r="E127" s="20"/>
      <c r="F127"/>
      <c r="G127"/>
      <c r="H127"/>
      <c r="I127"/>
      <c r="J127"/>
      <c r="K127"/>
      <c r="L127"/>
      <c r="M127"/>
      <c r="N127"/>
      <c r="O127"/>
      <c r="P127"/>
    </row>
    <row r="128" spans="1:16" x14ac:dyDescent="0.2">
      <c r="A128" s="20"/>
      <c r="B128" s="20"/>
      <c r="C128" s="20"/>
      <c r="D128" s="20"/>
      <c r="E128" s="20"/>
      <c r="F128"/>
      <c r="G128"/>
      <c r="H128"/>
      <c r="I128"/>
      <c r="J128"/>
      <c r="K128"/>
      <c r="L128"/>
      <c r="M128"/>
      <c r="N128"/>
      <c r="O128"/>
      <c r="P128"/>
    </row>
    <row r="129" spans="1:16" x14ac:dyDescent="0.2">
      <c r="A129" s="20"/>
      <c r="B129" s="20"/>
      <c r="C129" s="20"/>
      <c r="D129" s="20"/>
      <c r="E129" s="20"/>
      <c r="F129"/>
      <c r="G129"/>
      <c r="H129"/>
      <c r="I129"/>
      <c r="J129"/>
      <c r="K129"/>
      <c r="L129"/>
      <c r="M129"/>
      <c r="N129"/>
      <c r="O129"/>
      <c r="P129"/>
    </row>
    <row r="130" spans="1:16" x14ac:dyDescent="0.2">
      <c r="A130" s="20"/>
      <c r="B130" s="20"/>
      <c r="C130" s="20"/>
      <c r="D130" s="20"/>
      <c r="E130" s="20"/>
      <c r="F130"/>
      <c r="G130"/>
      <c r="H130"/>
      <c r="I130"/>
      <c r="J130"/>
      <c r="K130"/>
      <c r="L130"/>
      <c r="M130"/>
      <c r="N130"/>
      <c r="O130"/>
      <c r="P130"/>
    </row>
    <row r="131" spans="1:16" x14ac:dyDescent="0.2">
      <c r="A131" s="20"/>
      <c r="B131" s="20"/>
      <c r="C131" s="20"/>
      <c r="D131" s="20"/>
      <c r="E131" s="20"/>
      <c r="F131"/>
      <c r="G131"/>
      <c r="H131"/>
      <c r="I131"/>
      <c r="J131"/>
      <c r="K131"/>
      <c r="L131"/>
      <c r="M131"/>
      <c r="N131"/>
      <c r="O131"/>
      <c r="P131"/>
    </row>
    <row r="132" spans="1:16" x14ac:dyDescent="0.2">
      <c r="A132" s="20"/>
      <c r="B132" s="20"/>
      <c r="C132" s="20"/>
      <c r="D132" s="20"/>
      <c r="E132" s="20"/>
      <c r="F132"/>
      <c r="G132"/>
      <c r="H132"/>
      <c r="I132"/>
      <c r="J132"/>
      <c r="K132"/>
      <c r="L132"/>
      <c r="M132"/>
      <c r="N132"/>
      <c r="O132"/>
      <c r="P132"/>
    </row>
    <row r="133" spans="1:16" x14ac:dyDescent="0.2">
      <c r="A133" s="20"/>
      <c r="B133" s="20"/>
      <c r="C133" s="20"/>
      <c r="D133" s="20"/>
      <c r="E133" s="20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">
      <c r="A134" s="20"/>
      <c r="B134" s="20"/>
      <c r="C134" s="20"/>
      <c r="D134" s="20"/>
      <c r="E134" s="20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">
      <c r="A135" s="20"/>
      <c r="B135" s="20"/>
      <c r="C135" s="20"/>
      <c r="D135" s="20"/>
      <c r="E135" s="20"/>
      <c r="F135"/>
      <c r="G135"/>
      <c r="H135"/>
      <c r="I135"/>
      <c r="J135"/>
      <c r="K135"/>
      <c r="L135"/>
      <c r="M135"/>
      <c r="N135"/>
      <c r="O135"/>
      <c r="P135"/>
    </row>
    <row r="136" spans="1:16" x14ac:dyDescent="0.2">
      <c r="A136" s="20"/>
      <c r="B136" s="20"/>
      <c r="C136" s="20"/>
      <c r="D136" s="20"/>
      <c r="E136" s="20"/>
      <c r="F136"/>
      <c r="G136"/>
      <c r="H136"/>
      <c r="I136"/>
      <c r="J136"/>
      <c r="K136"/>
      <c r="L136"/>
      <c r="M136"/>
      <c r="N136"/>
      <c r="O136"/>
      <c r="P136"/>
    </row>
    <row r="137" spans="1:16" x14ac:dyDescent="0.2">
      <c r="A137" s="20"/>
      <c r="B137" s="20"/>
      <c r="C137" s="20"/>
      <c r="D137" s="20"/>
      <c r="E137" s="20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">
      <c r="A138" s="20"/>
      <c r="B138" s="20"/>
      <c r="C138" s="20"/>
      <c r="D138" s="20"/>
      <c r="E138" s="20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">
      <c r="A139" s="20"/>
      <c r="B139" s="20"/>
      <c r="C139" s="20"/>
      <c r="D139" s="20"/>
      <c r="E139" s="20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">
      <c r="A140" s="20"/>
      <c r="B140" s="20"/>
      <c r="C140" s="20"/>
      <c r="D140" s="20"/>
      <c r="E140" s="2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">
      <c r="A141" s="20"/>
      <c r="B141" s="20"/>
      <c r="C141" s="20"/>
      <c r="D141" s="20"/>
      <c r="E141" s="20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">
      <c r="A142" s="20"/>
      <c r="B142" s="20"/>
      <c r="C142" s="20"/>
      <c r="D142" s="20"/>
      <c r="E142" s="20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">
      <c r="A143" s="20"/>
      <c r="B143" s="20"/>
      <c r="C143" s="20"/>
      <c r="D143" s="20"/>
      <c r="E143" s="20"/>
      <c r="F143"/>
      <c r="G143"/>
      <c r="H143"/>
      <c r="I143"/>
      <c r="J143"/>
      <c r="K143"/>
      <c r="L143"/>
      <c r="M143"/>
      <c r="N143"/>
      <c r="O143"/>
      <c r="P143"/>
    </row>
    <row r="144" spans="1:16" x14ac:dyDescent="0.2">
      <c r="A144" s="20"/>
      <c r="B144" s="20"/>
      <c r="C144" s="20"/>
      <c r="D144" s="20"/>
      <c r="E144" s="20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">
      <c r="A145" s="20"/>
      <c r="B145" s="20"/>
      <c r="C145" s="20"/>
      <c r="D145" s="20"/>
      <c r="E145" s="20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">
      <c r="A146" s="20"/>
      <c r="B146" s="20"/>
      <c r="C146" s="20"/>
      <c r="D146" s="20"/>
      <c r="E146" s="20"/>
      <c r="F146"/>
      <c r="G146"/>
      <c r="H146"/>
      <c r="I146"/>
      <c r="J146"/>
      <c r="K146"/>
      <c r="L146"/>
      <c r="M146"/>
      <c r="N146"/>
      <c r="O146"/>
      <c r="P146"/>
    </row>
    <row r="147" spans="1:16" x14ac:dyDescent="0.2">
      <c r="A147" s="20"/>
      <c r="B147" s="20"/>
      <c r="C147" s="20"/>
      <c r="D147" s="20"/>
      <c r="E147" s="20"/>
      <c r="F147"/>
      <c r="G147"/>
      <c r="H147"/>
      <c r="I147"/>
      <c r="J147"/>
      <c r="K147"/>
      <c r="L147"/>
      <c r="M147"/>
      <c r="N147"/>
      <c r="O147"/>
      <c r="P147"/>
    </row>
    <row r="148" spans="1:16" x14ac:dyDescent="0.2">
      <c r="A148" s="20"/>
      <c r="B148" s="20"/>
      <c r="C148" s="20"/>
      <c r="D148" s="20"/>
      <c r="E148" s="20"/>
      <c r="F148"/>
      <c r="G148"/>
      <c r="H148"/>
      <c r="I148"/>
      <c r="J148"/>
      <c r="K148"/>
      <c r="L148"/>
      <c r="M148"/>
      <c r="N148"/>
      <c r="O148"/>
      <c r="P148"/>
    </row>
    <row r="149" spans="1:16" x14ac:dyDescent="0.2">
      <c r="A149" s="20"/>
      <c r="B149" s="20"/>
      <c r="C149" s="20"/>
      <c r="D149" s="20"/>
      <c r="E149" s="20"/>
      <c r="F149"/>
      <c r="G149"/>
      <c r="H149"/>
      <c r="I149"/>
      <c r="J149"/>
      <c r="K149"/>
      <c r="L149"/>
      <c r="M149"/>
      <c r="N149"/>
      <c r="O149"/>
      <c r="P149"/>
    </row>
    <row r="150" spans="1:16" x14ac:dyDescent="0.2">
      <c r="A150" s="20"/>
      <c r="B150" s="20"/>
      <c r="C150" s="20"/>
      <c r="D150" s="20"/>
      <c r="E150" s="20"/>
      <c r="F150"/>
      <c r="G150"/>
      <c r="H150"/>
      <c r="I150"/>
      <c r="J150"/>
      <c r="K150"/>
      <c r="L150"/>
      <c r="M150"/>
      <c r="N150"/>
      <c r="O150"/>
      <c r="P150"/>
    </row>
    <row r="151" spans="1:16" x14ac:dyDescent="0.2">
      <c r="A151" s="20"/>
      <c r="B151" s="20"/>
      <c r="C151" s="20"/>
      <c r="D151" s="20"/>
      <c r="E151" s="20"/>
      <c r="F151"/>
      <c r="G151"/>
      <c r="H151"/>
      <c r="I151"/>
      <c r="J151"/>
      <c r="K151"/>
      <c r="L151"/>
      <c r="M151"/>
      <c r="N151"/>
      <c r="O151"/>
      <c r="P151"/>
    </row>
    <row r="152" spans="1:16" x14ac:dyDescent="0.2">
      <c r="A152" s="20"/>
      <c r="B152" s="20"/>
      <c r="C152" s="20"/>
      <c r="D152" s="20"/>
      <c r="E152" s="20"/>
      <c r="F152"/>
      <c r="G152"/>
      <c r="H152"/>
      <c r="I152"/>
      <c r="J152"/>
      <c r="K152"/>
      <c r="L152"/>
      <c r="M152"/>
      <c r="N152"/>
      <c r="O152"/>
      <c r="P152"/>
    </row>
    <row r="153" spans="1:16" x14ac:dyDescent="0.2">
      <c r="A153" s="20"/>
      <c r="B153" s="20"/>
      <c r="C153" s="20"/>
      <c r="D153" s="20"/>
      <c r="E153" s="20"/>
      <c r="F153"/>
      <c r="G153"/>
      <c r="H153"/>
      <c r="I153"/>
      <c r="J153"/>
      <c r="K153"/>
      <c r="L153"/>
      <c r="M153"/>
      <c r="N153"/>
      <c r="O153"/>
      <c r="P153"/>
    </row>
    <row r="154" spans="1:16" x14ac:dyDescent="0.2">
      <c r="A154" s="20"/>
      <c r="B154" s="20"/>
      <c r="C154" s="20"/>
      <c r="D154" s="20"/>
      <c r="E154" s="20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">
      <c r="A155" s="20"/>
      <c r="B155" s="20"/>
      <c r="C155" s="20"/>
      <c r="D155" s="20"/>
      <c r="E155" s="20"/>
      <c r="F155"/>
      <c r="G155"/>
      <c r="H155"/>
      <c r="I155"/>
      <c r="J155"/>
      <c r="K155"/>
      <c r="L155"/>
      <c r="M155"/>
      <c r="N155"/>
      <c r="O155"/>
      <c r="P155"/>
    </row>
  </sheetData>
  <mergeCells count="41">
    <mergeCell ref="A56:I56"/>
    <mergeCell ref="A24:Q24"/>
    <mergeCell ref="A52:I52"/>
    <mergeCell ref="A53:I53"/>
    <mergeCell ref="A54:I54"/>
    <mergeCell ref="A55:I55"/>
    <mergeCell ref="O20:O22"/>
    <mergeCell ref="P20:P22"/>
    <mergeCell ref="Q20:Q22"/>
    <mergeCell ref="F21:F22"/>
    <mergeCell ref="G21:I21"/>
    <mergeCell ref="J21:J22"/>
    <mergeCell ref="K21:M21"/>
    <mergeCell ref="N20:N22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A61:I61"/>
    <mergeCell ref="A62:I62"/>
    <mergeCell ref="A33:Q33"/>
    <mergeCell ref="A41:Q41"/>
    <mergeCell ref="A44:I44"/>
    <mergeCell ref="A45:I45"/>
    <mergeCell ref="A46:I46"/>
    <mergeCell ref="A47:I47"/>
    <mergeCell ref="A48:I48"/>
    <mergeCell ref="A49:I49"/>
    <mergeCell ref="A50:I50"/>
    <mergeCell ref="A51:I51"/>
    <mergeCell ref="A57:I57"/>
    <mergeCell ref="A58:I58"/>
    <mergeCell ref="A59:I59"/>
    <mergeCell ref="A60:I60"/>
  </mergeCells>
  <phoneticPr fontId="56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 xml:space="preserve">&amp;L0503.002.292А/3-СМ.ЛС
312-2609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4"/>
  <sheetViews>
    <sheetView showZeros="0" zoomScale="80" zoomScaleNormal="80" workbookViewId="0">
      <selection activeCell="A19" sqref="A19:P19"/>
    </sheetView>
  </sheetViews>
  <sheetFormatPr defaultRowHeight="15.75" x14ac:dyDescent="0.25"/>
  <cols>
    <col min="1" max="1" width="44.140625" style="37" customWidth="1"/>
    <col min="2" max="4" width="15.7109375" style="36" customWidth="1"/>
    <col min="5" max="5" width="11.7109375" style="36" customWidth="1"/>
    <col min="6" max="8" width="15.7109375" style="36" customWidth="1"/>
    <col min="9" max="9" width="11.7109375" style="36" customWidth="1"/>
    <col min="10" max="12" width="15.7109375" style="36" customWidth="1"/>
    <col min="13" max="13" width="11.7109375" style="36" customWidth="1"/>
    <col min="14" max="14" width="18" style="36" customWidth="1"/>
    <col min="15" max="15" width="20.42578125" style="36" customWidth="1"/>
    <col min="16" max="17" width="15.7109375" style="36" customWidth="1"/>
    <col min="18" max="18" width="11.85546875" style="36" customWidth="1"/>
    <col min="19" max="19" width="11.42578125" style="35" customWidth="1"/>
    <col min="20" max="20" width="17.28515625" style="35" customWidth="1"/>
    <col min="21" max="16384" width="9.140625" style="35"/>
  </cols>
  <sheetData>
    <row r="1" spans="1:19" ht="18.75" customHeight="1" x14ac:dyDescent="0.25">
      <c r="A1" s="188" t="s">
        <v>30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9" ht="18.75" customHeight="1" x14ac:dyDescent="0.25">
      <c r="A2" s="188" t="s">
        <v>933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9" ht="15" customHeight="1" x14ac:dyDescent="0.3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70"/>
      <c r="R3" s="70"/>
    </row>
    <row r="4" spans="1:19" s="51" customFormat="1" ht="35.25" customHeight="1" x14ac:dyDescent="0.2">
      <c r="A4" s="190" t="s">
        <v>14</v>
      </c>
      <c r="B4" s="179" t="s">
        <v>13</v>
      </c>
      <c r="C4" s="180"/>
      <c r="D4" s="180"/>
      <c r="E4" s="181"/>
      <c r="F4" s="179" t="s">
        <v>12</v>
      </c>
      <c r="G4" s="180"/>
      <c r="H4" s="180"/>
      <c r="I4" s="181"/>
      <c r="J4" s="179" t="s">
        <v>11</v>
      </c>
      <c r="K4" s="180"/>
      <c r="L4" s="180"/>
      <c r="M4" s="181"/>
      <c r="N4" s="186" t="s">
        <v>62</v>
      </c>
      <c r="O4" s="186" t="s">
        <v>63</v>
      </c>
      <c r="P4" s="186" t="s">
        <v>10</v>
      </c>
      <c r="Q4" s="186"/>
      <c r="R4" s="186"/>
    </row>
    <row r="5" spans="1:19" s="51" customFormat="1" ht="73.5" customHeight="1" x14ac:dyDescent="0.2">
      <c r="A5" s="190"/>
      <c r="B5" s="52" t="s">
        <v>42</v>
      </c>
      <c r="C5" s="52" t="s">
        <v>9</v>
      </c>
      <c r="D5" s="52" t="s">
        <v>8</v>
      </c>
      <c r="E5" s="52" t="s">
        <v>7</v>
      </c>
      <c r="F5" s="52" t="s">
        <v>42</v>
      </c>
      <c r="G5" s="52" t="s">
        <v>9</v>
      </c>
      <c r="H5" s="52" t="s">
        <v>8</v>
      </c>
      <c r="I5" s="52" t="s">
        <v>7</v>
      </c>
      <c r="J5" s="52" t="s">
        <v>42</v>
      </c>
      <c r="K5" s="52" t="s">
        <v>9</v>
      </c>
      <c r="L5" s="52" t="s">
        <v>8</v>
      </c>
      <c r="M5" s="52" t="s">
        <v>7</v>
      </c>
      <c r="N5" s="186"/>
      <c r="O5" s="186"/>
      <c r="P5" s="52" t="s">
        <v>9</v>
      </c>
      <c r="Q5" s="52" t="s">
        <v>8</v>
      </c>
      <c r="R5" s="52" t="s">
        <v>7</v>
      </c>
    </row>
    <row r="6" spans="1:19" s="49" customFormat="1" x14ac:dyDescent="0.2">
      <c r="A6" s="50">
        <v>1</v>
      </c>
      <c r="B6" s="50">
        <v>2</v>
      </c>
      <c r="C6" s="50">
        <v>3</v>
      </c>
      <c r="D6" s="50">
        <v>4</v>
      </c>
      <c r="E6" s="50">
        <v>5</v>
      </c>
      <c r="F6" s="50">
        <v>6</v>
      </c>
      <c r="G6" s="50">
        <v>7</v>
      </c>
      <c r="H6" s="50">
        <v>8</v>
      </c>
      <c r="I6" s="50">
        <v>9</v>
      </c>
      <c r="J6" s="50">
        <v>10</v>
      </c>
      <c r="K6" s="50">
        <v>11</v>
      </c>
      <c r="L6" s="50">
        <v>12</v>
      </c>
      <c r="M6" s="50">
        <v>13</v>
      </c>
      <c r="N6" s="50">
        <v>14</v>
      </c>
      <c r="O6" s="50">
        <v>15</v>
      </c>
      <c r="P6" s="50">
        <v>16</v>
      </c>
      <c r="Q6" s="50">
        <v>17</v>
      </c>
      <c r="R6" s="50">
        <v>18</v>
      </c>
    </row>
    <row r="7" spans="1:19" s="49" customFormat="1" ht="72" customHeight="1" x14ac:dyDescent="0.2">
      <c r="A7" s="96" t="s">
        <v>501</v>
      </c>
      <c r="B7" s="90">
        <f t="shared" ref="B7:B13" si="0">SUM(C7:E7)</f>
        <v>17345</v>
      </c>
      <c r="C7" s="90">
        <f>'24825'!J117</f>
        <v>17345</v>
      </c>
      <c r="D7" s="50"/>
      <c r="E7" s="50"/>
      <c r="F7" s="90">
        <f t="shared" ref="F7:F13" si="1">SUM(G7:I7)</f>
        <v>17345</v>
      </c>
      <c r="G7" s="90">
        <f>C7</f>
        <v>17345</v>
      </c>
      <c r="H7" s="90">
        <f>D7</f>
        <v>0</v>
      </c>
      <c r="I7" s="90">
        <f>E7</f>
        <v>0</v>
      </c>
      <c r="J7" s="90">
        <f t="shared" ref="J7:J13" si="2">SUM(K7:M7)</f>
        <v>17345</v>
      </c>
      <c r="K7" s="90">
        <f>P7</f>
        <v>17345</v>
      </c>
      <c r="L7" s="90">
        <f>Q7</f>
        <v>0</v>
      </c>
      <c r="M7" s="90">
        <f>R7</f>
        <v>0</v>
      </c>
      <c r="N7" s="90">
        <f t="shared" ref="N7:N16" si="3">SUM(P7:R7)</f>
        <v>17345</v>
      </c>
      <c r="O7" s="50">
        <v>24825</v>
      </c>
      <c r="P7" s="90">
        <f>G7</f>
        <v>17345</v>
      </c>
      <c r="Q7" s="90">
        <f>H7</f>
        <v>0</v>
      </c>
      <c r="R7" s="90">
        <f>I7</f>
        <v>0</v>
      </c>
    </row>
    <row r="8" spans="1:19" ht="59.25" customHeight="1" x14ac:dyDescent="0.25">
      <c r="A8" s="97" t="s">
        <v>91</v>
      </c>
      <c r="B8" s="90">
        <f t="shared" si="0"/>
        <v>90940</v>
      </c>
      <c r="C8" s="90">
        <f>'24855'!J133</f>
        <v>90940</v>
      </c>
      <c r="D8" s="90">
        <f>'24855'!G85</f>
        <v>0</v>
      </c>
      <c r="E8" s="90"/>
      <c r="F8" s="90">
        <f t="shared" si="1"/>
        <v>90940</v>
      </c>
      <c r="G8" s="90">
        <f t="shared" ref="G8:G13" si="4">C8</f>
        <v>90940</v>
      </c>
      <c r="H8" s="90">
        <f t="shared" ref="H8:H13" si="5">D8</f>
        <v>0</v>
      </c>
      <c r="I8" s="90">
        <f t="shared" ref="I8:I13" si="6">E8</f>
        <v>0</v>
      </c>
      <c r="J8" s="90">
        <f t="shared" si="2"/>
        <v>90940</v>
      </c>
      <c r="K8" s="90">
        <f t="shared" ref="K8:K13" si="7">P8</f>
        <v>90940</v>
      </c>
      <c r="L8" s="90">
        <f t="shared" ref="L8:L13" si="8">Q8</f>
        <v>0</v>
      </c>
      <c r="M8" s="90">
        <f t="shared" ref="M8:M13" si="9">R8</f>
        <v>0</v>
      </c>
      <c r="N8" s="90">
        <f t="shared" si="3"/>
        <v>90940</v>
      </c>
      <c r="O8" s="149" t="s">
        <v>928</v>
      </c>
      <c r="P8" s="90">
        <f t="shared" ref="P8:P13" si="10">G8</f>
        <v>90940</v>
      </c>
      <c r="Q8" s="90">
        <f t="shared" ref="Q8:Q13" si="11">H8</f>
        <v>0</v>
      </c>
      <c r="R8" s="90">
        <f t="shared" ref="R8:R13" si="12">I8</f>
        <v>0</v>
      </c>
      <c r="S8" s="98"/>
    </row>
    <row r="9" spans="1:19" s="100" customFormat="1" ht="59.25" customHeight="1" x14ac:dyDescent="0.2">
      <c r="A9" s="97" t="s">
        <v>157</v>
      </c>
      <c r="B9" s="90">
        <f t="shared" si="0"/>
        <v>10433</v>
      </c>
      <c r="C9" s="90">
        <f>'24856'!J79</f>
        <v>10433</v>
      </c>
      <c r="D9" s="90">
        <v>0</v>
      </c>
      <c r="E9" s="90"/>
      <c r="F9" s="90">
        <f t="shared" si="1"/>
        <v>10433</v>
      </c>
      <c r="G9" s="90">
        <f t="shared" si="4"/>
        <v>10433</v>
      </c>
      <c r="H9" s="90">
        <f t="shared" si="5"/>
        <v>0</v>
      </c>
      <c r="I9" s="90">
        <f t="shared" si="6"/>
        <v>0</v>
      </c>
      <c r="J9" s="90">
        <f t="shared" si="2"/>
        <v>10433</v>
      </c>
      <c r="K9" s="90">
        <f t="shared" si="7"/>
        <v>10433</v>
      </c>
      <c r="L9" s="90">
        <f t="shared" si="8"/>
        <v>0</v>
      </c>
      <c r="M9" s="90">
        <f t="shared" si="9"/>
        <v>0</v>
      </c>
      <c r="N9" s="90">
        <f t="shared" si="3"/>
        <v>10433</v>
      </c>
      <c r="O9" s="149" t="s">
        <v>926</v>
      </c>
      <c r="P9" s="157">
        <f t="shared" si="10"/>
        <v>10433</v>
      </c>
      <c r="Q9" s="90">
        <f t="shared" si="11"/>
        <v>0</v>
      </c>
      <c r="R9" s="90">
        <f t="shared" si="12"/>
        <v>0</v>
      </c>
      <c r="S9" s="99"/>
    </row>
    <row r="10" spans="1:19" s="100" customFormat="1" ht="49.5" customHeight="1" x14ac:dyDescent="0.2">
      <c r="A10" s="97" t="s">
        <v>620</v>
      </c>
      <c r="B10" s="90">
        <f t="shared" si="0"/>
        <v>27668</v>
      </c>
      <c r="C10" s="90">
        <f>'24857'!J101</f>
        <v>27668</v>
      </c>
      <c r="D10" s="90"/>
      <c r="E10" s="90"/>
      <c r="F10" s="90">
        <f t="shared" si="1"/>
        <v>27668</v>
      </c>
      <c r="G10" s="90">
        <f t="shared" si="4"/>
        <v>27668</v>
      </c>
      <c r="H10" s="90">
        <f t="shared" si="5"/>
        <v>0</v>
      </c>
      <c r="I10" s="90">
        <f t="shared" si="6"/>
        <v>0</v>
      </c>
      <c r="J10" s="90">
        <f t="shared" si="2"/>
        <v>27668</v>
      </c>
      <c r="K10" s="90">
        <f>P10</f>
        <v>27668</v>
      </c>
      <c r="L10" s="90">
        <f t="shared" si="8"/>
        <v>0</v>
      </c>
      <c r="M10" s="90">
        <f t="shared" si="9"/>
        <v>0</v>
      </c>
      <c r="N10" s="90">
        <f t="shared" si="3"/>
        <v>27668</v>
      </c>
      <c r="O10" s="149" t="s">
        <v>930</v>
      </c>
      <c r="P10" s="90">
        <f t="shared" si="10"/>
        <v>27668</v>
      </c>
      <c r="Q10" s="90">
        <f t="shared" si="11"/>
        <v>0</v>
      </c>
      <c r="R10" s="90">
        <f t="shared" si="12"/>
        <v>0</v>
      </c>
      <c r="S10" s="99"/>
    </row>
    <row r="11" spans="1:19" s="100" customFormat="1" ht="57.75" customHeight="1" x14ac:dyDescent="0.2">
      <c r="A11" s="97" t="s">
        <v>861</v>
      </c>
      <c r="B11" s="90">
        <f>SUM(C11:E11)</f>
        <v>1063746</v>
      </c>
      <c r="C11" s="90">
        <f>'24858'!J175</f>
        <v>1063746</v>
      </c>
      <c r="D11" s="90">
        <f>'24858'!G80</f>
        <v>0</v>
      </c>
      <c r="E11" s="90"/>
      <c r="F11" s="90">
        <f>SUM(G11:I11)</f>
        <v>1063746</v>
      </c>
      <c r="G11" s="90">
        <f>C11</f>
        <v>1063746</v>
      </c>
      <c r="H11" s="90">
        <f>D11</f>
        <v>0</v>
      </c>
      <c r="I11" s="90">
        <f>E11</f>
        <v>0</v>
      </c>
      <c r="J11" s="90">
        <f>SUM(K11:M11)</f>
        <v>1063746</v>
      </c>
      <c r="K11" s="90">
        <f>P11</f>
        <v>1063746</v>
      </c>
      <c r="L11" s="90">
        <f>Q11</f>
        <v>0</v>
      </c>
      <c r="M11" s="90">
        <f>R11</f>
        <v>0</v>
      </c>
      <c r="N11" s="90">
        <f t="shared" si="3"/>
        <v>1063746</v>
      </c>
      <c r="O11" s="149" t="s">
        <v>925</v>
      </c>
      <c r="P11" s="90">
        <f>G11</f>
        <v>1063746</v>
      </c>
      <c r="Q11" s="90">
        <f>H11</f>
        <v>0</v>
      </c>
      <c r="R11" s="90">
        <f>I11</f>
        <v>0</v>
      </c>
      <c r="S11" s="99"/>
    </row>
    <row r="12" spans="1:19" s="100" customFormat="1" ht="64.5" customHeight="1" x14ac:dyDescent="0.2">
      <c r="A12" s="97" t="s">
        <v>883</v>
      </c>
      <c r="B12" s="90">
        <f t="shared" si="0"/>
        <v>943</v>
      </c>
      <c r="C12" s="90"/>
      <c r="D12" s="90"/>
      <c r="E12" s="90">
        <f>'25210'!J40</f>
        <v>943</v>
      </c>
      <c r="F12" s="90">
        <f t="shared" si="1"/>
        <v>943</v>
      </c>
      <c r="G12" s="90">
        <f t="shared" si="4"/>
        <v>0</v>
      </c>
      <c r="H12" s="90">
        <f t="shared" si="5"/>
        <v>0</v>
      </c>
      <c r="I12" s="90">
        <f t="shared" si="6"/>
        <v>943</v>
      </c>
      <c r="J12" s="90">
        <f t="shared" si="2"/>
        <v>943</v>
      </c>
      <c r="K12" s="90">
        <f t="shared" si="7"/>
        <v>0</v>
      </c>
      <c r="L12" s="90">
        <f t="shared" si="8"/>
        <v>0</v>
      </c>
      <c r="M12" s="90">
        <f t="shared" si="9"/>
        <v>943</v>
      </c>
      <c r="N12" s="90">
        <f t="shared" si="3"/>
        <v>943</v>
      </c>
      <c r="O12" s="149" t="s">
        <v>929</v>
      </c>
      <c r="P12" s="90">
        <f t="shared" si="10"/>
        <v>0</v>
      </c>
      <c r="Q12" s="90">
        <f t="shared" si="11"/>
        <v>0</v>
      </c>
      <c r="R12" s="90">
        <f t="shared" si="12"/>
        <v>943</v>
      </c>
      <c r="S12" s="99"/>
    </row>
    <row r="13" spans="1:19" ht="37.5" customHeight="1" x14ac:dyDescent="0.25">
      <c r="A13" s="97" t="s">
        <v>922</v>
      </c>
      <c r="B13" s="90">
        <f t="shared" si="0"/>
        <v>5345</v>
      </c>
      <c r="C13" s="90"/>
      <c r="D13" s="90"/>
      <c r="E13" s="90">
        <f>'25211'!J57</f>
        <v>5345</v>
      </c>
      <c r="F13" s="90">
        <f t="shared" si="1"/>
        <v>5345</v>
      </c>
      <c r="G13" s="90">
        <f t="shared" si="4"/>
        <v>0</v>
      </c>
      <c r="H13" s="90">
        <f t="shared" si="5"/>
        <v>0</v>
      </c>
      <c r="I13" s="90">
        <f t="shared" si="6"/>
        <v>5345</v>
      </c>
      <c r="J13" s="90">
        <f t="shared" si="2"/>
        <v>5345</v>
      </c>
      <c r="K13" s="90">
        <f t="shared" si="7"/>
        <v>0</v>
      </c>
      <c r="L13" s="90">
        <f t="shared" si="8"/>
        <v>0</v>
      </c>
      <c r="M13" s="90">
        <f t="shared" si="9"/>
        <v>5345</v>
      </c>
      <c r="N13" s="90">
        <f t="shared" si="3"/>
        <v>5345</v>
      </c>
      <c r="O13" s="149" t="s">
        <v>927</v>
      </c>
      <c r="P13" s="90">
        <f t="shared" si="10"/>
        <v>0</v>
      </c>
      <c r="Q13" s="90">
        <f t="shared" si="11"/>
        <v>0</v>
      </c>
      <c r="R13" s="90">
        <f t="shared" si="12"/>
        <v>5345</v>
      </c>
      <c r="S13" s="98"/>
    </row>
    <row r="14" spans="1:19" ht="47.25" customHeight="1" x14ac:dyDescent="0.25">
      <c r="A14" s="48" t="s">
        <v>6</v>
      </c>
      <c r="B14" s="44">
        <f t="shared" ref="B14:M14" si="13">SUM(B7:B13)</f>
        <v>1216420</v>
      </c>
      <c r="C14" s="44">
        <f t="shared" si="13"/>
        <v>1210132</v>
      </c>
      <c r="D14" s="44">
        <f t="shared" si="13"/>
        <v>0</v>
      </c>
      <c r="E14" s="44">
        <f t="shared" si="13"/>
        <v>6288</v>
      </c>
      <c r="F14" s="44">
        <f t="shared" si="13"/>
        <v>1216420</v>
      </c>
      <c r="G14" s="44">
        <f t="shared" si="13"/>
        <v>1210132</v>
      </c>
      <c r="H14" s="44">
        <f t="shared" si="13"/>
        <v>0</v>
      </c>
      <c r="I14" s="44">
        <f t="shared" si="13"/>
        <v>6288</v>
      </c>
      <c r="J14" s="44">
        <f t="shared" si="13"/>
        <v>1216420</v>
      </c>
      <c r="K14" s="44">
        <f t="shared" si="13"/>
        <v>1210132</v>
      </c>
      <c r="L14" s="44">
        <f t="shared" si="13"/>
        <v>0</v>
      </c>
      <c r="M14" s="44">
        <f t="shared" si="13"/>
        <v>6288</v>
      </c>
      <c r="N14" s="44">
        <f>SUM(P14:R14)</f>
        <v>1216420</v>
      </c>
      <c r="O14" s="44"/>
      <c r="P14" s="44">
        <f>SUM(P7:P13)</f>
        <v>1210132</v>
      </c>
      <c r="Q14" s="44">
        <f>SUM(Q7:Q13)</f>
        <v>0</v>
      </c>
      <c r="R14" s="44">
        <f>SUM(R7:R13)</f>
        <v>6288</v>
      </c>
      <c r="S14" s="98"/>
    </row>
    <row r="15" spans="1:19" ht="45.75" customHeight="1" x14ac:dyDescent="0.25">
      <c r="A15" s="45" t="s">
        <v>5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>
        <f t="shared" si="3"/>
        <v>7302487</v>
      </c>
      <c r="O15" s="44"/>
      <c r="P15" s="44">
        <f>ROUND(P14*5.98,0)</f>
        <v>7236589</v>
      </c>
      <c r="Q15" s="44">
        <f>ROUND(Q14*4.21,0)</f>
        <v>0</v>
      </c>
      <c r="R15" s="44">
        <f>ROUND(R14*10.48,0)</f>
        <v>65898</v>
      </c>
      <c r="S15" s="98"/>
    </row>
    <row r="16" spans="1:19" ht="63" customHeight="1" x14ac:dyDescent="0.25">
      <c r="A16" s="46" t="s">
        <v>64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>
        <f t="shared" si="3"/>
        <v>1314447.6599999999</v>
      </c>
      <c r="O16" s="90"/>
      <c r="P16" s="90">
        <f>ROUND(P15*18%,2)</f>
        <v>1302586.02</v>
      </c>
      <c r="Q16" s="90">
        <f>ROUND(Q15*18%,2)</f>
        <v>0</v>
      </c>
      <c r="R16" s="90">
        <f>ROUND(R15*18%,2)</f>
        <v>11861.64</v>
      </c>
      <c r="S16" s="98"/>
    </row>
    <row r="17" spans="1:20" ht="56.25" customHeight="1" x14ac:dyDescent="0.25">
      <c r="A17" s="45" t="s">
        <v>4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>
        <f>SUM(P17:R17)</f>
        <v>8616934.6600000001</v>
      </c>
      <c r="O17" s="44"/>
      <c r="P17" s="44">
        <f>SUM(P15:P16)</f>
        <v>8539175.0199999996</v>
      </c>
      <c r="Q17" s="44">
        <f>SUM(Q15:Q16)</f>
        <v>0</v>
      </c>
      <c r="R17" s="44">
        <f>SUM(R15:R16)</f>
        <v>77759.64</v>
      </c>
      <c r="S17" s="98"/>
    </row>
    <row r="18" spans="1:20" ht="48.75" customHeight="1" x14ac:dyDescent="0.25">
      <c r="P18" s="42">
        <v>60000000</v>
      </c>
      <c r="S18" s="98"/>
    </row>
    <row r="19" spans="1:20" ht="60.75" customHeight="1" x14ac:dyDescent="0.25">
      <c r="A19" s="178" t="s">
        <v>3</v>
      </c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40">
        <f>P18-P17</f>
        <v>51460824.980000004</v>
      </c>
      <c r="R19" s="91"/>
      <c r="S19" s="98"/>
    </row>
    <row r="20" spans="1:20" s="43" customFormat="1" ht="24.95" customHeight="1" x14ac:dyDescent="0.25">
      <c r="A20" s="178" t="s">
        <v>35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91"/>
      <c r="R20" s="91"/>
      <c r="S20" s="47"/>
    </row>
    <row r="21" spans="1:20" s="43" customFormat="1" ht="30.75" customHeight="1" x14ac:dyDescent="0.25">
      <c r="A21" s="187" t="s">
        <v>931</v>
      </c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36"/>
      <c r="M21" s="36"/>
      <c r="N21" s="36"/>
      <c r="O21" s="36"/>
      <c r="P21" s="36"/>
      <c r="Q21" s="36"/>
      <c r="R21" s="36"/>
    </row>
    <row r="22" spans="1:20" s="43" customFormat="1" ht="24.95" customHeight="1" x14ac:dyDescent="0.25">
      <c r="A22" s="37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</row>
    <row r="23" spans="1:20" ht="24.95" customHeight="1" x14ac:dyDescent="0.3">
      <c r="A23" s="184" t="s">
        <v>33</v>
      </c>
      <c r="B23" s="184"/>
      <c r="C23" s="184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9"/>
      <c r="P23" s="39"/>
      <c r="Q23" s="39"/>
      <c r="R23" s="39"/>
    </row>
    <row r="24" spans="1:20" s="43" customFormat="1" ht="24.95" customHeight="1" x14ac:dyDescent="0.3">
      <c r="A24" s="184" t="s">
        <v>61</v>
      </c>
      <c r="B24" s="184"/>
      <c r="C24" s="184"/>
      <c r="D24" s="38"/>
      <c r="E24" s="38"/>
      <c r="F24" s="38"/>
      <c r="G24" s="93"/>
      <c r="H24" s="185" t="s">
        <v>81</v>
      </c>
      <c r="I24" s="185"/>
      <c r="J24" s="93"/>
      <c r="K24" s="38"/>
      <c r="L24" s="38"/>
      <c r="M24" s="38"/>
      <c r="N24" s="38"/>
      <c r="O24" s="38"/>
      <c r="P24" s="39"/>
      <c r="Q24" s="39"/>
      <c r="R24" s="39"/>
    </row>
    <row r="25" spans="1:20" ht="20.25" customHeight="1" x14ac:dyDescent="0.25">
      <c r="H25" s="183"/>
      <c r="I25" s="183"/>
      <c r="T25" s="41"/>
    </row>
    <row r="26" spans="1:20" ht="24.95" customHeight="1" x14ac:dyDescent="0.3">
      <c r="A26" s="184" t="s">
        <v>65</v>
      </c>
      <c r="B26" s="184"/>
      <c r="C26" s="101"/>
      <c r="D26" s="101"/>
      <c r="E26" s="101"/>
      <c r="F26" s="101"/>
      <c r="G26" s="101"/>
      <c r="H26" s="182" t="s">
        <v>924</v>
      </c>
      <c r="I26" s="182"/>
      <c r="J26" s="101"/>
      <c r="K26" s="101"/>
      <c r="L26" s="101"/>
      <c r="M26" s="101"/>
      <c r="N26" s="101"/>
      <c r="O26" s="101"/>
      <c r="P26" s="101"/>
      <c r="Q26" s="101"/>
      <c r="R26" s="101"/>
      <c r="S26" s="37"/>
      <c r="T26" s="37"/>
    </row>
    <row r="27" spans="1:20" ht="24.95" customHeight="1" x14ac:dyDescent="0.25">
      <c r="H27" s="183"/>
      <c r="I27" s="183"/>
      <c r="S27" s="37"/>
      <c r="T27" s="37"/>
    </row>
    <row r="28" spans="1:20" ht="12.75" customHeight="1" x14ac:dyDescent="0.25">
      <c r="A28" s="91" t="s">
        <v>171</v>
      </c>
      <c r="B28" s="39"/>
      <c r="C28" s="39"/>
      <c r="D28" s="39"/>
      <c r="E28" s="39"/>
      <c r="F28" s="39"/>
      <c r="G28" s="39"/>
      <c r="H28" s="92" t="s">
        <v>172</v>
      </c>
      <c r="I28" s="39"/>
      <c r="J28" s="39"/>
      <c r="K28" s="39"/>
      <c r="L28" s="39"/>
      <c r="M28" s="39"/>
      <c r="N28" s="39"/>
      <c r="O28" s="39"/>
      <c r="P28" s="39"/>
      <c r="Q28" s="39"/>
      <c r="R28" s="39"/>
    </row>
    <row r="29" spans="1:20" s="38" customFormat="1" ht="18.75" customHeight="1" x14ac:dyDescent="0.3">
      <c r="A29" s="37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</row>
    <row r="30" spans="1:20" s="38" customFormat="1" ht="18.75" customHeight="1" x14ac:dyDescent="0.3">
      <c r="A30" s="37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 t="s">
        <v>89</v>
      </c>
      <c r="N30" s="36"/>
      <c r="O30" s="36"/>
      <c r="P30" s="36"/>
      <c r="Q30" s="36"/>
      <c r="R30" s="36"/>
    </row>
    <row r="31" spans="1:20" ht="18.75" customHeight="1" x14ac:dyDescent="0.25"/>
    <row r="32" spans="1:20" s="38" customFormat="1" ht="19.5" customHeight="1" x14ac:dyDescent="0.3">
      <c r="A32" s="37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</row>
    <row r="34" spans="1:18" s="38" customFormat="1" ht="18.75" x14ac:dyDescent="0.3">
      <c r="A34" s="37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</row>
  </sheetData>
  <mergeCells count="20">
    <mergeCell ref="A1:R1"/>
    <mergeCell ref="A2:R2"/>
    <mergeCell ref="A3:P3"/>
    <mergeCell ref="A4:A5"/>
    <mergeCell ref="B4:E4"/>
    <mergeCell ref="A20:P20"/>
    <mergeCell ref="A19:P19"/>
    <mergeCell ref="F4:I4"/>
    <mergeCell ref="H26:I26"/>
    <mergeCell ref="H27:I27"/>
    <mergeCell ref="A26:B26"/>
    <mergeCell ref="A24:C24"/>
    <mergeCell ref="H24:I24"/>
    <mergeCell ref="H25:I25"/>
    <mergeCell ref="P4:R4"/>
    <mergeCell ref="O4:O5"/>
    <mergeCell ref="J4:M4"/>
    <mergeCell ref="A23:C23"/>
    <mergeCell ref="N4:N5"/>
    <mergeCell ref="A21:K21"/>
  </mergeCells>
  <phoneticPr fontId="56" type="noConversion"/>
  <pageMargins left="0.39370078740157483" right="0.19685039370078741" top="0.19685039370078741" bottom="0" header="0.31496062992125984" footer="0.31496062992125984"/>
  <pageSetup paperSize="8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4" workbookViewId="0">
      <selection activeCell="K14" sqref="K14"/>
    </sheetView>
  </sheetViews>
  <sheetFormatPr defaultRowHeight="15" x14ac:dyDescent="0.25"/>
  <cols>
    <col min="1" max="1" width="9.5703125" style="53" customWidth="1"/>
    <col min="2" max="2" width="7.42578125" style="53" customWidth="1"/>
    <col min="3" max="3" width="23" style="53" customWidth="1"/>
    <col min="4" max="4" width="9.140625" style="53"/>
    <col min="5" max="5" width="12.28515625" style="53" customWidth="1"/>
    <col min="6" max="6" width="19.85546875" style="53" customWidth="1"/>
    <col min="7" max="7" width="18" style="53" customWidth="1"/>
    <col min="8" max="16384" width="9.140625" style="53"/>
  </cols>
  <sheetData>
    <row r="1" spans="1:7" ht="15.75" x14ac:dyDescent="0.25">
      <c r="G1" s="69" t="s">
        <v>29</v>
      </c>
    </row>
    <row r="2" spans="1:7" ht="15.75" x14ac:dyDescent="0.25">
      <c r="G2" s="69" t="s">
        <v>34</v>
      </c>
    </row>
    <row r="3" spans="1:7" ht="15.75" x14ac:dyDescent="0.25">
      <c r="G3" s="69" t="s">
        <v>28</v>
      </c>
    </row>
    <row r="4" spans="1:7" ht="15.75" x14ac:dyDescent="0.25">
      <c r="G4" s="69" t="s">
        <v>27</v>
      </c>
    </row>
    <row r="5" spans="1:7" ht="15.75" x14ac:dyDescent="0.25">
      <c r="G5" s="65"/>
    </row>
    <row r="6" spans="1:7" ht="15.75" x14ac:dyDescent="0.25">
      <c r="G6" s="65"/>
    </row>
    <row r="7" spans="1:7" ht="15.75" x14ac:dyDescent="0.25">
      <c r="G7" s="65"/>
    </row>
    <row r="8" spans="1:7" ht="18.75" x14ac:dyDescent="0.3">
      <c r="A8" s="207" t="s">
        <v>26</v>
      </c>
      <c r="B8" s="207"/>
      <c r="C8" s="207"/>
      <c r="D8" s="207"/>
      <c r="E8" s="207"/>
      <c r="F8" s="207"/>
      <c r="G8" s="207"/>
    </row>
    <row r="9" spans="1:7" ht="47.25" customHeight="1" x14ac:dyDescent="0.25">
      <c r="A9" s="208" t="s">
        <v>934</v>
      </c>
      <c r="B9" s="208"/>
      <c r="C9" s="208"/>
      <c r="D9" s="208"/>
      <c r="E9" s="208"/>
      <c r="F9" s="208"/>
      <c r="G9" s="208"/>
    </row>
    <row r="10" spans="1:7" ht="18.75" x14ac:dyDescent="0.3">
      <c r="A10" s="207" t="s">
        <v>32</v>
      </c>
      <c r="B10" s="207"/>
      <c r="C10" s="207"/>
      <c r="D10" s="207"/>
      <c r="E10" s="207"/>
      <c r="F10" s="207"/>
      <c r="G10" s="207"/>
    </row>
    <row r="11" spans="1:7" ht="15.75" x14ac:dyDescent="0.25">
      <c r="A11" s="206"/>
      <c r="B11" s="206"/>
      <c r="C11" s="206"/>
      <c r="D11" s="206"/>
      <c r="E11" s="206"/>
      <c r="F11" s="206"/>
      <c r="G11" s="206"/>
    </row>
    <row r="12" spans="1:7" ht="15.75" x14ac:dyDescent="0.25">
      <c r="A12" s="54"/>
      <c r="B12" s="54"/>
      <c r="C12" s="54"/>
      <c r="D12" s="54"/>
      <c r="E12" s="54"/>
      <c r="F12" s="54"/>
      <c r="G12" s="54"/>
    </row>
    <row r="13" spans="1:7" ht="15.75" x14ac:dyDescent="0.25">
      <c r="A13" s="54"/>
      <c r="B13" s="54"/>
      <c r="C13" s="54"/>
      <c r="D13" s="54"/>
      <c r="E13" s="54"/>
      <c r="F13" s="64"/>
      <c r="G13" s="63" t="s">
        <v>25</v>
      </c>
    </row>
    <row r="14" spans="1:7" ht="12.75" customHeight="1" x14ac:dyDescent="0.25">
      <c r="A14" s="209" t="s">
        <v>24</v>
      </c>
      <c r="B14" s="210"/>
      <c r="C14" s="192" t="s">
        <v>23</v>
      </c>
      <c r="D14" s="209" t="s">
        <v>22</v>
      </c>
      <c r="E14" s="210"/>
      <c r="F14" s="192" t="s">
        <v>21</v>
      </c>
      <c r="G14" s="192" t="s">
        <v>20</v>
      </c>
    </row>
    <row r="15" spans="1:7" ht="31.5" customHeight="1" x14ac:dyDescent="0.25">
      <c r="A15" s="211"/>
      <c r="B15" s="212"/>
      <c r="C15" s="193"/>
      <c r="D15" s="211"/>
      <c r="E15" s="212"/>
      <c r="F15" s="193"/>
      <c r="G15" s="193"/>
    </row>
    <row r="16" spans="1:7" x14ac:dyDescent="0.25">
      <c r="A16" s="211"/>
      <c r="B16" s="212"/>
      <c r="C16" s="193"/>
      <c r="D16" s="211"/>
      <c r="E16" s="212"/>
      <c r="F16" s="193"/>
      <c r="G16" s="194"/>
    </row>
    <row r="17" spans="1:7" x14ac:dyDescent="0.25">
      <c r="A17" s="211"/>
      <c r="B17" s="212"/>
      <c r="C17" s="193"/>
      <c r="D17" s="211"/>
      <c r="E17" s="212"/>
      <c r="F17" s="193"/>
      <c r="G17" s="213" t="s">
        <v>19</v>
      </c>
    </row>
    <row r="18" spans="1:7" x14ac:dyDescent="0.25">
      <c r="A18" s="211"/>
      <c r="B18" s="212"/>
      <c r="C18" s="193"/>
      <c r="D18" s="211"/>
      <c r="E18" s="212"/>
      <c r="F18" s="193"/>
      <c r="G18" s="214"/>
    </row>
    <row r="19" spans="1:7" x14ac:dyDescent="0.25">
      <c r="A19" s="211"/>
      <c r="B19" s="212"/>
      <c r="C19" s="193"/>
      <c r="D19" s="211"/>
      <c r="E19" s="212"/>
      <c r="F19" s="193"/>
      <c r="G19" s="214"/>
    </row>
    <row r="20" spans="1:7" x14ac:dyDescent="0.25">
      <c r="A20" s="211"/>
      <c r="B20" s="212"/>
      <c r="C20" s="194"/>
      <c r="D20" s="211"/>
      <c r="E20" s="212"/>
      <c r="F20" s="194"/>
      <c r="G20" s="215"/>
    </row>
    <row r="21" spans="1:7" ht="15.75" x14ac:dyDescent="0.25">
      <c r="A21" s="195">
        <v>1</v>
      </c>
      <c r="B21" s="196"/>
      <c r="C21" s="62">
        <v>2</v>
      </c>
      <c r="D21" s="195">
        <v>3</v>
      </c>
      <c r="E21" s="196"/>
      <c r="F21" s="62">
        <v>4</v>
      </c>
      <c r="G21" s="61">
        <v>5</v>
      </c>
    </row>
    <row r="22" spans="1:7" ht="32.25" customHeight="1" x14ac:dyDescent="0.25">
      <c r="A22" s="197" t="s">
        <v>9</v>
      </c>
      <c r="B22" s="198"/>
      <c r="C22" s="58">
        <f>СМР!K14</f>
        <v>1210132</v>
      </c>
      <c r="D22" s="199">
        <f t="shared" ref="D22:D27" si="0">F22</f>
        <v>7236589</v>
      </c>
      <c r="E22" s="200"/>
      <c r="F22" s="58">
        <f t="shared" ref="F22:F27" si="1">G22</f>
        <v>7236589</v>
      </c>
      <c r="G22" s="56">
        <f>СМР!P15</f>
        <v>7236589</v>
      </c>
    </row>
    <row r="23" spans="1:7" ht="32.25" customHeight="1" x14ac:dyDescent="0.25">
      <c r="A23" s="197" t="s">
        <v>8</v>
      </c>
      <c r="B23" s="198"/>
      <c r="C23" s="58">
        <f>СМР!L14</f>
        <v>0</v>
      </c>
      <c r="D23" s="199">
        <f t="shared" si="0"/>
        <v>0</v>
      </c>
      <c r="E23" s="200"/>
      <c r="F23" s="58">
        <f t="shared" si="1"/>
        <v>0</v>
      </c>
      <c r="G23" s="56">
        <f>СМР!Q15</f>
        <v>0</v>
      </c>
    </row>
    <row r="24" spans="1:7" ht="32.25" customHeight="1" x14ac:dyDescent="0.25">
      <c r="A24" s="197" t="s">
        <v>18</v>
      </c>
      <c r="B24" s="198"/>
      <c r="C24" s="58">
        <f>СМР!M14</f>
        <v>6288</v>
      </c>
      <c r="D24" s="199">
        <f t="shared" si="0"/>
        <v>65898</v>
      </c>
      <c r="E24" s="200"/>
      <c r="F24" s="58">
        <f t="shared" si="1"/>
        <v>65898</v>
      </c>
      <c r="G24" s="56">
        <f>СМР!R15</f>
        <v>65898</v>
      </c>
    </row>
    <row r="25" spans="1:7" ht="21.75" customHeight="1" x14ac:dyDescent="0.25">
      <c r="A25" s="201" t="s">
        <v>4</v>
      </c>
      <c r="B25" s="201"/>
      <c r="C25" s="60">
        <f>SUM(C22:C24)</f>
        <v>1216420</v>
      </c>
      <c r="D25" s="199">
        <f t="shared" si="0"/>
        <v>7302487</v>
      </c>
      <c r="E25" s="200"/>
      <c r="F25" s="58">
        <f t="shared" si="1"/>
        <v>7302487</v>
      </c>
      <c r="G25" s="56">
        <f>SUM(G22:G24)</f>
        <v>7302487</v>
      </c>
    </row>
    <row r="26" spans="1:7" ht="22.5" customHeight="1" x14ac:dyDescent="0.25">
      <c r="A26" s="204" t="s">
        <v>17</v>
      </c>
      <c r="B26" s="205"/>
      <c r="C26" s="59"/>
      <c r="D26" s="199">
        <f t="shared" si="0"/>
        <v>1314447.6599999999</v>
      </c>
      <c r="E26" s="200"/>
      <c r="F26" s="58">
        <f t="shared" si="1"/>
        <v>1314447.6599999999</v>
      </c>
      <c r="G26" s="56">
        <f>СМР!P16+СМР!R16</f>
        <v>1314447.6599999999</v>
      </c>
    </row>
    <row r="27" spans="1:7" ht="21" customHeight="1" x14ac:dyDescent="0.25">
      <c r="A27" s="202" t="s">
        <v>16</v>
      </c>
      <c r="B27" s="202"/>
      <c r="C27" s="57"/>
      <c r="D27" s="203">
        <f t="shared" si="0"/>
        <v>8616934.6600000001</v>
      </c>
      <c r="E27" s="203"/>
      <c r="F27" s="56">
        <f t="shared" si="1"/>
        <v>8616934.6600000001</v>
      </c>
      <c r="G27" s="56">
        <f>СМР!P17+СМР!R17</f>
        <v>8616934.6600000001</v>
      </c>
    </row>
    <row r="28" spans="1:7" ht="15.75" customHeight="1" x14ac:dyDescent="0.25">
      <c r="A28" s="55"/>
      <c r="B28" s="55"/>
      <c r="C28" s="55"/>
      <c r="D28" s="55"/>
      <c r="E28" s="55"/>
      <c r="F28" s="55"/>
      <c r="G28" s="55"/>
    </row>
    <row r="29" spans="1:7" s="66" customFormat="1" ht="18.75" x14ac:dyDescent="0.3">
      <c r="A29" s="67" t="s">
        <v>15</v>
      </c>
      <c r="B29" s="67"/>
      <c r="C29" s="67"/>
      <c r="D29" s="67"/>
      <c r="E29" s="67"/>
      <c r="F29" s="67"/>
      <c r="G29" s="67"/>
    </row>
    <row r="30" spans="1:7" s="66" customFormat="1" ht="12" customHeight="1" x14ac:dyDescent="0.3">
      <c r="A30" s="68"/>
      <c r="B30" s="68"/>
      <c r="C30" s="68"/>
      <c r="D30" s="68"/>
      <c r="E30" s="68"/>
      <c r="F30" s="68"/>
      <c r="G30" s="68"/>
    </row>
    <row r="31" spans="1:7" s="66" customFormat="1" ht="84.75" customHeight="1" x14ac:dyDescent="0.25">
      <c r="A31" s="191" t="s">
        <v>932</v>
      </c>
      <c r="B31" s="191"/>
      <c r="C31" s="191"/>
      <c r="D31" s="191"/>
      <c r="E31" s="191"/>
      <c r="F31" s="191"/>
      <c r="G31" s="191"/>
    </row>
    <row r="33" spans="1:14" s="38" customFormat="1" ht="18.75" customHeight="1" x14ac:dyDescent="0.3">
      <c r="A33" s="184" t="s">
        <v>33</v>
      </c>
      <c r="B33" s="184"/>
      <c r="C33" s="184"/>
      <c r="D33" s="184"/>
      <c r="K33" s="39"/>
      <c r="L33" s="39"/>
      <c r="M33" s="39"/>
      <c r="N33" s="39"/>
    </row>
    <row r="34" spans="1:14" s="38" customFormat="1" ht="18.75" customHeight="1" x14ac:dyDescent="0.3">
      <c r="A34" s="184" t="s">
        <v>61</v>
      </c>
      <c r="B34" s="184"/>
      <c r="C34" s="184"/>
      <c r="D34" s="184"/>
      <c r="F34" s="94"/>
      <c r="G34" s="107" t="s">
        <v>81</v>
      </c>
      <c r="L34" s="39"/>
      <c r="M34" s="39"/>
      <c r="N34" s="39"/>
    </row>
    <row r="35" spans="1:14" s="35" customFormat="1" ht="18.75" customHeight="1" x14ac:dyDescent="0.3">
      <c r="A35" s="37"/>
      <c r="B35" s="36"/>
      <c r="C35" s="36"/>
      <c r="D35" s="36"/>
      <c r="E35" s="36"/>
      <c r="F35" s="95"/>
      <c r="G35" s="107"/>
      <c r="H35" s="36"/>
      <c r="I35" s="36"/>
      <c r="J35" s="36"/>
      <c r="K35" s="36"/>
      <c r="L35" s="36"/>
      <c r="M35" s="36"/>
      <c r="N35" s="36"/>
    </row>
    <row r="36" spans="1:14" s="38" customFormat="1" ht="19.5" customHeight="1" x14ac:dyDescent="0.3">
      <c r="A36" s="184" t="s">
        <v>65</v>
      </c>
      <c r="B36" s="184"/>
      <c r="C36" s="184"/>
      <c r="D36" s="184"/>
      <c r="E36" s="101"/>
      <c r="F36" s="106"/>
      <c r="G36" s="107" t="s">
        <v>924</v>
      </c>
      <c r="H36" s="101"/>
      <c r="I36" s="101"/>
      <c r="J36" s="101"/>
      <c r="K36" s="101"/>
      <c r="L36" s="101"/>
      <c r="M36" s="101"/>
      <c r="N36" s="101"/>
    </row>
    <row r="37" spans="1:14" x14ac:dyDescent="0.25">
      <c r="F37" s="104"/>
      <c r="G37" s="102"/>
    </row>
    <row r="38" spans="1:14" s="68" customFormat="1" ht="18.75" x14ac:dyDescent="0.3">
      <c r="A38" s="68" t="s">
        <v>171</v>
      </c>
      <c r="F38" s="105"/>
      <c r="G38" s="103" t="s">
        <v>172</v>
      </c>
    </row>
  </sheetData>
  <mergeCells count="28">
    <mergeCell ref="D26:E26"/>
    <mergeCell ref="D25:E25"/>
    <mergeCell ref="A11:G11"/>
    <mergeCell ref="A8:G8"/>
    <mergeCell ref="A9:G9"/>
    <mergeCell ref="A10:G10"/>
    <mergeCell ref="D22:E22"/>
    <mergeCell ref="A14:B20"/>
    <mergeCell ref="D14:E20"/>
    <mergeCell ref="G17:G20"/>
    <mergeCell ref="C14:C20"/>
    <mergeCell ref="D21:E21"/>
    <mergeCell ref="A36:D36"/>
    <mergeCell ref="A31:G31"/>
    <mergeCell ref="A33:D33"/>
    <mergeCell ref="A34:D34"/>
    <mergeCell ref="F14:F20"/>
    <mergeCell ref="G14:G16"/>
    <mergeCell ref="A21:B21"/>
    <mergeCell ref="A24:B24"/>
    <mergeCell ref="A23:B23"/>
    <mergeCell ref="D23:E23"/>
    <mergeCell ref="A22:B22"/>
    <mergeCell ref="A25:B25"/>
    <mergeCell ref="D24:E24"/>
    <mergeCell ref="A27:B27"/>
    <mergeCell ref="D27:E27"/>
    <mergeCell ref="A26:B26"/>
  </mergeCells>
  <phoneticPr fontId="56" type="noConversion"/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44</vt:i4>
      </vt:variant>
    </vt:vector>
  </HeadingPairs>
  <TitlesOfParts>
    <vt:vector size="53" baseType="lpstr">
      <vt:lpstr>24825</vt:lpstr>
      <vt:lpstr>24855</vt:lpstr>
      <vt:lpstr>24856</vt:lpstr>
      <vt:lpstr>24857</vt:lpstr>
      <vt:lpstr>24858</vt:lpstr>
      <vt:lpstr>25210</vt:lpstr>
      <vt:lpstr>25211</vt:lpstr>
      <vt:lpstr>СМР</vt:lpstr>
      <vt:lpstr>НМЦ договора</vt:lpstr>
      <vt:lpstr>'24825'!Constr</vt:lpstr>
      <vt:lpstr>'24855'!Constr</vt:lpstr>
      <vt:lpstr>'24856'!Constr</vt:lpstr>
      <vt:lpstr>'24857'!Constr</vt:lpstr>
      <vt:lpstr>'24858'!Constr</vt:lpstr>
      <vt:lpstr>'25210'!Constr</vt:lpstr>
      <vt:lpstr>'25211'!Constr</vt:lpstr>
      <vt:lpstr>'24825'!FOT</vt:lpstr>
      <vt:lpstr>'24855'!FOT</vt:lpstr>
      <vt:lpstr>'24856'!FOT</vt:lpstr>
      <vt:lpstr>'24857'!FOT</vt:lpstr>
      <vt:lpstr>'24858'!FOT</vt:lpstr>
      <vt:lpstr>'25210'!FOT</vt:lpstr>
      <vt:lpstr>'25211'!FOT</vt:lpstr>
      <vt:lpstr>'24825'!Ind</vt:lpstr>
      <vt:lpstr>'24855'!Ind</vt:lpstr>
      <vt:lpstr>'24856'!Ind</vt:lpstr>
      <vt:lpstr>'24857'!Ind</vt:lpstr>
      <vt:lpstr>'24858'!Ind</vt:lpstr>
      <vt:lpstr>'25210'!Ind</vt:lpstr>
      <vt:lpstr>'25211'!Ind</vt:lpstr>
      <vt:lpstr>'24825'!Obosn</vt:lpstr>
      <vt:lpstr>'24855'!Obosn</vt:lpstr>
      <vt:lpstr>'24856'!Obosn</vt:lpstr>
      <vt:lpstr>'24857'!Obosn</vt:lpstr>
      <vt:lpstr>'24858'!Obosn</vt:lpstr>
      <vt:lpstr>'25210'!Obosn</vt:lpstr>
      <vt:lpstr>'25211'!Obosn</vt:lpstr>
      <vt:lpstr>'24825'!SmPr</vt:lpstr>
      <vt:lpstr>'24855'!SmPr</vt:lpstr>
      <vt:lpstr>'24856'!SmPr</vt:lpstr>
      <vt:lpstr>'24857'!SmPr</vt:lpstr>
      <vt:lpstr>'24858'!SmPr</vt:lpstr>
      <vt:lpstr>'25210'!SmPr</vt:lpstr>
      <vt:lpstr>'25211'!SmPr</vt:lpstr>
      <vt:lpstr>'24825'!Заголовки_для_печати</vt:lpstr>
      <vt:lpstr>'24855'!Заголовки_для_печати</vt:lpstr>
      <vt:lpstr>'24856'!Заголовки_для_печати</vt:lpstr>
      <vt:lpstr>'24857'!Заголовки_для_печати</vt:lpstr>
      <vt:lpstr>'24858'!Заголовки_для_печати</vt:lpstr>
      <vt:lpstr>'25210'!Заголовки_для_печати</vt:lpstr>
      <vt:lpstr>'25211'!Заголовки_для_печати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2014-07-29T04:42:21Z</cp:lastPrinted>
  <dcterms:created xsi:type="dcterms:W3CDTF">2002-02-11T05:58:42Z</dcterms:created>
  <dcterms:modified xsi:type="dcterms:W3CDTF">2014-08-05T09:10:25Z</dcterms:modified>
</cp:coreProperties>
</file>