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1340" windowHeight="9165" tabRatio="866" activeTab="1"/>
  </bookViews>
  <sheets>
    <sheet name="СМР" sheetId="79" r:id="rId1"/>
    <sheet name="НМЦ договора" sheetId="80" r:id="rId2"/>
    <sheet name="25772" sheetId="81" r:id="rId3"/>
    <sheet name="25773" sheetId="82" r:id="rId4"/>
    <sheet name="25774" sheetId="83" r:id="rId5"/>
    <sheet name="25792" sheetId="84" r:id="rId6"/>
    <sheet name="25804" sheetId="85" r:id="rId7"/>
  </sheets>
  <externalReferences>
    <externalReference r:id="rId8"/>
  </externalReferences>
  <definedNames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0">СМР!$A$1:$O$28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F12" i="79" l="1"/>
  <c r="G12" i="79"/>
  <c r="K12" i="79"/>
  <c r="P12" i="79" s="1"/>
  <c r="C13" i="79"/>
  <c r="B10" i="79"/>
  <c r="B13" i="79" s="1"/>
  <c r="J12" i="79" l="1"/>
  <c r="K304" i="83"/>
  <c r="J17" i="83"/>
  <c r="J73" i="81" l="1"/>
  <c r="J14" i="81"/>
  <c r="J193" i="82" l="1"/>
  <c r="J188" i="82"/>
  <c r="E13" i="79" l="1"/>
  <c r="D13" i="79"/>
  <c r="R9" i="79" l="1"/>
  <c r="Q10" i="79"/>
  <c r="H9" i="79" l="1"/>
  <c r="Q9" i="79" s="1"/>
  <c r="I8" i="79"/>
  <c r="R8" i="79" s="1"/>
  <c r="H8" i="79"/>
  <c r="Q8" i="79" s="1"/>
  <c r="M8" i="79" l="1"/>
  <c r="L8" i="79"/>
  <c r="Q13" i="79"/>
  <c r="D20" i="80" s="1"/>
  <c r="G20" i="80" s="1"/>
  <c r="F20" i="80" s="1"/>
  <c r="L9" i="79"/>
  <c r="M11" i="79"/>
  <c r="R11" i="79" s="1"/>
  <c r="R13" i="79" s="1"/>
  <c r="I11" i="79"/>
  <c r="G11" i="79"/>
  <c r="M13" i="79" l="1"/>
  <c r="L13" i="79"/>
  <c r="Q14" i="79"/>
  <c r="Q15" i="79" s="1"/>
  <c r="F11" i="79"/>
  <c r="K11" i="79"/>
  <c r="P11" i="79" s="1"/>
  <c r="N11" i="79" s="1"/>
  <c r="J11" i="79" l="1"/>
  <c r="G10" i="79"/>
  <c r="K10" i="79" s="1"/>
  <c r="P10" i="79" s="1"/>
  <c r="R14" i="79" l="1"/>
  <c r="R15" i="79" s="1"/>
  <c r="D21" i="80"/>
  <c r="G21" i="80"/>
  <c r="F21" i="80" s="1"/>
  <c r="N10" i="79"/>
  <c r="J10" i="79"/>
  <c r="F10" i="79"/>
  <c r="G9" i="79" l="1"/>
  <c r="F9" i="79" s="1"/>
  <c r="K8" i="79"/>
  <c r="P8" i="79" s="1"/>
  <c r="N8" i="79" s="1"/>
  <c r="G8" i="79"/>
  <c r="J8" i="79" l="1"/>
  <c r="F8" i="79"/>
  <c r="K9" i="79"/>
  <c r="P9" i="79" s="1"/>
  <c r="N9" i="79" s="1"/>
  <c r="J9" i="79" l="1"/>
  <c r="H7" i="79"/>
  <c r="I7" i="79"/>
  <c r="H13" i="79"/>
  <c r="C20" i="80" s="1"/>
  <c r="I13" i="79" l="1"/>
  <c r="C21" i="80" s="1"/>
  <c r="G7" i="79"/>
  <c r="K7" i="79" s="1"/>
  <c r="P7" i="79" s="1"/>
  <c r="N7" i="79" l="1"/>
  <c r="P13" i="79"/>
  <c r="G13" i="79"/>
  <c r="K13" i="79"/>
  <c r="C19" i="80"/>
  <c r="F7" i="79"/>
  <c r="F13" i="79" s="1"/>
  <c r="J7" i="79" l="1"/>
  <c r="J13" i="79" s="1"/>
  <c r="N13" i="79" l="1"/>
  <c r="P14" i="79"/>
  <c r="N14" i="79" s="1"/>
  <c r="G19" i="80"/>
  <c r="C22" i="80"/>
  <c r="G22" i="80" l="1"/>
  <c r="G23" i="80" s="1"/>
  <c r="D23" i="80" s="1"/>
  <c r="D24" i="80" s="1"/>
  <c r="D19" i="80"/>
  <c r="D22" i="80" s="1"/>
  <c r="F19" i="80"/>
  <c r="F22" i="80" s="1"/>
  <c r="P15" i="79"/>
  <c r="G24" i="80" l="1"/>
  <c r="F23" i="80"/>
  <c r="F24" i="80" s="1"/>
  <c r="N15" i="79"/>
</calcChain>
</file>

<file path=xl/sharedStrings.xml><?xml version="1.0" encoding="utf-8"?>
<sst xmlns="http://schemas.openxmlformats.org/spreadsheetml/2006/main" count="2030" uniqueCount="884">
  <si>
    <t>* В расчете использованы индексы:</t>
  </si>
  <si>
    <t>Всего:</t>
  </si>
  <si>
    <t>Итого в ценах 2000 года: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</si>
  <si>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</si>
  <si>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</si>
  <si>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</si>
  <si>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</si>
  <si>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</si>
  <si>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</si>
  <si>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</si>
  <si>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</si>
  <si>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</si>
  <si>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</si>
  <si>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</si>
  <si>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</si>
  <si>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</si>
  <si>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</si>
  <si>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</si>
  <si>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</si>
  <si>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</si>
  <si>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</si>
  <si>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шт.</t>
  </si>
  <si>
    <t>1 шт.</t>
  </si>
  <si>
    <t>(наименование стройки)</t>
  </si>
  <si>
    <t xml:space="preserve">на </t>
  </si>
  <si>
    <t>№ пп</t>
  </si>
  <si>
    <t>Всего</t>
  </si>
  <si>
    <t>СОГЛАСОВАНО: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</si>
  <si>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</si>
  <si>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</si>
  <si>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</si>
  <si>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</si>
  <si>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</si>
  <si>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</si>
  <si>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</si>
  <si>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</si>
  <si>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</si>
  <si>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</si>
  <si>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</si>
  <si>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</si>
  <si>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</si>
  <si>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</si>
  <si>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</si>
  <si>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</si>
  <si>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</si>
  <si>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</si>
  <si>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</si>
  <si>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</si>
  <si>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 xml:space="preserve">  Итого Монтажные работы</t>
  </si>
  <si>
    <t xml:space="preserve">  В том числе, справочно:</t>
  </si>
  <si>
    <t>ТЕРм08-02-155-01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</si>
  <si>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</si>
  <si>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</si>
  <si>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</si>
  <si>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</si>
  <si>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</si>
  <si>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 xml:space="preserve">  Итого Строительные работы</t>
  </si>
  <si>
    <t xml:space="preserve">      строительных работ _______________________________________________________________________________________________</t>
  </si>
  <si>
    <t xml:space="preserve"> </t>
  </si>
  <si>
    <t>З/пМех</t>
  </si>
  <si>
    <t>Эк.Маш</t>
  </si>
  <si>
    <t>Осн.З/п</t>
  </si>
  <si>
    <t>В том числе</t>
  </si>
  <si>
    <t>Т/з осн.
раб.
Всего</t>
  </si>
  <si>
    <t>Т/з осн.
раб.на ед.</t>
  </si>
  <si>
    <t>Кол.</t>
  </si>
  <si>
    <t>Ед. изм.</t>
  </si>
  <si>
    <t>Наименование</t>
  </si>
  <si>
    <t>Средства  на оплату труда _______________________________________________________________________________________________</t>
  </si>
  <si>
    <t>_________________</t>
  </si>
  <si>
    <t>Согласовано</t>
  </si>
  <si>
    <t>отд. 028</t>
  </si>
  <si>
    <t>Зам. генерального директора</t>
  </si>
  <si>
    <t>Е.В.Гордеев</t>
  </si>
  <si>
    <t xml:space="preserve">Составлен(а) в базовых ценах 2001г. в редакции 2009г. </t>
  </si>
  <si>
    <t>Т/з мех. на ед.</t>
  </si>
  <si>
    <t>Т/з мех.
Всего</t>
  </si>
  <si>
    <t>100 шт.</t>
  </si>
  <si>
    <t>100 м</t>
  </si>
  <si>
    <t>м</t>
  </si>
  <si>
    <t>100 отверстий</t>
  </si>
  <si>
    <t>Итого прямые затраты по смете с учетом коэффициентов к итогам</t>
  </si>
  <si>
    <t>1000 м</t>
  </si>
  <si>
    <t>ФЕРм08-02-390-01</t>
  </si>
  <si>
    <t>1 проход кабеля</t>
  </si>
  <si>
    <t>Начальник отд. 078 _________________________  Т.М.Ковязина</t>
  </si>
  <si>
    <t>Составил ведущий инженер __________________ В.В.Воронкова</t>
  </si>
  <si>
    <t>ИТОГИ ПО СМЕТЕ:</t>
  </si>
  <si>
    <t>ТЕРм08-02-374-01</t>
  </si>
  <si>
    <t>Раздел: Архитектурно-строительные решения.</t>
  </si>
  <si>
    <t>100 м2</t>
  </si>
  <si>
    <t>м3</t>
  </si>
  <si>
    <t>м2</t>
  </si>
  <si>
    <t>ТСЦ-103-0004</t>
  </si>
  <si>
    <t>Трубы стальные сварные водогазопроводные с резьбой черные легкие (неоцинкованные) диаметр условного прохода 32 мм, толщина стенки 2,8 мм</t>
  </si>
  <si>
    <t>ТЕРм08-02-412-02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</si>
  <si>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</si>
  <si>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Способ закупки: открытый запрос предложений</t>
  </si>
  <si>
    <t>Остаток сметной стоимости в базисном уровне цен на 01.01.2015</t>
  </si>
  <si>
    <t>** В расчете использован индекс-дефлятор по инвестициям в основной капитал 2016/2015 - 1,053 по письму Госкорпорации "Росатом" от 09.09.2014 № 1-12.8/34083</t>
  </si>
  <si>
    <t>2016 год</t>
  </si>
  <si>
    <t>2016 г.</t>
  </si>
  <si>
    <r>
      <t xml:space="preserve"> - 5,94  индекс изменения сметной стоимости СМР к ТЕР 2001   (письмо Минстроя России от 13.08.2015 года № 25760-ЮР/08</t>
    </r>
    <r>
      <rPr>
        <sz val="16"/>
        <color rgb="FFFF0000"/>
        <rFont val="Times New Roman"/>
        <family val="1"/>
        <charset val="204"/>
      </rPr>
      <t xml:space="preserve"> </t>
    </r>
    <r>
      <rPr>
        <sz val="16"/>
        <rFont val="Times New Roman"/>
        <family val="1"/>
        <charset val="204"/>
      </rPr>
      <t>приложение 1, прочие объекты)</t>
    </r>
  </si>
  <si>
    <t xml:space="preserve"> - 10,40  индекс изменения сметной стоимости Прочих затрат к ТЕР 2001   (письмо Минстроя России от 13.08.2015 года № 25760-ЮР/08 приложение 1, пусконаладочные работы)</t>
  </si>
  <si>
    <t>На реконструкцию. Площадка 2. Здание 234Г (инв.№ 7401055). Раздел: Теплоснабжение</t>
  </si>
  <si>
    <t>На реконструкцию. Площадка 2. Здание 234Г (инв.№ 7401055). Раздел:Вентиляция</t>
  </si>
  <si>
    <t>На реконструкцию. Площадка 2. Здание 234Г (инв.№ 7401055). Раздел: Архитектурно-строительные решения.</t>
  </si>
  <si>
    <t>На реконструкцию. Площадка 2. Здание 234Г (инв.№ 7401055). Раздел: Пусконаладочные работы. Вентиляция.</t>
  </si>
  <si>
    <t>И.А. Клюсова</t>
  </si>
  <si>
    <r>
      <t xml:space="preserve"> - 3,89  индекс изменения сметной стоимости оборудования к ТЕР 2001   (письмо Минстроя России от 13.08.2015 года № 25760-ЮР/08</t>
    </r>
    <r>
      <rPr>
        <sz val="16"/>
        <color rgb="FFFF0000"/>
        <rFont val="Times New Roman"/>
        <family val="1"/>
        <charset val="204"/>
      </rPr>
      <t xml:space="preserve"> </t>
    </r>
    <r>
      <rPr>
        <sz val="16"/>
        <rFont val="Times New Roman"/>
        <family val="1"/>
        <charset val="204"/>
      </rPr>
      <t>приложение 5, экономика в целом)</t>
    </r>
  </si>
  <si>
    <t xml:space="preserve"> Начальник отдела капитального строительства</t>
  </si>
  <si>
    <t>А.А. Султанский</t>
  </si>
  <si>
    <t>Инженер договорной группы</t>
  </si>
  <si>
    <t>"Выполнение строительно - монтажных работ по реконструкции. Площадка 2.   Здание 234Г (инв.№7401055). "</t>
  </si>
  <si>
    <t>Начальник отдела капитального строительства</t>
  </si>
  <si>
    <t>на "выполнение строительно-монтажных работ по реконструкции. Площадка 2.   Здание 234Г (инв.№7401055). "</t>
  </si>
  <si>
    <t xml:space="preserve"> - 5,94  индекс изменения сметной стоимости СМР к ТЕР 2001   (письмо Минстроя России от 13.08.2015 года      № 25760-ЮР/08 приложение 1, прочие объекты)                                                                                                                                 - 3,89  индекс изменения сметной стоимости оборудования к ТЕР 2001   (письмо Минстроя России от 13.08.2015 года № 25760-ЮР/08 приложение 5, экономика в целом)                                                                                                                            - 10,40  индекс изменения сметной стоимости Прочих затрат к ТЕР 2001   (письмо Минстроя России от 13.08.2015 года № 25760-ЮР/08 приложение 1, пусконаладочные работы)                                                                                                                            ** В расчете использован индекс-дефлятор по инвестициям в основной капитал 2016/2015 - 1,053 по письму Госкорпорации "Росатом" от 09.09.2014 № 1-12.8/34083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</si>
  <si>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" _____ " ________________ 2015 г.</t>
  </si>
  <si>
    <t>"______ " __________2015 г.</t>
  </si>
  <si>
    <t>ЛОКАЛЬНЫЙ СМЕТНЫЙ РАСЧЕТ № 25773</t>
  </si>
  <si>
    <t>Реконструкцию. Площадка 2. Здание 234Г. Инв.№ 7401055.</t>
  </si>
  <si>
    <t>Раздел: Силовое электрооборудование. Электроосвещение. Электроснабжение</t>
  </si>
  <si>
    <t xml:space="preserve"> вентсистем при пожаре, управление огнезащитными клапанами.</t>
  </si>
  <si>
    <t>Основание: проект № 25026-14-ЭМО</t>
  </si>
  <si>
    <t>___________________________105,016</t>
  </si>
  <si>
    <t>_______________________________________________________________________________________________1,417</t>
  </si>
  <si>
    <t>_______________________________________________________________________________________________87,084</t>
  </si>
  <si>
    <t xml:space="preserve">      прочих (ПНР "вхолостую") _______________________________________________________________________________________________</t>
  </si>
  <si>
    <t>_______________________________________________________________________________________________16,415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</si>
  <si>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</si>
  <si>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_______________________________________________________________________________________________0,100</t>
  </si>
  <si>
    <t>___________________________14,525</t>
  </si>
  <si>
    <t>_______________________________________________________________________________________________808,01</t>
  </si>
  <si>
    <t>Обосно-
вание</t>
  </si>
  <si>
    <t xml:space="preserve">                           Раздел 1. Силовые и осветительные сети</t>
  </si>
  <si>
    <t xml:space="preserve">П/л от 02.01.2015г. </t>
  </si>
  <si>
    <r>
      <t>Лента монтажная перфорированная, 17х0,6 СМ 610040</t>
    </r>
    <r>
      <rPr>
        <i/>
        <sz val="7"/>
        <rFont val="Arial"/>
        <family val="2"/>
        <charset val="204"/>
      </rPr>
      <t xml:space="preserve">
Формулы цены единицы:
МАТ=13,82/1,18/5,74</t>
    </r>
  </si>
  <si>
    <r>
      <t>2,04</t>
    </r>
    <r>
      <rPr>
        <i/>
        <sz val="5"/>
        <rFont val="Arial"/>
        <family val="2"/>
        <charset val="204"/>
      </rPr>
      <t xml:space="preserve">
13,82/1,18/5,74</t>
    </r>
  </si>
  <si>
    <t>ТЕРм08-02-397-01</t>
  </si>
  <si>
    <t>Профиль перфорированный монтажный длиной 2 м</t>
  </si>
  <si>
    <t xml:space="preserve">П/л от 27.01.2015г. </t>
  </si>
  <si>
    <r>
      <t>ВБбШнг(А)-ХЛ 3х2,5-0,66кВ ТУ 3500-076-21059747-2010</t>
    </r>
    <r>
      <rPr>
        <i/>
        <sz val="7"/>
        <rFont val="Arial"/>
        <family val="2"/>
        <charset val="204"/>
      </rPr>
      <t xml:space="preserve">
Формулы цены единицы:
МАТ=103043/1,18/5,74</t>
    </r>
  </si>
  <si>
    <r>
      <t>0,012</t>
    </r>
    <r>
      <rPr>
        <i/>
        <sz val="6"/>
        <rFont val="Arial"/>
        <family val="2"/>
        <charset val="204"/>
      </rPr>
      <t xml:space="preserve">
12/1000</t>
    </r>
  </si>
  <si>
    <r>
      <t>15213,34</t>
    </r>
    <r>
      <rPr>
        <i/>
        <sz val="5"/>
        <rFont val="Arial"/>
        <family val="2"/>
        <charset val="204"/>
      </rPr>
      <t xml:space="preserve">
103043/1,18/5,74</t>
    </r>
  </si>
  <si>
    <t>ТЕРм08-02-400-01</t>
  </si>
  <si>
    <t>Провод (кабель) по перфорированным профилям, сечением до 6 мм2</t>
  </si>
  <si>
    <t>П/л от 28.01.2015г.</t>
  </si>
  <si>
    <r>
      <t>ВС20-1-0-ГПБ выкл 1кл о/у  IP54 (цвет клавиш: белый) ГЕРМЕС PLUS</t>
    </r>
    <r>
      <rPr>
        <i/>
        <sz val="7"/>
        <rFont val="Arial"/>
        <family val="2"/>
        <charset val="204"/>
      </rPr>
      <t xml:space="preserve">
Формулы цены единицы:
МАТ=130,46/1,18/5,74</t>
    </r>
  </si>
  <si>
    <t>шт</t>
  </si>
  <si>
    <r>
      <t>19,26</t>
    </r>
    <r>
      <rPr>
        <i/>
        <sz val="5"/>
        <rFont val="Arial"/>
        <family val="2"/>
        <charset val="204"/>
      </rPr>
      <t xml:space="preserve">
130,46/1,18/5,74</t>
    </r>
  </si>
  <si>
    <t>ТЕРм08-03-591-01</t>
  </si>
  <si>
    <t>Выключатель одноклавишный неутопленного типа при открытой проводке</t>
  </si>
  <si>
    <r>
      <t>ВС20-2-0-ГПБ выкл 2кл о/у IP54 (цвет клавиши:белый) ГЕРМЕС PLUS</t>
    </r>
    <r>
      <rPr>
        <i/>
        <sz val="7"/>
        <rFont val="Arial"/>
        <family val="2"/>
        <charset val="204"/>
      </rPr>
      <t xml:space="preserve">
Формулы цены единицы:
МАТ=143,94/1,18/5,74</t>
    </r>
  </si>
  <si>
    <r>
      <t>21,25</t>
    </r>
    <r>
      <rPr>
        <i/>
        <sz val="5"/>
        <rFont val="Arial"/>
        <family val="2"/>
        <charset val="204"/>
      </rPr>
      <t xml:space="preserve">
143,94/1,18/5,74</t>
    </r>
  </si>
  <si>
    <t>ТЕРм08-03-591-04</t>
  </si>
  <si>
    <t>Выключатель двухклавишный неутопленного типа при открытой проводке</t>
  </si>
  <si>
    <r>
      <t>Коробка ответвит. с кабельными вводами, IP44, 80х80х40мм 53700</t>
    </r>
    <r>
      <rPr>
        <i/>
        <sz val="7"/>
        <rFont val="Arial"/>
        <family val="2"/>
        <charset val="204"/>
      </rPr>
      <t xml:space="preserve">
Формулы цены единицы:
МАТ=51,71/1,18/5,74</t>
    </r>
  </si>
  <si>
    <r>
      <t>7,63</t>
    </r>
    <r>
      <rPr>
        <i/>
        <sz val="5"/>
        <rFont val="Arial"/>
        <family val="2"/>
        <charset val="204"/>
      </rPr>
      <t xml:space="preserve">
51,71/1,18/5,74</t>
    </r>
  </si>
  <si>
    <t>ТЕРм08-03-545-05</t>
  </si>
  <si>
    <t>Коробка с зажимами, устанавливаемая на конструкции на стене или колонне, для кабелей или проводов сечением до 10 мм2, с количеством зажимов до 4</t>
  </si>
  <si>
    <r>
      <t>Клемник Полиамид 6.6,12р,110°С,450V, 24A, 2,5мм.кв.</t>
    </r>
    <r>
      <rPr>
        <i/>
        <sz val="7"/>
        <rFont val="Arial"/>
        <family val="2"/>
        <charset val="204"/>
      </rPr>
      <t xml:space="preserve">
Формулы цены единицы:
МАТ=70,33/1,18/5,74</t>
    </r>
  </si>
  <si>
    <r>
      <t>10,38</t>
    </r>
    <r>
      <rPr>
        <i/>
        <sz val="5"/>
        <rFont val="Arial"/>
        <family val="2"/>
        <charset val="204"/>
      </rPr>
      <t xml:space="preserve">
70,33/1,18/5,74</t>
    </r>
  </si>
  <si>
    <r>
      <t>Розетка 134 стационарная 3Р+РЕ 63А 380В IP54 ИЭК PSR12-063-4</t>
    </r>
    <r>
      <rPr>
        <i/>
        <sz val="7"/>
        <rFont val="Arial"/>
        <family val="2"/>
        <charset val="204"/>
      </rPr>
      <t xml:space="preserve">
Формулы цены единицы:
МАТ=972,82/1,18/5,74</t>
    </r>
  </si>
  <si>
    <r>
      <t>143,63</t>
    </r>
    <r>
      <rPr>
        <i/>
        <sz val="5"/>
        <rFont val="Arial"/>
        <family val="2"/>
        <charset val="204"/>
      </rPr>
      <t xml:space="preserve">
972,82/1,18/5,74</t>
    </r>
  </si>
  <si>
    <t>ТЕРм08-03-591-11</t>
  </si>
  <si>
    <t>Розетка штепсельная трехполюсная</t>
  </si>
  <si>
    <r>
      <t>0,002</t>
    </r>
    <r>
      <rPr>
        <i/>
        <sz val="6"/>
        <rFont val="Arial"/>
        <family val="2"/>
        <charset val="204"/>
      </rPr>
      <t xml:space="preserve">
2/1000</t>
    </r>
  </si>
  <si>
    <r>
      <t>Вилка 034 3Р+РЕ 63А 380В IP54 ИЭК PSR02-063-4</t>
    </r>
    <r>
      <rPr>
        <i/>
        <sz val="7"/>
        <rFont val="Arial"/>
        <family val="2"/>
        <charset val="204"/>
      </rPr>
      <t xml:space="preserve">
Формулы цены единицы:
МАТ=631,15/1,18/5,74</t>
    </r>
  </si>
  <si>
    <r>
      <t>93,18</t>
    </r>
    <r>
      <rPr>
        <i/>
        <sz val="5"/>
        <rFont val="Arial"/>
        <family val="2"/>
        <charset val="204"/>
      </rPr>
      <t xml:space="preserve">
631,15/1,18/5,74</t>
    </r>
  </si>
  <si>
    <t>Монтаж: вилка 3Р+РЕ 63А 380В</t>
  </si>
  <si>
    <t>ТЕР46-03-009-07</t>
  </si>
  <si>
    <t>Пробивка в кирпичных стенах отверстий круглых диаметром до 50 мм при толщине стен до 38 см</t>
  </si>
  <si>
    <r>
      <t>Устройство ввода в стальной трубе, провод сечением до 16 мм2, количество проводов в линии 2</t>
    </r>
    <r>
      <rPr>
        <i/>
        <sz val="7"/>
        <rFont val="Arial"/>
        <family val="2"/>
        <charset val="204"/>
      </rPr>
      <t xml:space="preserve">
63,16 = 499,66 - 0,01 x 172,79 - 2,79 x 155,83</t>
    </r>
  </si>
  <si>
    <r>
      <t>Герметизация проходов при вводе кабелей в помещения огнестойкой пеной DF1201 DKC</t>
    </r>
    <r>
      <rPr>
        <i/>
        <sz val="7"/>
        <rFont val="Arial"/>
        <family val="2"/>
        <charset val="204"/>
      </rPr>
      <t xml:space="preserve">
(МАТ=0 к расх.)</t>
    </r>
  </si>
  <si>
    <t>П/л от 02.01.2015г.</t>
  </si>
  <si>
    <r>
      <t>Пена монтажная огнестойкая в баллончике DF1201 DKC</t>
    </r>
    <r>
      <rPr>
        <i/>
        <sz val="7"/>
        <rFont val="Arial"/>
        <family val="2"/>
        <charset val="204"/>
      </rPr>
      <t xml:space="preserve">
Формулы цены единицы:
МАТ=1893,48/1,18/5,74</t>
    </r>
  </si>
  <si>
    <r>
      <t>279,55</t>
    </r>
    <r>
      <rPr>
        <i/>
        <sz val="5"/>
        <rFont val="Arial"/>
        <family val="2"/>
        <charset val="204"/>
      </rPr>
      <t xml:space="preserve">
1893,48/1,18/5,74</t>
    </r>
  </si>
  <si>
    <t xml:space="preserve">  Итого по разделу 1 Силовые и осветительные сети</t>
  </si>
  <si>
    <t xml:space="preserve">                           Раздел 2. Подключение вентсистем П2, В8, В9 и блоков БУОК-4 к сети 380/220В</t>
  </si>
  <si>
    <t xml:space="preserve">                           Щит распределительный ЩР-1</t>
  </si>
  <si>
    <t>ТЕРм08-03-573-04</t>
  </si>
  <si>
    <t>Шкаф (пульт) управления навесной, высота, ширина и глубина до 600х600х350 мм</t>
  </si>
  <si>
    <r>
      <t>КМПн 2/7 - ИЭК IP 55 корпус пластиковый навесной для 7 модульных автомат. выкл. MKP72-N-07-55</t>
    </r>
    <r>
      <rPr>
        <i/>
        <sz val="7"/>
        <rFont val="Arial"/>
        <family val="2"/>
        <charset val="204"/>
      </rPr>
      <t xml:space="preserve">
Формулы цены единицы:
МАТ=524,10/1,18/5,74</t>
    </r>
  </si>
  <si>
    <r>
      <t>77,38</t>
    </r>
    <r>
      <rPr>
        <i/>
        <sz val="5"/>
        <rFont val="Arial"/>
        <family val="2"/>
        <charset val="204"/>
      </rPr>
      <t xml:space="preserve">
524,10/1,18/5,74</t>
    </r>
  </si>
  <si>
    <r>
      <t>23</t>
    </r>
    <r>
      <rPr>
        <i/>
        <sz val="9"/>
        <rFont val="Arial"/>
        <family val="2"/>
        <charset val="204"/>
      </rPr>
      <t xml:space="preserve">
О</t>
    </r>
  </si>
  <si>
    <r>
      <t>Авт. выкл. ВА47-29 1Р 6А 4,5кА х-ка С ИЭК</t>
    </r>
    <r>
      <rPr>
        <i/>
        <sz val="7"/>
        <rFont val="Arial"/>
        <family val="2"/>
        <charset val="204"/>
      </rPr>
      <t xml:space="preserve">
Формулы цены единицы:
ПЗ=58,86/1,18/3,76</t>
    </r>
  </si>
  <si>
    <r>
      <t>13,27</t>
    </r>
    <r>
      <rPr>
        <i/>
        <sz val="5"/>
        <rFont val="Arial"/>
        <family val="2"/>
        <charset val="204"/>
      </rPr>
      <t xml:space="preserve">
58,86/1,18/3,76</t>
    </r>
  </si>
  <si>
    <r>
      <t>24</t>
    </r>
    <r>
      <rPr>
        <i/>
        <sz val="9"/>
        <rFont val="Arial"/>
        <family val="2"/>
        <charset val="204"/>
      </rPr>
      <t xml:space="preserve">
О</t>
    </r>
  </si>
  <si>
    <r>
      <t>Авт. выкл. ВА47-29 1Р 4А 4,5кА х-ка С ИЭК</t>
    </r>
    <r>
      <rPr>
        <i/>
        <sz val="7"/>
        <rFont val="Arial"/>
        <family val="2"/>
        <charset val="204"/>
      </rPr>
      <t xml:space="preserve">
Формулы цены единицы:
ПЗ=74/1,18/3,76</t>
    </r>
  </si>
  <si>
    <r>
      <t>16,68</t>
    </r>
    <r>
      <rPr>
        <i/>
        <sz val="5"/>
        <rFont val="Arial"/>
        <family val="2"/>
        <charset val="204"/>
      </rPr>
      <t xml:space="preserve">
74/1,18/3,76</t>
    </r>
  </si>
  <si>
    <t>ТЕРм08-03-526-01</t>
  </si>
  <si>
    <t>Автомат одно-, двух-, трехполюсный, устанавливаемый на конструкции, на ток до 25 А</t>
  </si>
  <si>
    <t xml:space="preserve">                           Подключение вентсистем</t>
  </si>
  <si>
    <r>
      <t>Коробка ответвит. с кабельными вводами, IP55, 190х140х70мм 54100</t>
    </r>
    <r>
      <rPr>
        <i/>
        <sz val="7"/>
        <rFont val="Arial"/>
        <family val="2"/>
        <charset val="204"/>
      </rPr>
      <t xml:space="preserve">
Формулы цены единицы:
МАТ=392,49/1,18/5,74</t>
    </r>
  </si>
  <si>
    <r>
      <t>57,95</t>
    </r>
    <r>
      <rPr>
        <i/>
        <sz val="5"/>
        <rFont val="Arial"/>
        <family val="2"/>
        <charset val="204"/>
      </rPr>
      <t xml:space="preserve">
392,49/1,18/5,74</t>
    </r>
  </si>
  <si>
    <r>
      <t>Блок распределительный на DIN рейку 4р 100А, 5х6мм 2х7,5мм. BD10074</t>
    </r>
    <r>
      <rPr>
        <i/>
        <sz val="7"/>
        <rFont val="Arial"/>
        <family val="2"/>
        <charset val="204"/>
      </rPr>
      <t xml:space="preserve">
Формулы цены единицы:
МАТ=858,59/1,18/5,74</t>
    </r>
  </si>
  <si>
    <r>
      <t>126,76</t>
    </r>
    <r>
      <rPr>
        <i/>
        <sz val="5"/>
        <rFont val="Arial"/>
        <family val="2"/>
        <charset val="204"/>
      </rPr>
      <t xml:space="preserve">
858,59/1,18/5,74</t>
    </r>
  </si>
  <si>
    <r>
      <t>75</t>
    </r>
    <r>
      <rPr>
        <i/>
        <sz val="6"/>
        <rFont val="Arial"/>
        <family val="2"/>
        <charset val="204"/>
      </rPr>
      <t xml:space="preserve">
25*3</t>
    </r>
  </si>
  <si>
    <r>
      <t>0,75</t>
    </r>
    <r>
      <rPr>
        <i/>
        <sz val="6"/>
        <rFont val="Arial"/>
        <family val="2"/>
        <charset val="204"/>
      </rPr>
      <t xml:space="preserve">
0,25*3</t>
    </r>
  </si>
  <si>
    <t>П/л от 27.01.2015г.</t>
  </si>
  <si>
    <r>
      <t>Кабель силовой с медными жилами с поливинилхлоридной изоляцией в поливинилхлоридной оболочке без защитного покрова ВВГнг, напряжением 0,66 Кв, число жил 3 и сечением 2,5 мм2</t>
    </r>
    <r>
      <rPr>
        <i/>
        <sz val="7"/>
        <rFont val="Arial"/>
        <family val="2"/>
        <charset val="204"/>
      </rPr>
      <t xml:space="preserve">
Формулы цены единицы:
МАТ=96485/1,18/5,74</t>
    </r>
  </si>
  <si>
    <r>
      <t>0,005</t>
    </r>
    <r>
      <rPr>
        <i/>
        <sz val="6"/>
        <rFont val="Arial"/>
        <family val="2"/>
        <charset val="204"/>
      </rPr>
      <t xml:space="preserve">
5/1000</t>
    </r>
  </si>
  <si>
    <r>
      <t>14245,11</t>
    </r>
    <r>
      <rPr>
        <i/>
        <sz val="5"/>
        <rFont val="Arial"/>
        <family val="2"/>
        <charset val="204"/>
      </rPr>
      <t xml:space="preserve">
96485/1,18/5,74</t>
    </r>
  </si>
  <si>
    <r>
      <t>Кабель силовой с медными жилами с поливинилхлоридной изоляцией в поливинилхлоридной оболочке без защитного покрова ВВГнг, напряжением 0,66 Кв, число жил 3 и сечением 1,5 мм2</t>
    </r>
    <r>
      <rPr>
        <i/>
        <sz val="7"/>
        <rFont val="Arial"/>
        <family val="2"/>
        <charset val="204"/>
      </rPr>
      <t xml:space="preserve">
Формулы цены единицы:
МАТ=72113/1,18/5,74</t>
    </r>
  </si>
  <si>
    <r>
      <t>0,17</t>
    </r>
    <r>
      <rPr>
        <i/>
        <sz val="6"/>
        <rFont val="Arial"/>
        <family val="2"/>
        <charset val="204"/>
      </rPr>
      <t xml:space="preserve">
170/1000</t>
    </r>
  </si>
  <si>
    <r>
      <t>10646,81</t>
    </r>
    <r>
      <rPr>
        <i/>
        <sz val="5"/>
        <rFont val="Arial"/>
        <family val="2"/>
        <charset val="204"/>
      </rPr>
      <t xml:space="preserve">
72113/1,18/5,74</t>
    </r>
  </si>
  <si>
    <r>
      <t>Кабель силовой с медными жилами с поливинилхлоридной изоляцией в поливинилхлоридной оболочке без защитного покрова ВВГнг, напряжением 0,66 Кв, число жил 5 и сечением 2,5 мм2</t>
    </r>
    <r>
      <rPr>
        <i/>
        <sz val="7"/>
        <rFont val="Arial"/>
        <family val="2"/>
        <charset val="204"/>
      </rPr>
      <t xml:space="preserve">
Формулы цены единицы:
МАТ=141608/1,18/5,74</t>
    </r>
  </si>
  <si>
    <r>
      <t>0,045</t>
    </r>
    <r>
      <rPr>
        <i/>
        <sz val="6"/>
        <rFont val="Arial"/>
        <family val="2"/>
        <charset val="204"/>
      </rPr>
      <t xml:space="preserve">
45/1000</t>
    </r>
  </si>
  <si>
    <r>
      <t>20907,1</t>
    </r>
    <r>
      <rPr>
        <i/>
        <sz val="5"/>
        <rFont val="Arial"/>
        <family val="2"/>
        <charset val="204"/>
      </rPr>
      <t xml:space="preserve">
141608/1,18/5,74</t>
    </r>
  </si>
  <si>
    <t>ТЕРм08-02-148-01</t>
  </si>
  <si>
    <t>Кабель до 35 кВ в проложенных трубах, блоках и коробах, масса 1 м кабеля до 1 кг</t>
  </si>
  <si>
    <t>100 м кабеля</t>
  </si>
  <si>
    <r>
      <t>1,35</t>
    </r>
    <r>
      <rPr>
        <i/>
        <sz val="6"/>
        <rFont val="Arial"/>
        <family val="2"/>
        <charset val="204"/>
      </rPr>
      <t xml:space="preserve">
(5+170+45-75-10)/100</t>
    </r>
  </si>
  <si>
    <r>
      <t>0,1</t>
    </r>
    <r>
      <rPr>
        <i/>
        <sz val="6"/>
        <rFont val="Arial"/>
        <family val="2"/>
        <charset val="204"/>
      </rPr>
      <t xml:space="preserve">
10/100</t>
    </r>
  </si>
  <si>
    <r>
      <t>Металлорукав Р3-ЦП-15 ИЭК</t>
    </r>
    <r>
      <rPr>
        <i/>
        <sz val="7"/>
        <rFont val="Arial"/>
        <family val="2"/>
        <charset val="204"/>
      </rPr>
      <t xml:space="preserve">
Формулы цены единицы:
МАТ=29,88/1,18/5,74</t>
    </r>
  </si>
  <si>
    <r>
      <t>4,41</t>
    </r>
    <r>
      <rPr>
        <i/>
        <sz val="5"/>
        <rFont val="Arial"/>
        <family val="2"/>
        <charset val="204"/>
      </rPr>
      <t xml:space="preserve">
29,88/1,18/5,74</t>
    </r>
  </si>
  <si>
    <t>ТЕРм08-02-411-01</t>
  </si>
  <si>
    <t>Рукав металлический наружным диаметром до 48 мм</t>
  </si>
  <si>
    <t>П/л от 19.03.2015г.</t>
  </si>
  <si>
    <r>
      <t>Блок управления огнезадерж.клапанами БУОК-4 СВТ1163.41-210</t>
    </r>
    <r>
      <rPr>
        <i/>
        <sz val="7"/>
        <rFont val="Arial"/>
        <family val="2"/>
        <charset val="204"/>
      </rPr>
      <t xml:space="preserve">
Формулы цены единицы:
МАТ=5459/1,18/5,74</t>
    </r>
  </si>
  <si>
    <r>
      <t>805,97</t>
    </r>
    <r>
      <rPr>
        <i/>
        <sz val="5"/>
        <rFont val="Arial"/>
        <family val="2"/>
        <charset val="204"/>
      </rPr>
      <t xml:space="preserve">
5459/1,18/5,74</t>
    </r>
  </si>
  <si>
    <t xml:space="preserve">                           Шкаф ДКС, в комплекте:</t>
  </si>
  <si>
    <r>
      <t>Навесной шкаф CE, с прозрачной дверью, 400 x 300 x 200мм, IP55 R5CEX0432</t>
    </r>
    <r>
      <rPr>
        <i/>
        <sz val="7"/>
        <rFont val="Arial"/>
        <family val="2"/>
        <charset val="204"/>
      </rPr>
      <t xml:space="preserve">
Формулы цены единицы:
МАТ=4958,72/1,18/5,74</t>
    </r>
  </si>
  <si>
    <r>
      <t>732,11</t>
    </r>
    <r>
      <rPr>
        <i/>
        <sz val="5"/>
        <rFont val="Arial"/>
        <family val="2"/>
        <charset val="204"/>
      </rPr>
      <t xml:space="preserve">
4958,72/1,18/5,74</t>
    </r>
  </si>
  <si>
    <r>
      <t>Кронштейны для настенного крепления, для CE/CDE, 1 упаковка - 4шт. R5A50</t>
    </r>
    <r>
      <rPr>
        <i/>
        <sz val="7"/>
        <rFont val="Arial"/>
        <family val="2"/>
        <charset val="204"/>
      </rPr>
      <t xml:space="preserve">
Формулы цены единицы:
МАТ=541,61/1,18/5,74</t>
    </r>
  </si>
  <si>
    <t>комп</t>
  </si>
  <si>
    <r>
      <t>79,96</t>
    </r>
    <r>
      <rPr>
        <i/>
        <sz val="5"/>
        <rFont val="Arial"/>
        <family val="2"/>
        <charset val="204"/>
      </rPr>
      <t xml:space="preserve">
541,61/1,18/5,74</t>
    </r>
  </si>
  <si>
    <r>
      <t>Кабельный ввод, пластик V0 UL94, IP65,  +130 - 40, 25 отверстий R5HTC25</t>
    </r>
    <r>
      <rPr>
        <i/>
        <sz val="7"/>
        <rFont val="Arial"/>
        <family val="2"/>
        <charset val="204"/>
      </rPr>
      <t xml:space="preserve">
Формулы цены единицы:
МАТ=1293,15/1,18/5,74</t>
    </r>
  </si>
  <si>
    <r>
      <t>190,92</t>
    </r>
    <r>
      <rPr>
        <i/>
        <sz val="5"/>
        <rFont val="Arial"/>
        <family val="2"/>
        <charset val="204"/>
      </rPr>
      <t xml:space="preserve">
1293,15/1,18/5,74</t>
    </r>
  </si>
  <si>
    <t>Итого по разделу 2 Подключение вентсистем П2, В8, В9 и блоков БУОК-4 к сети 380/220В</t>
  </si>
  <si>
    <t xml:space="preserve">                           Раздел 3. Подача управляющего сигнала на блоки БУОК</t>
  </si>
  <si>
    <r>
      <t>Адресный релейный блок С2000-СП2</t>
    </r>
    <r>
      <rPr>
        <i/>
        <sz val="7"/>
        <rFont val="Arial"/>
        <family val="2"/>
        <charset val="204"/>
      </rPr>
      <t xml:space="preserve">
Формулы цены единицы:
МАТ=1133/1,18/5,74</t>
    </r>
  </si>
  <si>
    <r>
      <t>167,28</t>
    </r>
    <r>
      <rPr>
        <i/>
        <sz val="5"/>
        <rFont val="Arial"/>
        <family val="2"/>
        <charset val="204"/>
      </rPr>
      <t xml:space="preserve">
1133/1,18/5,74</t>
    </r>
  </si>
  <si>
    <t>ТЕРм10-08-001-10 прим.</t>
  </si>
  <si>
    <t>Монтаж: адресный релейный блок С2000-СП2</t>
  </si>
  <si>
    <r>
      <t>Блок распределительный на DIN рейку 2р 125А, 7х6мм 2х7,5мм 2x9мм. BD125112</t>
    </r>
    <r>
      <rPr>
        <i/>
        <sz val="7"/>
        <rFont val="Arial"/>
        <family val="2"/>
        <charset val="204"/>
      </rPr>
      <t xml:space="preserve">
Формулы цены единицы:
МАТ=988,32/1,18/5,74</t>
    </r>
  </si>
  <si>
    <r>
      <t>145,92</t>
    </r>
    <r>
      <rPr>
        <i/>
        <sz val="5"/>
        <rFont val="Arial"/>
        <family val="2"/>
        <charset val="204"/>
      </rPr>
      <t xml:space="preserve">
988,32/1,18/5,74</t>
    </r>
  </si>
  <si>
    <t>ТЕРм11-03-001-01</t>
  </si>
  <si>
    <t>Приборы, устанавливаемые на металлоконструкциях, щитах и пультах, масса до 5 кг</t>
  </si>
  <si>
    <t>П/л от 15.01.2015г.</t>
  </si>
  <si>
    <r>
      <t>Кабель огнестойкий КПСЭнг(А)-FRLS 1х2х0,75</t>
    </r>
    <r>
      <rPr>
        <i/>
        <sz val="7"/>
        <rFont val="Arial"/>
        <family val="2"/>
        <charset val="204"/>
      </rPr>
      <t xml:space="preserve">
Формулы цены единицы:
МАТ=25000/1,18/5,74</t>
    </r>
  </si>
  <si>
    <r>
      <t>0,015</t>
    </r>
    <r>
      <rPr>
        <i/>
        <sz val="6"/>
        <rFont val="Arial"/>
        <family val="2"/>
        <charset val="204"/>
      </rPr>
      <t xml:space="preserve">
15/1000</t>
    </r>
  </si>
  <si>
    <r>
      <t>3691,02</t>
    </r>
    <r>
      <rPr>
        <i/>
        <sz val="5"/>
        <rFont val="Arial"/>
        <family val="2"/>
        <charset val="204"/>
      </rPr>
      <t xml:space="preserve">
25000/1,18/5,74</t>
    </r>
  </si>
  <si>
    <r>
      <t>Кабель огнестойкий КПСЭнг(А)-FRLS 1х2х1,0</t>
    </r>
    <r>
      <rPr>
        <i/>
        <sz val="7"/>
        <rFont val="Arial"/>
        <family val="2"/>
        <charset val="204"/>
      </rPr>
      <t xml:space="preserve">
Формулы цены единицы:
МАТ=30977/1,18/5,74</t>
    </r>
  </si>
  <si>
    <r>
      <t>0,05</t>
    </r>
    <r>
      <rPr>
        <i/>
        <sz val="6"/>
        <rFont val="Arial"/>
        <family val="2"/>
        <charset val="204"/>
      </rPr>
      <t xml:space="preserve">
50/1000</t>
    </r>
  </si>
  <si>
    <r>
      <t>4573,47</t>
    </r>
    <r>
      <rPr>
        <i/>
        <sz val="5"/>
        <rFont val="Arial"/>
        <family val="2"/>
        <charset val="204"/>
      </rPr>
      <t xml:space="preserve">
30977/1,18/5,74</t>
    </r>
  </si>
  <si>
    <t>ТЕРм08-02-399-01</t>
  </si>
  <si>
    <t>Провод в коробах, сечением до 6 мм2</t>
  </si>
  <si>
    <r>
      <t>0,65</t>
    </r>
    <r>
      <rPr>
        <i/>
        <sz val="6"/>
        <rFont val="Arial"/>
        <family val="2"/>
        <charset val="204"/>
      </rPr>
      <t xml:space="preserve">
(15+50)/100</t>
    </r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</si>
  <si>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</si>
  <si>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0,29</t>
    </r>
    <r>
      <rPr>
        <i/>
        <sz val="6"/>
        <rFont val="Arial"/>
        <family val="2"/>
        <charset val="204"/>
      </rPr>
      <t xml:space="preserve">
(25+4)/100</t>
    </r>
  </si>
  <si>
    <r>
      <t>Кабель-канал 16х16 "ЭЛЕКОР" CKK10-016-016-1-K01</t>
    </r>
    <r>
      <rPr>
        <i/>
        <sz val="7"/>
        <rFont val="Arial"/>
        <family val="2"/>
        <charset val="204"/>
      </rPr>
      <t xml:space="preserve">
Формулы цены единицы:
МАТ=12,45/1,18/5,74</t>
    </r>
  </si>
  <si>
    <r>
      <t>1,84</t>
    </r>
    <r>
      <rPr>
        <i/>
        <sz val="5"/>
        <rFont val="Arial"/>
        <family val="2"/>
        <charset val="204"/>
      </rPr>
      <t xml:space="preserve">
12,45/1,18/5,74</t>
    </r>
  </si>
  <si>
    <r>
      <t>Кабель-канал 40х40 "ЭЛЕКОР"  CKK10-040-040-1-K01-024</t>
    </r>
    <r>
      <rPr>
        <i/>
        <sz val="7"/>
        <rFont val="Arial"/>
        <family val="2"/>
        <charset val="204"/>
      </rPr>
      <t xml:space="preserve">
Формулы цены единицы:
МАТ=44,93/1,18/5,74</t>
    </r>
  </si>
  <si>
    <r>
      <t>6,63</t>
    </r>
    <r>
      <rPr>
        <i/>
        <sz val="5"/>
        <rFont val="Arial"/>
        <family val="2"/>
        <charset val="204"/>
      </rPr>
      <t xml:space="preserve">
44,93/1,18/5,74</t>
    </r>
  </si>
  <si>
    <t>Итого по разделу 3 Подача управляющего сигнала на блоки БУОК</t>
  </si>
  <si>
    <t xml:space="preserve">                           Раздел 4. Вентсистема П-2. Межблочные кабельные соединения.</t>
  </si>
  <si>
    <r>
      <t>Кабель силовой с медными жилами с поливинилхлоридной изоляцией в поливинилхлоридной оболочке без защитного покрова ВВГнг, напряжением 0,66 Кв, число жил 4 и сечением 2,5 мм2</t>
    </r>
    <r>
      <rPr>
        <i/>
        <sz val="7"/>
        <rFont val="Arial"/>
        <family val="2"/>
        <charset val="204"/>
      </rPr>
      <t xml:space="preserve">
Формулы цены единицы:
МАТ=118526/1,18/5,74</t>
    </r>
  </si>
  <si>
    <r>
      <t>0,025</t>
    </r>
    <r>
      <rPr>
        <i/>
        <sz val="6"/>
        <rFont val="Arial"/>
        <family val="2"/>
        <charset val="204"/>
      </rPr>
      <t xml:space="preserve">
25/1000</t>
    </r>
  </si>
  <si>
    <r>
      <t>17499,26</t>
    </r>
    <r>
      <rPr>
        <i/>
        <sz val="5"/>
        <rFont val="Arial"/>
        <family val="2"/>
        <charset val="204"/>
      </rPr>
      <t xml:space="preserve">
118526/1,18/5,74</t>
    </r>
  </si>
  <si>
    <r>
      <t>ВВГЭнг(А)-FRLS 4х2,5ок(N)-1кВ лент.экр ТУ 16.К71-337-2004 (ГОСТ 31996-2012)</t>
    </r>
    <r>
      <rPr>
        <i/>
        <sz val="7"/>
        <rFont val="Arial"/>
        <family val="2"/>
        <charset val="204"/>
      </rPr>
      <t xml:space="preserve">
Формулы цены единицы:
МАТ=248789/1,18/5,74</t>
    </r>
  </si>
  <si>
    <r>
      <t>0,02</t>
    </r>
    <r>
      <rPr>
        <i/>
        <sz val="6"/>
        <rFont val="Arial"/>
        <family val="2"/>
        <charset val="204"/>
      </rPr>
      <t xml:space="preserve">
20/1000</t>
    </r>
  </si>
  <si>
    <r>
      <t>36731,38</t>
    </r>
    <r>
      <rPr>
        <i/>
        <sz val="5"/>
        <rFont val="Arial"/>
        <family val="2"/>
        <charset val="204"/>
      </rPr>
      <t xml:space="preserve">
248789/1,18/5,74</t>
    </r>
  </si>
  <si>
    <r>
      <t>Кабель силовой с медными жилами с поливинилхлоридной изоляцией в поливинилхлоридной оболочке без защитного покрова ВВГнг, напряжением 0,66 Кв, число жил 5 и сечением 1,5 мм2</t>
    </r>
    <r>
      <rPr>
        <i/>
        <sz val="7"/>
        <rFont val="Arial"/>
        <family val="2"/>
        <charset val="204"/>
      </rPr>
      <t xml:space="preserve">
Формулы цены единицы:
МАТ=102747/1,18/5,74</t>
    </r>
  </si>
  <si>
    <r>
      <t>0,03</t>
    </r>
    <r>
      <rPr>
        <i/>
        <sz val="6"/>
        <rFont val="Arial"/>
        <family val="2"/>
        <charset val="204"/>
      </rPr>
      <t xml:space="preserve">
30/1000</t>
    </r>
  </si>
  <si>
    <r>
      <t>15169,64</t>
    </r>
    <r>
      <rPr>
        <i/>
        <sz val="5"/>
        <rFont val="Arial"/>
        <family val="2"/>
        <charset val="204"/>
      </rPr>
      <t xml:space="preserve">
102747/1,18/5,74</t>
    </r>
  </si>
  <si>
    <r>
      <t>Кабель силовой с медными жилами с поливинилхлоридной изоляцией в поливинилхлоридной оболочке без защитного покрова ВВГнг, напряжением 0,66 Кв, число жил 2 и сечением 1,5 мм2</t>
    </r>
    <r>
      <rPr>
        <i/>
        <sz val="7"/>
        <rFont val="Arial"/>
        <family val="2"/>
        <charset val="204"/>
      </rPr>
      <t xml:space="preserve">
Формулы цены единицы:
МАТ=59550/1,18/5,74</t>
    </r>
  </si>
  <si>
    <r>
      <t>0,04</t>
    </r>
    <r>
      <rPr>
        <i/>
        <sz val="6"/>
        <rFont val="Arial"/>
        <family val="2"/>
        <charset val="204"/>
      </rPr>
      <t xml:space="preserve">
40/1000</t>
    </r>
  </si>
  <si>
    <r>
      <t>8792</t>
    </r>
    <r>
      <rPr>
        <i/>
        <sz val="5"/>
        <rFont val="Arial"/>
        <family val="2"/>
        <charset val="204"/>
      </rPr>
      <t xml:space="preserve">
59550/1,18/5,74</t>
    </r>
  </si>
  <si>
    <r>
      <t>Кабель ШНВПЭнг(С)-LS 1х2х(7х0,2) 3 кат. 200В ТУ 16.К01-59-2007</t>
    </r>
    <r>
      <rPr>
        <i/>
        <sz val="7"/>
        <rFont val="Arial"/>
        <family val="2"/>
        <charset val="204"/>
      </rPr>
      <t xml:space="preserve">
Формулы цены единицы:
МАТ=11961/1,18/5,74</t>
    </r>
  </si>
  <si>
    <r>
      <t>1765,93</t>
    </r>
    <r>
      <rPr>
        <i/>
        <sz val="5"/>
        <rFont val="Arial"/>
        <family val="2"/>
        <charset val="204"/>
      </rPr>
      <t xml:space="preserve">
11961/1,18/5,74</t>
    </r>
  </si>
  <si>
    <r>
      <t>0,01</t>
    </r>
    <r>
      <rPr>
        <i/>
        <sz val="6"/>
        <rFont val="Arial"/>
        <family val="2"/>
        <charset val="204"/>
      </rPr>
      <t xml:space="preserve">
10/1000</t>
    </r>
  </si>
  <si>
    <r>
      <t>1,65</t>
    </r>
    <r>
      <rPr>
        <i/>
        <sz val="6"/>
        <rFont val="Arial"/>
        <family val="2"/>
        <charset val="204"/>
      </rPr>
      <t xml:space="preserve">
(25+20+45+30+40+20+10-25)/100</t>
    </r>
  </si>
  <si>
    <t>Итого по разделу 4 Вентсистема П-2. Межблочные кабельные соединения.</t>
  </si>
  <si>
    <t xml:space="preserve">                           Раздел 5. Кабельные соединения между блоками БУОК-4 и клапанами</t>
  </si>
  <si>
    <r>
      <t>Кабели контрольные с медными жилами с поливинилхлоридной изоляцией и оболочкой марки КВВГнг, с числом жил - 7 и сечением 1,5 мм2</t>
    </r>
    <r>
      <rPr>
        <i/>
        <sz val="7"/>
        <rFont val="Arial"/>
        <family val="2"/>
        <charset val="204"/>
      </rPr>
      <t xml:space="preserve">
Формулы цены единицы:
МАТ=206832/1,18/5,74</t>
    </r>
  </si>
  <si>
    <r>
      <t>0,48</t>
    </r>
    <r>
      <rPr>
        <i/>
        <sz val="6"/>
        <rFont val="Arial"/>
        <family val="2"/>
        <charset val="204"/>
      </rPr>
      <t xml:space="preserve">
480/1000</t>
    </r>
  </si>
  <si>
    <r>
      <t>30536,82</t>
    </r>
    <r>
      <rPr>
        <i/>
        <sz val="5"/>
        <rFont val="Arial"/>
        <family val="2"/>
        <charset val="204"/>
      </rPr>
      <t xml:space="preserve">
206832/1,18/5,74</t>
    </r>
  </si>
  <si>
    <r>
      <t>4,55</t>
    </r>
    <r>
      <rPr>
        <i/>
        <sz val="6"/>
        <rFont val="Arial"/>
        <family val="2"/>
        <charset val="204"/>
      </rPr>
      <t xml:space="preserve">
(480-25)/100</t>
    </r>
  </si>
  <si>
    <r>
      <t>0,3</t>
    </r>
    <r>
      <rPr>
        <i/>
        <sz val="6"/>
        <rFont val="Arial"/>
        <family val="2"/>
        <charset val="204"/>
      </rPr>
      <t xml:space="preserve">
(30)/100</t>
    </r>
  </si>
  <si>
    <t xml:space="preserve">                           Система лотков</t>
  </si>
  <si>
    <t>ТЕРм08-02-396-06</t>
  </si>
  <si>
    <t>Короб металлический по стенам и потолкам, длина 3 м</t>
  </si>
  <si>
    <r>
      <t>0,21</t>
    </r>
    <r>
      <rPr>
        <i/>
        <sz val="6"/>
        <rFont val="Arial"/>
        <family val="2"/>
        <charset val="204"/>
      </rPr>
      <t xml:space="preserve">
3*7/100</t>
    </r>
  </si>
  <si>
    <r>
      <t>Лоток перфорированный 150х80 L 3000 35303</t>
    </r>
    <r>
      <rPr>
        <i/>
        <sz val="7"/>
        <rFont val="Arial"/>
        <family val="2"/>
        <charset val="204"/>
      </rPr>
      <t xml:space="preserve">
Формулы цены единицы:
МАТ=475,80/1,18/5,74</t>
    </r>
  </si>
  <si>
    <r>
      <t>21</t>
    </r>
    <r>
      <rPr>
        <i/>
        <sz val="6"/>
        <rFont val="Arial"/>
        <family val="2"/>
        <charset val="204"/>
      </rPr>
      <t xml:space="preserve">
7*3</t>
    </r>
  </si>
  <si>
    <r>
      <t>70,25</t>
    </r>
    <r>
      <rPr>
        <i/>
        <sz val="5"/>
        <rFont val="Arial"/>
        <family val="2"/>
        <charset val="204"/>
      </rPr>
      <t xml:space="preserve">
475,80/1,18/5,74</t>
    </r>
  </si>
  <si>
    <r>
      <t>Крышка на лоток с заземлением осн. 150 L 3000 35523</t>
    </r>
    <r>
      <rPr>
        <i/>
        <sz val="7"/>
        <rFont val="Arial"/>
        <family val="2"/>
        <charset val="204"/>
      </rPr>
      <t xml:space="preserve">
Формулы цены единицы:
МАТ=206,77/1,18/5,74</t>
    </r>
  </si>
  <si>
    <r>
      <t>30,53</t>
    </r>
    <r>
      <rPr>
        <i/>
        <sz val="5"/>
        <rFont val="Arial"/>
        <family val="2"/>
        <charset val="204"/>
      </rPr>
      <t xml:space="preserve">
206,77/1,18/5,74</t>
    </r>
  </si>
  <si>
    <r>
      <t>Винт с крестообразным шлицем М6х10  СМ010610</t>
    </r>
    <r>
      <rPr>
        <i/>
        <sz val="7"/>
        <rFont val="Arial"/>
        <family val="2"/>
        <charset val="204"/>
      </rPr>
      <t xml:space="preserve">
Формулы цены единицы:
МАТ=58,01/1,18/5,74</t>
    </r>
  </si>
  <si>
    <r>
      <t>60</t>
    </r>
    <r>
      <rPr>
        <i/>
        <sz val="6"/>
        <rFont val="Arial"/>
        <family val="2"/>
        <charset val="204"/>
      </rPr>
      <t xml:space="preserve">
30+30</t>
    </r>
  </si>
  <si>
    <r>
      <t>8,56</t>
    </r>
    <r>
      <rPr>
        <i/>
        <sz val="5"/>
        <rFont val="Arial"/>
        <family val="2"/>
        <charset val="204"/>
      </rPr>
      <t xml:space="preserve">
58,01/1,18/5,74</t>
    </r>
  </si>
  <si>
    <r>
      <t>Гайка с насечкой, препятствующей откручиванию М6  СМ100600</t>
    </r>
    <r>
      <rPr>
        <i/>
        <sz val="7"/>
        <rFont val="Arial"/>
        <family val="2"/>
        <charset val="204"/>
      </rPr>
      <t xml:space="preserve">
Формулы цены единицы:
МАТ=722,86/1,18/5,74</t>
    </r>
  </si>
  <si>
    <r>
      <t>106,72</t>
    </r>
    <r>
      <rPr>
        <i/>
        <sz val="5"/>
        <rFont val="Arial"/>
        <family val="2"/>
        <charset val="204"/>
      </rPr>
      <t xml:space="preserve">
722,86/1,18/5,74</t>
    </r>
  </si>
  <si>
    <r>
      <t>Винт для электрического соединения М5х8  СМ030508</t>
    </r>
    <r>
      <rPr>
        <i/>
        <sz val="7"/>
        <rFont val="Arial"/>
        <family val="2"/>
        <charset val="204"/>
      </rPr>
      <t xml:space="preserve">
Формулы цены единицы:
МАТ=2,27/1,18/5,74</t>
    </r>
  </si>
  <si>
    <r>
      <t>0,34</t>
    </r>
    <r>
      <rPr>
        <i/>
        <sz val="5"/>
        <rFont val="Arial"/>
        <family val="2"/>
        <charset val="204"/>
      </rPr>
      <t xml:space="preserve">
2,27/1,18/5,74</t>
    </r>
  </si>
  <si>
    <r>
      <t>Консоль BBL4015 34106</t>
    </r>
    <r>
      <rPr>
        <i/>
        <sz val="7"/>
        <rFont val="Arial"/>
        <family val="2"/>
        <charset val="204"/>
      </rPr>
      <t xml:space="preserve">
Формулы цены единицы:
МАТ=167,19/1,18/5,74</t>
    </r>
  </si>
  <si>
    <r>
      <t>24,68</t>
    </r>
    <r>
      <rPr>
        <i/>
        <sz val="5"/>
        <rFont val="Arial"/>
        <family val="2"/>
        <charset val="204"/>
      </rPr>
      <t xml:space="preserve">
167,19/1,18/5,74</t>
    </r>
  </si>
  <si>
    <r>
      <t>Стандартный анкер с болтом М8  СМ430850</t>
    </r>
    <r>
      <rPr>
        <i/>
        <sz val="7"/>
        <rFont val="Arial"/>
        <family val="2"/>
        <charset val="204"/>
      </rPr>
      <t xml:space="preserve">
Формулы цены единицы:
МАТ=71,45/1,18/5,74</t>
    </r>
  </si>
  <si>
    <r>
      <t>10,55</t>
    </r>
    <r>
      <rPr>
        <i/>
        <sz val="5"/>
        <rFont val="Arial"/>
        <family val="2"/>
        <charset val="204"/>
      </rPr>
      <t xml:space="preserve">
71,45/1,18/5,74</t>
    </r>
  </si>
  <si>
    <t xml:space="preserve">П/л от 02.01.2015г.  </t>
  </si>
  <si>
    <r>
      <t>Лоток перфорированный 100х50 L 3000 35262</t>
    </r>
    <r>
      <rPr>
        <i/>
        <sz val="7"/>
        <rFont val="Arial"/>
        <family val="2"/>
        <charset val="204"/>
      </rPr>
      <t xml:space="preserve">
Формулы цены единицы:
МАТ=239,36/1,18/5,74</t>
    </r>
  </si>
  <si>
    <r>
      <t>35,34</t>
    </r>
    <r>
      <rPr>
        <i/>
        <sz val="5"/>
        <rFont val="Arial"/>
        <family val="2"/>
        <charset val="204"/>
      </rPr>
      <t xml:space="preserve">
239,36/1,18/5,74</t>
    </r>
  </si>
  <si>
    <r>
      <t>Крышка на лоток с заземлением осн. 100 L 3000 35522</t>
    </r>
    <r>
      <rPr>
        <i/>
        <sz val="7"/>
        <rFont val="Arial"/>
        <family val="2"/>
        <charset val="204"/>
      </rPr>
      <t xml:space="preserve">
Формулы цены единицы:
МАТ=161,70/1,18/5,74</t>
    </r>
  </si>
  <si>
    <r>
      <t>23,87</t>
    </r>
    <r>
      <rPr>
        <i/>
        <sz val="5"/>
        <rFont val="Arial"/>
        <family val="2"/>
        <charset val="204"/>
      </rPr>
      <t xml:space="preserve">
161,70/1,18/5,74</t>
    </r>
  </si>
  <si>
    <r>
      <t>Ответвитель DPT Т-образный горизонтальный  100х50 36122</t>
    </r>
    <r>
      <rPr>
        <i/>
        <sz val="7"/>
        <rFont val="Arial"/>
        <family val="2"/>
        <charset val="204"/>
      </rPr>
      <t xml:space="preserve">
Формулы цены единицы:
МАТ=1024,49/1,18/5,74</t>
    </r>
  </si>
  <si>
    <r>
      <t>151,26</t>
    </r>
    <r>
      <rPr>
        <i/>
        <sz val="5"/>
        <rFont val="Arial"/>
        <family val="2"/>
        <charset val="204"/>
      </rPr>
      <t xml:space="preserve">
1024,49/1,18/5,74</t>
    </r>
  </si>
  <si>
    <r>
      <t>Крышка DPT на ответвитель Т-образный горизонтальный  осн. 100 38042</t>
    </r>
    <r>
      <rPr>
        <i/>
        <sz val="7"/>
        <rFont val="Arial"/>
        <family val="2"/>
        <charset val="204"/>
      </rPr>
      <t xml:space="preserve">
Формулы цены единицы:
МАТ=523,52/1,18/5,74</t>
    </r>
  </si>
  <si>
    <r>
      <t>77,29</t>
    </r>
    <r>
      <rPr>
        <i/>
        <sz val="5"/>
        <rFont val="Arial"/>
        <family val="2"/>
        <charset val="204"/>
      </rPr>
      <t xml:space="preserve">
523,52/1,18/5,74</t>
    </r>
  </si>
  <si>
    <r>
      <t>66</t>
    </r>
    <r>
      <rPr>
        <i/>
        <sz val="6"/>
        <rFont val="Arial"/>
        <family val="2"/>
        <charset val="204"/>
      </rPr>
      <t xml:space="preserve">
18+30+18</t>
    </r>
  </si>
  <si>
    <r>
      <t>12</t>
    </r>
    <r>
      <rPr>
        <i/>
        <sz val="6"/>
        <rFont val="Arial"/>
        <family val="2"/>
        <charset val="204"/>
      </rPr>
      <t xml:space="preserve">
6+6</t>
    </r>
  </si>
  <si>
    <r>
      <t>Пластина крепежная GTO H50 37301</t>
    </r>
    <r>
      <rPr>
        <i/>
        <sz val="7"/>
        <rFont val="Arial"/>
        <family val="2"/>
        <charset val="204"/>
      </rPr>
      <t xml:space="preserve">
Формулы цены единицы:
МАТ=46,92/1,18/5,74</t>
    </r>
  </si>
  <si>
    <r>
      <t>6,93</t>
    </r>
    <r>
      <rPr>
        <i/>
        <sz val="5"/>
        <rFont val="Arial"/>
        <family val="2"/>
        <charset val="204"/>
      </rPr>
      <t xml:space="preserve">
46,92/1,18/5,74</t>
    </r>
  </si>
  <si>
    <r>
      <t>Пластина PTSE для заземления 37501</t>
    </r>
    <r>
      <rPr>
        <i/>
        <sz val="7"/>
        <rFont val="Arial"/>
        <family val="2"/>
        <charset val="204"/>
      </rPr>
      <t xml:space="preserve">
Формулы цены единицы:
МАТ=56,96/1,18/5,74</t>
    </r>
  </si>
  <si>
    <r>
      <t>8,41</t>
    </r>
    <r>
      <rPr>
        <i/>
        <sz val="5"/>
        <rFont val="Arial"/>
        <family val="2"/>
        <charset val="204"/>
      </rPr>
      <t xml:space="preserve">
56,96/1,18/5,74</t>
    </r>
  </si>
  <si>
    <t>Итого по разделу 5 Кабельные соединения между блоками БУОК-4 и клапанами</t>
  </si>
  <si>
    <t xml:space="preserve">                           Раздел 6. Материалы для оборудования по проекту № 24846-14-АОВ</t>
  </si>
  <si>
    <t>Итого по разделу 6 Материалы для оборудования по проекту № 24846-14-АОВ</t>
  </si>
  <si>
    <t xml:space="preserve">                           Раздел 7. Пусконаладочные работы ("вхолостую" 80%)</t>
  </si>
  <si>
    <t>ТЕРп01-06-021-01</t>
  </si>
  <si>
    <t>Схема разводки трехпроводной системы с количеством панелей (шкафов, ячеек) до 2</t>
  </si>
  <si>
    <t>1 схема</t>
  </si>
  <si>
    <r>
      <t>11</t>
    </r>
    <r>
      <rPr>
        <i/>
        <sz val="6"/>
        <rFont val="Arial"/>
        <family val="2"/>
        <charset val="204"/>
      </rPr>
      <t xml:space="preserve">
1+8+2</t>
    </r>
  </si>
  <si>
    <t>ТЕРп01-11-024-01</t>
  </si>
  <si>
    <t>Фазировка электрической линии или трансформатора с сетью напряжением до 1 кВ</t>
  </si>
  <si>
    <t>1 фазировка</t>
  </si>
  <si>
    <t>ТЕРп01-03-001-01</t>
  </si>
  <si>
    <t>Выключатель однополюсный напряжением до 1 кВ с электромагнитным, тепловым или комбинированным расцепителем</t>
  </si>
  <si>
    <r>
      <t>6</t>
    </r>
    <r>
      <rPr>
        <i/>
        <sz val="6"/>
        <rFont val="Arial"/>
        <family val="2"/>
        <charset val="204"/>
      </rPr>
      <t xml:space="preserve">
1+5</t>
    </r>
  </si>
  <si>
    <t>ТЕРп01-11-013-01</t>
  </si>
  <si>
    <t>Замер полного сопротивления цепи «фаза-нуль»</t>
  </si>
  <si>
    <t>1 токоприемник</t>
  </si>
  <si>
    <r>
      <t>33</t>
    </r>
    <r>
      <rPr>
        <i/>
        <sz val="6"/>
        <rFont val="Arial"/>
        <family val="2"/>
        <charset val="204"/>
      </rPr>
      <t xml:space="preserve">
11+6+16</t>
    </r>
  </si>
  <si>
    <t>ТЕРп01-11-011-01</t>
  </si>
  <si>
    <t>Проверка наличия цепи между заземлителями и заземленными элементами</t>
  </si>
  <si>
    <t>100 точек</t>
  </si>
  <si>
    <r>
      <t>0,33</t>
    </r>
    <r>
      <rPr>
        <i/>
        <sz val="6"/>
        <rFont val="Arial"/>
        <family val="2"/>
        <charset val="204"/>
      </rPr>
      <t xml:space="preserve">
33/100</t>
    </r>
  </si>
  <si>
    <t>ТЕРп01-11-028-01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</si>
  <si>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</si>
  <si>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1 линия</t>
  </si>
  <si>
    <r>
      <t>38</t>
    </r>
    <r>
      <rPr>
        <i/>
        <sz val="6"/>
        <rFont val="Arial"/>
        <family val="2"/>
        <charset val="204"/>
      </rPr>
      <t xml:space="preserve">
18+10+8+2</t>
    </r>
  </si>
  <si>
    <t>ТЕРп01-11-010-02</t>
  </si>
  <si>
    <t>Измерение сопротивления растеканию тока контура с диагональю до 20 м</t>
  </si>
  <si>
    <t>1 измерение</t>
  </si>
  <si>
    <t>ТЕРп01-09-010-02</t>
  </si>
  <si>
    <t>Функциональная группа управления релейно-контакторная с общим числом внешних блокировочных связей до 5</t>
  </si>
  <si>
    <t>ТЕРп01-07-003-01</t>
  </si>
  <si>
    <r>
      <t>Электрическая машина постоянного тока напряжением до 440 В, мощностью до 200 кВт (электропривод клапана)</t>
    </r>
    <r>
      <rPr>
        <i/>
        <sz val="7"/>
        <rFont val="Arial"/>
        <family val="2"/>
        <charset val="204"/>
      </rPr>
      <t xml:space="preserve">
(7.9 ВУ Для электроаппаратов (соленоид, электромагнитный и т.п) ОЗП=0,6; ТЗ=0,6)</t>
    </r>
  </si>
  <si>
    <t>ТЕРп01-09-002-01</t>
  </si>
  <si>
    <t>Датчик бесконтактный с числом «вход-выход» до 3 (давления)</t>
  </si>
  <si>
    <t>ТЕРп01-13-021-01</t>
  </si>
  <si>
    <t>Технологический комплекс, включающий агрегаты, связанные между собой непрерывным регулированием технологических параметров и взаимоконтролем режимов работы</t>
  </si>
  <si>
    <t>1 комплекс</t>
  </si>
  <si>
    <t>Итого по разделу 7 Пусконаладочные работы ("вхолостую" 80%)</t>
  </si>
  <si>
    <t xml:space="preserve">   Районный к-т 4,3%  (Поз. 16, 2, 4, 6, 8, 10, 13, 15, 17, 19, 21, 25, 27, 29, 31-32, 36-37, 39, 41-42, 51, 54-55, 66-68, 71-74, 76, 84, 96, 101, 47, 49, 102-112)</t>
  </si>
  <si>
    <t xml:space="preserve">   Транспортные расходы на оборудование - согласно п.4.60 из МДС 81-35.2004 ПЗ=1,03 (ОЗП=1,03; ЭМ=1,03; МАТ=1,03)  (Поз. 23-24)</t>
  </si>
  <si>
    <t xml:space="preserve">   Заготовительно-складские расходы на оборудование - согласно п.4.64 из МДС 81-35.2004 ПЗ=1,012 (ОЗП=1,012; ЭМ=1,012; МАТ=1,012)  (Поз. 23-24)</t>
  </si>
  <si>
    <t xml:space="preserve">   Заготовительно-складские расходы на материалы - согласно п.4.64 из МДС 81-35.2004 МАТ=1,02  (Поз. 1, 3, 5, 7, 9, 11-12, 14, 20, 22, 26, 28, 30, 33-35, 38, 40, 43-46, 48, 50, 52-53, 56-65, 69-70, 75, 77-83, 85-95, 97-100)</t>
  </si>
  <si>
    <t xml:space="preserve">   2. Производство монтажных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ОЗП=1,35; ЭМ=1,35; ЗПМ=1,35; ТЗ=1,35; ТЗМ=1,35  (Поз. 2, 4, 6, 8, 10, 13, 15, 17, 19, 21, 25, 27, 29, 31-32, 36-37, 39, 41-42, 51, 54-55, 66-68, 71-74, 76, 84, 96, 101, 47, 49)</t>
  </si>
  <si>
    <t xml:space="preserve">   Пусконаладочные работы (вхолостую 80%) ПЗ=0,8 (ОЗП=0,8; ЭМ=0,8; ЗПМ=0,8; МАТ=0,8; ТЗ=0,8; ТЗМ=0,8)  (Поз. 102-112)</t>
  </si>
  <si>
    <t xml:space="preserve">   65% ФОТ (от 8007)  (Поз. 102-112)</t>
  </si>
  <si>
    <t xml:space="preserve">   80% ФОТ (от 227)  (Поз. 47, 49)</t>
  </si>
  <si>
    <t xml:space="preserve">   95% ФОТ (от 5993)  (Поз. 2, 4, 6, 8, 10, 13, 15, 17, 19, 21, 25, 27, 29, 31-32, 36-37, 39, 41-42, 51, 54-55, 66-68, 71-74, 76, 84, 96, 101)</t>
  </si>
  <si>
    <t xml:space="preserve">   110% ФОТ (от 298)  (Поз. 16)</t>
  </si>
  <si>
    <t xml:space="preserve">   40% ФОТ (от 8007)  (Поз. 102-112)</t>
  </si>
  <si>
    <t xml:space="preserve">   60% ФОТ (от 227)  (Поз. 47, 49)</t>
  </si>
  <si>
    <t xml:space="preserve">   65% ФОТ (от 5993)  (Поз. 2, 4, 6, 8, 10, 13, 15, 17, 19, 21, 25, 27, 29, 31-32, 36-37, 39, 41-42, 51, 54-55, 66-68, 71-74, 76, 84, 96, 101)</t>
  </si>
  <si>
    <t xml:space="preserve">   70% ФОТ (от 298)  (Поз. 16)</t>
  </si>
  <si>
    <t>ВСЕГО по смете</t>
  </si>
  <si>
    <t xml:space="preserve">  Итого Оборудование</t>
  </si>
  <si>
    <t xml:space="preserve">  Итого Прочие затраты</t>
  </si>
  <si>
    <t xml:space="preserve">      Оборудование</t>
  </si>
  <si>
    <t>19.03.15 г.</t>
  </si>
  <si>
    <t>_____________________________</t>
  </si>
  <si>
    <t xml:space="preserve">        Е.В.Гордеев</t>
  </si>
  <si>
    <t>" _____ " ________________ 2015г.</t>
  </si>
  <si>
    <r>
      <t>ЛОКАЛЬНЫЙ СМЕТНЫЙ РАСЧЕТ №25772</t>
    </r>
    <r>
      <rPr>
        <b/>
        <sz val="10"/>
        <rFont val="Times New Roman"/>
        <family val="1"/>
        <charset val="204"/>
      </rPr>
      <t xml:space="preserve"> </t>
    </r>
  </si>
  <si>
    <r>
      <t xml:space="preserve">Реконструкцию.  </t>
    </r>
    <r>
      <rPr>
        <b/>
        <sz val="10"/>
        <rFont val="Arial"/>
        <family val="2"/>
        <charset val="204"/>
      </rPr>
      <t>Площадка 2 Здание 234 Г  (инв.№ 7401055)  Раздел: Теплоснабжение</t>
    </r>
  </si>
  <si>
    <r>
      <t>Основание:</t>
    </r>
    <r>
      <rPr>
        <b/>
        <sz val="10"/>
        <rFont val="Arial"/>
        <family val="2"/>
        <charset val="204"/>
      </rPr>
      <t xml:space="preserve"> Проект № 25026-14-ТС</t>
    </r>
  </si>
  <si>
    <t>Сметная стоимость строительных работ _______________________________________________________________________________________________</t>
  </si>
  <si>
    <t>___________________________6,458</t>
  </si>
  <si>
    <t>___________________________0,702</t>
  </si>
  <si>
    <t>_______________________________________________________________________________________________49,78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</si>
  <si>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</si>
  <si>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тыс.руб.</t>
  </si>
  <si>
    <t xml:space="preserve">                           Раздел 1. Теплоснабжение.</t>
  </si>
  <si>
    <t>ТЕР16-05-001-01</t>
  </si>
  <si>
    <t>Установка вентилей на трубопроводах из стальных труб диаметром до 25 мм</t>
  </si>
  <si>
    <t>ТСЦ-302-1265</t>
  </si>
  <si>
    <t>Вентили проходные муфтовые 15Б1БК для воды и пара давлением 1,6 МПа (16 кгс/см2), диаметром 15 мм</t>
  </si>
  <si>
    <t>ТСЦ-302-1266</t>
  </si>
  <si>
    <t>Вентили проходные муфтовые 15Б1БК для воды и пара давлением 1,6 МПа (16 кгс/см2), диаметром 20 мм</t>
  </si>
  <si>
    <t>ТЕР16-02-004-01</t>
  </si>
  <si>
    <t>Прокладка трубопроводов отопления и газоснабжения из стальных бесшовных труб диаметром до 50 мм</t>
  </si>
  <si>
    <t>ТЕР16-07-005-01</t>
  </si>
  <si>
    <t>Гидравлическое испытание трубопроводов систем отопления, водопровода и горячего водоснабжения диаметром до 50 мм</t>
  </si>
  <si>
    <t>ТСЦ-301-1224</t>
  </si>
  <si>
    <t>Крепления для трубопроводов: кронштейны, планки, хомуты</t>
  </si>
  <si>
    <t>кг</t>
  </si>
  <si>
    <t>ТЕР09-03-039-01 прим.</t>
  </si>
  <si>
    <t>Монтаж крепления паровой обвязки КОП</t>
  </si>
  <si>
    <t>1 т конструкций</t>
  </si>
  <si>
    <t>ТСЦ-201-0778</t>
  </si>
  <si>
    <t>Прочие индивидуальные сварные конструкции, масса сборочной единицы до 0,1 т (Материалы для крепления паровой обвязки КОП)</t>
  </si>
  <si>
    <t>т</t>
  </si>
  <si>
    <t>ТЕР13-03-002-04</t>
  </si>
  <si>
    <t>Огрунтовка металлических поверхностей за один раз грунтовкой ГФ-021 (крепления)</t>
  </si>
  <si>
    <t>ТЕР13-03-004-23</t>
  </si>
  <si>
    <r>
      <t>Окраска металлических огрунтованных поверхностей краской БТ-177 (крепления)</t>
    </r>
    <r>
      <rPr>
        <i/>
        <sz val="7"/>
        <rFont val="Arial"/>
        <family val="2"/>
        <charset val="204"/>
      </rPr>
      <t xml:space="preserve">
(За 2 раза ПЗ=2 (ОЗП=2; ЭМ=2 к расх.; ЗПМ=2; МАТ=2 к расх.; ТЗ=2; ТЗМ=2))</t>
    </r>
  </si>
  <si>
    <t>Огрунтовка металлических поверхностей за один раз грунтовкой ГФ-021 (трубопроводов и фланцев)</t>
  </si>
  <si>
    <t>ТЕР13-03-004-15</t>
  </si>
  <si>
    <r>
      <t>Окраска металлических огрунтованных поверхностей органосиликатной композицией ОС-51-03 (трубопроводов и фланцев)</t>
    </r>
    <r>
      <rPr>
        <i/>
        <sz val="7"/>
        <rFont val="Arial"/>
        <family val="2"/>
        <charset val="204"/>
      </rPr>
      <t xml:space="preserve">
(4 слоя ПЗ=4 (ОЗП=4; ЭМ=4 к расх.; ЗПМ=4; МАТ=4 к расх.; ТЗ=4; ТЗМ=4))</t>
    </r>
  </si>
  <si>
    <t>ТЕР15-04-030-04</t>
  </si>
  <si>
    <t>Масляная окраска металлических труб диаметром менее 50 мм и т.п., количество окрасок 2 (воздушник)</t>
  </si>
  <si>
    <t>ТЕР26-01-003-01</t>
  </si>
  <si>
    <r>
      <t>Изоляция трубопроводов цилиндрами EURO-ШЕЛЛ Ц</t>
    </r>
    <r>
      <rPr>
        <i/>
        <sz val="7"/>
        <rFont val="Arial"/>
        <family val="2"/>
        <charset val="204"/>
      </rPr>
      <t xml:space="preserve">
453,87 = 2 429,78 - 0,039 x 17 616,25 - 1,032 x 1 248,91</t>
    </r>
  </si>
  <si>
    <t>1 м3</t>
  </si>
  <si>
    <t>Уд</t>
  </si>
  <si>
    <t>1. 101-1876</t>
  </si>
  <si>
    <t>Сталь листовая оцинкованная толщиной листа 0,8 мм</t>
  </si>
  <si>
    <t>0,039
0,0056</t>
  </si>
  <si>
    <t>2. 104-0017</t>
  </si>
  <si>
    <t>Цилиндры и полуцилиндры теплоизоляционные из минваты на синтетическом связующем М-200, внутренний диаметр 76-108 мм</t>
  </si>
  <si>
    <t>1,032
0,1476</t>
  </si>
  <si>
    <t>Прайс лист от 25.12.14 (стр. 1)</t>
  </si>
  <si>
    <t>Стоимость: Цилиндры EURO-ШЕЛЛ Ц, толщина 30мм, диаметр ф21 (Цена:150,00:1,18:5,71*1,02)</t>
  </si>
  <si>
    <r>
      <t>22,71</t>
    </r>
    <r>
      <rPr>
        <i/>
        <sz val="5"/>
        <rFont val="Arial"/>
        <family val="2"/>
        <charset val="204"/>
      </rPr>
      <t xml:space="preserve">
150,00/1,18/5,71*1,02</t>
    </r>
  </si>
  <si>
    <t>Стоимость: Цилиндры EURO-ШЕЛЛ Ц, толщина 30мм, диаметр ф28 (Цена:210,00:1,18:5,71*1,02)</t>
  </si>
  <si>
    <t>ТЕР15-04-030-05</t>
  </si>
  <si>
    <t>Окраска масляными составами трубопроводов по изоляции (предупреждающие кольца и знаки)</t>
  </si>
  <si>
    <t xml:space="preserve">  Итого по разделу 1 Теплоснабжение.</t>
  </si>
  <si>
    <t xml:space="preserve">   Районный к-т 4,3%  (Поз. 1, 4-5, 7, 14)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</si>
  <si>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1, 4-5, 7, 9-12, 14)</t>
  </si>
  <si>
    <t xml:space="preserve">   Испытание систем отопления. (п. 1.18.16 Тех.часть) ОЗП=1,03; ЭМ=1,03; ЗПМ=1,03; ТЗ=1,03; ТЗМ=1,03  (Поз. 1, 4-5)</t>
  </si>
  <si>
    <t xml:space="preserve">   Производство  строительных и монтажных 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ОЗП=1,35; ЭМ=1,35; ЗПМ=1,35; ТЗ=1,35; ТЗМ=1,35  (Поз. 1, 4-5, 7, 9-13, 17, 14)</t>
  </si>
  <si>
    <t xml:space="preserve">   90% ФОТ (от 53)  (Поз. 7, 9-12)</t>
  </si>
  <si>
    <t xml:space="preserve">   100% ФОТ (от 58)  (Поз. 14)</t>
  </si>
  <si>
    <t xml:space="preserve">   105% ФОТ (от 4)  (Поз. 13, 17)</t>
  </si>
  <si>
    <t xml:space="preserve">   128% ФОТ (от 587)  (Поз. 1, 4-5)</t>
  </si>
  <si>
    <t xml:space="preserve">   55% ФОТ (от 4)  (Поз. 13, 17)</t>
  </si>
  <si>
    <t xml:space="preserve">   70% ФОТ (от 70)  (Поз. 9-12, 14)</t>
  </si>
  <si>
    <t xml:space="preserve">   83% ФОТ (от 587)  (Поз. 1, 4-5)</t>
  </si>
  <si>
    <t xml:space="preserve">   85% ФОТ (от 41)  (Поз. 7)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</si>
  <si>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</si>
  <si>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Материалы</t>
  </si>
  <si>
    <t xml:space="preserve">  Строительные металлические конструкции</t>
  </si>
  <si>
    <t xml:space="preserve">  Защита строительных конструкций и оборудования от коррозии</t>
  </si>
  <si>
    <t xml:space="preserve">  Отделочные работы</t>
  </si>
  <si>
    <t xml:space="preserve">  Теплоизоляционные работы</t>
  </si>
  <si>
    <t xml:space="preserve">  Материалы покупные</t>
  </si>
  <si>
    <t xml:space="preserve">ПРИМЕЧАНИЯ:              </t>
  </si>
  <si>
    <t>1.</t>
  </si>
  <si>
    <t>К=5,71 - индекс перевода в IV квартале 2014г. из базисных цен 2001г. в текущие на СМР (прил. №1 к Письму Минстроя России от 13.11.2014 N 25374-ЮР/08)</t>
  </si>
  <si>
    <t>Начальник отд.078 _________________________Т.М.Ковязина</t>
  </si>
  <si>
    <t>Составил инженер-сметчик __________________ Н.А.Батаева</t>
  </si>
  <si>
    <t>19.03.15г.</t>
  </si>
  <si>
    <t>Ведущий инженер отд.078____________________ В.В.Воронкова</t>
  </si>
  <si>
    <r>
      <t>ЛОКАЛЬНЫЙ СМЕТНЫЙ РАСЧЕТ №25774</t>
    </r>
    <r>
      <rPr>
        <b/>
        <sz val="10"/>
        <rFont val="Times New Roman"/>
        <family val="1"/>
        <charset val="204"/>
      </rPr>
      <t xml:space="preserve"> </t>
    </r>
  </si>
  <si>
    <r>
      <t xml:space="preserve">Реконструкцию.  </t>
    </r>
    <r>
      <rPr>
        <b/>
        <sz val="10"/>
        <rFont val="Arial"/>
        <family val="2"/>
        <charset val="204"/>
      </rPr>
      <t>Площадка 2 Здание 234 Г  (инв.№ 7401055)  Раздел: Вентиляция</t>
    </r>
  </si>
  <si>
    <r>
      <t xml:space="preserve">Основание: </t>
    </r>
    <r>
      <rPr>
        <b/>
        <sz val="10"/>
        <rFont val="Arial"/>
        <family val="2"/>
        <charset val="204"/>
      </rPr>
      <t>Проект № 25026-14-ОВ</t>
    </r>
  </si>
  <si>
    <t>___________________________390,775</t>
  </si>
  <si>
    <t>_______________________________________________________________________________________________215,937</t>
  </si>
  <si>
    <t>_______________________________________________________________________________________________1,216</t>
  </si>
  <si>
    <t>_______________________________________________________________________________________________173,622</t>
  </si>
  <si>
    <t>Средства на оплату труда _______________________________________________________________________________________________</t>
  </si>
  <si>
    <t>___________________________19,865</t>
  </si>
  <si>
    <t>_______________________________________________________________________________________________1428,1</t>
  </si>
  <si>
    <t>Общая масса обору-дования, т</t>
  </si>
  <si>
    <t>Обору-
дование</t>
  </si>
  <si>
    <t xml:space="preserve">                           Раздел 1. Разборка.</t>
  </si>
  <si>
    <t>ТЕРр65-32-1</t>
  </si>
  <si>
    <t>Демонтаж центробежных вентиляторов весом до 0,05 т</t>
  </si>
  <si>
    <t>ТЕР20-02-002-01 прим.</t>
  </si>
  <si>
    <r>
      <t>Разборка решеток площадью в свету до 0,5 м2</t>
    </r>
    <r>
      <rPr>
        <i/>
        <sz val="7"/>
        <rFont val="Arial"/>
        <family val="2"/>
        <charset val="204"/>
      </rPr>
      <t xml:space="preserve">
(Разборка ОЗП=0,4; ЭМ=0,4 к расх.; ЗПМ=0,4; МАТ=0 к расх.; ТЗ=0,4; ТЗМ=0,4)</t>
    </r>
  </si>
  <si>
    <t>1 решетка</t>
  </si>
  <si>
    <r>
      <t>Разборка диффузора</t>
    </r>
    <r>
      <rPr>
        <i/>
        <sz val="7"/>
        <rFont val="Arial"/>
        <family val="2"/>
        <charset val="204"/>
      </rPr>
      <t xml:space="preserve">
(Разборка ОЗП=0,4; ЭМ=0,4 к расх.; ЗПМ=0,4; МАТ=0 к расх.; ТЗ=0,4; ТЗМ=0,4)</t>
    </r>
  </si>
  <si>
    <t>ТЕР20-02-011-01</t>
  </si>
  <si>
    <r>
      <t>Установка зонтов над оборудованием</t>
    </r>
    <r>
      <rPr>
        <i/>
        <sz val="7"/>
        <rFont val="Arial"/>
        <family val="2"/>
        <charset val="204"/>
      </rPr>
      <t xml:space="preserve">
(Разборка ОЗП=0,4; ЭМ=0,4 к расх.; ЗПМ=0,4; МАТ=0 к расх.; ТЗ=0,4; ТЗМ=0,4)</t>
    </r>
  </si>
  <si>
    <t>1 м2 поверхности зонта</t>
  </si>
  <si>
    <t>ТЕРр65-30-6</t>
  </si>
  <si>
    <t>Разборка воздуховодов из листовой стали толщиной 1-2 мм диаметром/периметром до 165 мм /540 мм (в том числе заглушки)</t>
  </si>
  <si>
    <t>ТЕРр65-30-7</t>
  </si>
  <si>
    <t>Разборка воздуховодов из листовой стали толщиной 1-2 мм диаметром/периметром до 320 мм /1000 мм</t>
  </si>
  <si>
    <t>ТЕРр65-30-1</t>
  </si>
  <si>
    <t>Разборка воздуховодов из листовой стали толщиной до 0,9 мм диаметром/периметром до 165 мм /540 мм</t>
  </si>
  <si>
    <t>ТЕРр65-30-2</t>
  </si>
  <si>
    <t>Разборка воздуховодов из листовой стали толщиной до 0,9 мм диаметром/периметром до 320 мм /1000 мм</t>
  </si>
  <si>
    <t>ТЕРр65-30-3</t>
  </si>
  <si>
    <t>Разборка воздуховодов из листовой стали толщиной до 0,9 мм диаметром/периметром до 495 мм /1550 мм</t>
  </si>
  <si>
    <t>ТЕРр65-30-4</t>
  </si>
  <si>
    <t>Разборка воздуховодов из листовой стали толщиной до 0,9 мм диаметром/периметром до 660 мм /2070 мм</t>
  </si>
  <si>
    <t>ТЕРр66-24-2</t>
  </si>
  <si>
    <t>Разборка тепловой изоляции из ваты минеральной</t>
  </si>
  <si>
    <t>ФССЦпг01-01-01-041</t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</si>
  <si>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(п.1.1.9 ОП Прил.1. Поясной коэффициент:  Свердловская область ПЗ=1,1 (ОЗП=1,1; ЭМ=1,1; ЗПМ=1,1; МАТ=1,1))</t>
    </r>
  </si>
  <si>
    <t>1 т груза</t>
  </si>
  <si>
    <t>ФССЦпг03-21-01-040</t>
  </si>
  <si>
    <r>
      <t>Перевозка грузов автомобилями-самосвалами грузоподъемностью 10 т, работающих вне карьера, на расстояние: до 40 км I класс груза</t>
    </r>
    <r>
      <rPr>
        <i/>
        <sz val="7"/>
        <rFont val="Arial"/>
        <family val="2"/>
        <charset val="204"/>
      </rPr>
      <t xml:space="preserve">
(15 Поясные коэффициенты к сметным ценам на перевозку грузов автомобильным транспортом:  Свердловская область ПЗ=1,1 (ОЗП=1,1; ЭМ=1,1; ЗПМ=1,1; МАТ=1,1))</t>
    </r>
  </si>
  <si>
    <t xml:space="preserve">  Итого по разделу 1 Разборка.</t>
  </si>
  <si>
    <t xml:space="preserve">                           Раздел 2. Система П-1</t>
  </si>
  <si>
    <t>ТЕР20-01-005-02 прим.</t>
  </si>
  <si>
    <t>Прокладка воздуховодов  из листовой стали толщиной 2 мм, диаметром до 250 мм</t>
  </si>
  <si>
    <t>ТСЦ-301-1809 прим.</t>
  </si>
  <si>
    <t>Воздуховоды из листовой оцинкованной стали толщиной 2,0 мм, диаметром до 250 мм</t>
  </si>
  <si>
    <t>ТЕР20-01-005-09 прим.</t>
  </si>
  <si>
    <t>Прокладка воздуховодов из листовой стали толщиной 2 мм</t>
  </si>
  <si>
    <t>ТСЦ-301-1814 прим.</t>
  </si>
  <si>
    <t>Воздуховоды из листовой оцинкованной стали толщиной 2,0 мм</t>
  </si>
  <si>
    <t>ТЕР20-01-002-15 прим.</t>
  </si>
  <si>
    <t>Прокладка воздуховодов из листовой оцинкованной стали и алюминия класса П (плотные) толщиной 1,0 мм, периметром до 4500 мм</t>
  </si>
  <si>
    <t>ТСЦ-301-1820 прим.</t>
  </si>
  <si>
    <t>Воздуховоды из оцинкованной стали толщиной 1,0 мм</t>
  </si>
  <si>
    <t>ТСЦ-301-0475</t>
  </si>
  <si>
    <t>Крепления для воздуховодов подвески СТД6208, СТД6209, СТД6210</t>
  </si>
  <si>
    <r>
      <t>Окраска металлических огрунтованных поверхностей краской БТ-177 (крепления)</t>
    </r>
    <r>
      <rPr>
        <i/>
        <sz val="7"/>
        <rFont val="Arial"/>
        <family val="2"/>
        <charset val="204"/>
      </rPr>
      <t xml:space="preserve">
(За 2 раза. ПЗ=2 (ОЗП=2; ЭМ=2 к расх.; ЗПМ=2; МАТ=2 к расх.; ТЗ=2; ТЗМ=2))</t>
    </r>
  </si>
  <si>
    <t>ТЕР20-02-006-01</t>
  </si>
  <si>
    <t>Установка  клапанов воздушных  с электрическим  приводом диаметром до 250 мм</t>
  </si>
  <si>
    <t>Прайс лист от 24.03.15 (стр. 1)</t>
  </si>
  <si>
    <t>Стоимость: Клапан противопожарный КЛОП-2 ф100, фланцевый, привод электромеханический Belimo (Цена:16150,00:1,18:5,74*1,02)</t>
  </si>
  <si>
    <t>компл</t>
  </si>
  <si>
    <r>
      <t>2432,09</t>
    </r>
    <r>
      <rPr>
        <i/>
        <sz val="5"/>
        <rFont val="Arial"/>
        <family val="2"/>
        <charset val="204"/>
      </rPr>
      <t xml:space="preserve">
16150,00/1,18/5,74*1,02</t>
    </r>
  </si>
  <si>
    <t>Стоимость: Клапан противопожарный КЛОП-2 ф125, фланцевый, привод электромеханический Belimo (Цена:16150,00:1,18:5,74*1,02)</t>
  </si>
  <si>
    <t>Стоимость: Клапан противопожарный КЛОП-1 ф160, фланцевый, привод электромеханический Belimo (Цена:16150,00:1,18:5,74*1,02)</t>
  </si>
  <si>
    <t>Стоимость: Клапан противопожарный КЛОП-1 ф250, фланцевый, привод электромеханический Belimo (Цена:16490,00:1,18:5,74*1,02)</t>
  </si>
  <si>
    <r>
      <t>2483,29</t>
    </r>
    <r>
      <rPr>
        <i/>
        <sz val="5"/>
        <rFont val="Arial"/>
        <family val="2"/>
        <charset val="204"/>
      </rPr>
      <t xml:space="preserve">
16490,00/1,18/5,74*1,02</t>
    </r>
  </si>
  <si>
    <t>ТЕР20-02-006-07</t>
  </si>
  <si>
    <t>Установка клапанов с электрическим  приводом периметром до 1600 мм</t>
  </si>
  <si>
    <t>Стоимость: Клапан противопожарный КЛОП-1 400х250h, фланцевый, привод электромеханический Belimo (Цена:17510,00:1,18:5,74*1,02)</t>
  </si>
  <si>
    <r>
      <t>2636,89</t>
    </r>
    <r>
      <rPr>
        <i/>
        <sz val="5"/>
        <rFont val="Arial"/>
        <family val="2"/>
        <charset val="204"/>
      </rPr>
      <t xml:space="preserve">
17510,00/1,18/5,74*1,02</t>
    </r>
  </si>
  <si>
    <t>Стоимость: Клапан противопожарный КЛОП-1 500х250h, фланцевый, привод электромеханический Belimo (Цена:19550,00:1,18:5,74*1,02)</t>
  </si>
  <si>
    <r>
      <t>2944,1</t>
    </r>
    <r>
      <rPr>
        <i/>
        <sz val="5"/>
        <rFont val="Arial"/>
        <family val="2"/>
        <charset val="204"/>
      </rPr>
      <t xml:space="preserve">
19550,00/1,18/5,74*1,02</t>
    </r>
  </si>
  <si>
    <t>Стоимость: Клапан противопожарный КЛОП-1 500х300h, фланцевый, привод электромеханический Belimo (Цена:19550,00:1,18:5,74*1,02)</t>
  </si>
  <si>
    <t>ТЕР20-02-005-01</t>
  </si>
  <si>
    <t>Установка заслонок воздушных и клапанов воздушных КВР с ручным приводом диаметром до 250 мм</t>
  </si>
  <si>
    <t>Прайс лист от 20.03.15 (стр. 2)</t>
  </si>
  <si>
    <t>Заслонка РК-300 ф140 (Цена:1217,76:1,18:5,74*1,02)</t>
  </si>
  <si>
    <r>
      <t>183,39</t>
    </r>
    <r>
      <rPr>
        <i/>
        <sz val="5"/>
        <rFont val="Arial"/>
        <family val="2"/>
        <charset val="204"/>
      </rPr>
      <t xml:space="preserve">
1217,76/1,18/5,74*1,02</t>
    </r>
  </si>
  <si>
    <t>Заслонка РК-300 ф160 (Цена:1204,92:1,18:5,74*1,02)</t>
  </si>
  <si>
    <r>
      <t>181,45</t>
    </r>
    <r>
      <rPr>
        <i/>
        <sz val="5"/>
        <rFont val="Arial"/>
        <family val="2"/>
        <charset val="204"/>
      </rPr>
      <t xml:space="preserve">
1204,92/1,18/5,74*1,02</t>
    </r>
  </si>
  <si>
    <t>Заслонка РК-300 ф250 (Цена:1480,91:1,18:5,74*1,02)</t>
  </si>
  <si>
    <r>
      <t>223,02</t>
    </r>
    <r>
      <rPr>
        <i/>
        <sz val="5"/>
        <rFont val="Arial"/>
        <family val="2"/>
        <charset val="204"/>
      </rPr>
      <t xml:space="preserve">
1480,91/1,18/5,74*1,02</t>
    </r>
  </si>
  <si>
    <t>Установка диффузора</t>
  </si>
  <si>
    <t>Прайс лист от 20.03.15 (стр. 3)</t>
  </si>
  <si>
    <t>Диффузор ДПУ-К 125 (Цена:290,00:1,18:5,74*1,02)</t>
  </si>
  <si>
    <r>
      <t>43,67</t>
    </r>
    <r>
      <rPr>
        <i/>
        <sz val="5"/>
        <rFont val="Arial"/>
        <family val="2"/>
        <charset val="204"/>
      </rPr>
      <t xml:space="preserve">
290,00/1,18/5,74*1,02</t>
    </r>
  </si>
  <si>
    <t>Диффузор ДПУ-К 160 (Цена:354,00:1,18:5,74*1,02)</t>
  </si>
  <si>
    <r>
      <t>53,31</t>
    </r>
    <r>
      <rPr>
        <i/>
        <sz val="5"/>
        <rFont val="Arial"/>
        <family val="2"/>
        <charset val="204"/>
      </rPr>
      <t xml:space="preserve">
354,00/1,18/5,74*1,02</t>
    </r>
  </si>
  <si>
    <t>Диффузор ДПУ-К 200 (Цена:415,00:1,18:5,74*1,02)</t>
  </si>
  <si>
    <r>
      <t>62,5</t>
    </r>
    <r>
      <rPr>
        <i/>
        <sz val="5"/>
        <rFont val="Arial"/>
        <family val="2"/>
        <charset val="204"/>
      </rPr>
      <t xml:space="preserve">
415,00/1,18/5,74*1,02</t>
    </r>
  </si>
  <si>
    <t>ТЕР26-01-054-03 прим.</t>
  </si>
  <si>
    <r>
      <t>Оклеивание поверхности воздуховодов матами прошивными из базальтового холста в обкладке фольгой с одной стороны МБОР-10ф</t>
    </r>
    <r>
      <rPr>
        <i/>
        <sz val="7"/>
        <rFont val="Arial"/>
        <family val="2"/>
        <charset val="204"/>
      </rPr>
      <t xml:space="preserve">
985,04 = 3 516,32 - 0,024 x 16 220,00 - 0,12 x 17 850,00</t>
    </r>
  </si>
  <si>
    <t>1. 101-1838</t>
  </si>
  <si>
    <t>Клей ПВА</t>
  </si>
  <si>
    <t>0,024
0,0034</t>
  </si>
  <si>
    <t>2. 104-0088</t>
  </si>
  <si>
    <t>Ткань стеклянная конструкционная марки Т-10, Т-10п</t>
  </si>
  <si>
    <t>1000 м2</t>
  </si>
  <si>
    <t>0,12
0,0168</t>
  </si>
  <si>
    <t>Прайс лист от  09.02.15 (стр. 4)</t>
  </si>
  <si>
    <t>Стоимость матов прошивных из базальтового холста в обкладке фольгой с одной         стороны МБОР-10ф      (Цена:302,40:1,18:5,74*1,02)</t>
  </si>
  <si>
    <r>
      <t>45,54</t>
    </r>
    <r>
      <rPr>
        <i/>
        <sz val="5"/>
        <rFont val="Arial"/>
        <family val="2"/>
        <charset val="204"/>
      </rPr>
      <t xml:space="preserve">
302,40/1,18/5,74*1,02</t>
    </r>
  </si>
  <si>
    <t>Прайс лист от 26.03.15 (стр. 5)</t>
  </si>
  <si>
    <t>Стоимость клея "Плазас" (расход 0,6кг/м2) (Цена:77,00:1,18:5,74*1,02)</t>
  </si>
  <si>
    <r>
      <t>11,6</t>
    </r>
    <r>
      <rPr>
        <i/>
        <sz val="5"/>
        <rFont val="Arial"/>
        <family val="2"/>
        <charset val="204"/>
      </rPr>
      <t xml:space="preserve">
77,00/1,18/5,74*1,02</t>
    </r>
  </si>
  <si>
    <t>ТЕР13-06-003-01</t>
  </si>
  <si>
    <t>Очистка поверхности щетками (воздуховоды)</t>
  </si>
  <si>
    <t>1 м2</t>
  </si>
  <si>
    <t>ТЕР13-06-004-01</t>
  </si>
  <si>
    <t>Обеспыливание поверхности (воздуховоды)</t>
  </si>
  <si>
    <t>ТЕР13-07-002-02</t>
  </si>
  <si>
    <t>Обезжиривание поверхностей уайт-спиритом (воздуховоды)</t>
  </si>
  <si>
    <r>
      <t>Оклеивание поверхности воздуховодов матами прошивными из базальтового холста в обкладке фольгой с одной стороны МБОР-5ф</t>
    </r>
    <r>
      <rPr>
        <i/>
        <sz val="7"/>
        <rFont val="Arial"/>
        <family val="2"/>
        <charset val="204"/>
      </rPr>
      <t xml:space="preserve">
985,04 = 3 516,32 - 0,024 x 16 220,00 - 0,12 x 17 850,00</t>
    </r>
  </si>
  <si>
    <t>0,024
0,012</t>
  </si>
  <si>
    <t>0,12
0,06</t>
  </si>
  <si>
    <t>Стоимость матов прошивных из базальтового холста в обкладке фольгой с одной         стороны МБОР-5ф      (Цена:202,50:1,18:5,74*1,02)</t>
  </si>
  <si>
    <r>
      <t>30,5</t>
    </r>
    <r>
      <rPr>
        <i/>
        <sz val="5"/>
        <rFont val="Arial"/>
        <family val="2"/>
        <charset val="204"/>
      </rPr>
      <t xml:space="preserve">
202,50/1,18/5,74*1,02</t>
    </r>
  </si>
  <si>
    <t>Прайс лист от 25.03.15 (стр. 6)</t>
  </si>
  <si>
    <t>Стоимость клея "Триумф" (расход 0,7кг/м2) (Цена:56,00:1,18:5,74*1,02)</t>
  </si>
  <si>
    <r>
      <t>8,43</t>
    </r>
    <r>
      <rPr>
        <i/>
        <sz val="5"/>
        <rFont val="Arial"/>
        <family val="2"/>
        <charset val="204"/>
      </rPr>
      <t xml:space="preserve">
56,00/1,18/5,74*1,02</t>
    </r>
  </si>
  <si>
    <t>ТСЦ-301-1746</t>
  </si>
  <si>
    <t>Лючок с заглушкой</t>
  </si>
  <si>
    <t>Итого по разделу 2 Система П-1</t>
  </si>
  <si>
    <t xml:space="preserve">                           Раздел 3. Система П-2</t>
  </si>
  <si>
    <t>ТЕР20-06-002-01 прим.</t>
  </si>
  <si>
    <t>Установка кондиционера КЦКП-1,6-У3</t>
  </si>
  <si>
    <t>1 камера</t>
  </si>
  <si>
    <t>Установка блока с моноблоком</t>
  </si>
  <si>
    <t>ТЕР20-02-006-08</t>
  </si>
  <si>
    <t>Установка  клапанов  с электрическим или пневматическим приводом</t>
  </si>
  <si>
    <t>ТЕР20-06-006-01 прим.</t>
  </si>
  <si>
    <t>Установка воздухонагревателей</t>
  </si>
  <si>
    <t>1 воздухонагреватель</t>
  </si>
  <si>
    <t>ТЕР20-05-001-01 прим.</t>
  </si>
  <si>
    <t>Установка фильтров</t>
  </si>
  <si>
    <t>ТЕР20-06-010-01</t>
  </si>
  <si>
    <t>Установка камеры промежуточной</t>
  </si>
  <si>
    <t>ТЕР20-03-001-01</t>
  </si>
  <si>
    <t>Установка вентиляторов радиальных массой до 0,05 т</t>
  </si>
  <si>
    <t>1 вентилятор</t>
  </si>
  <si>
    <t>ТЕР20-02-016-09</t>
  </si>
  <si>
    <t>Установка глушителей шума вентиляционных установок</t>
  </si>
  <si>
    <t>1 пластина</t>
  </si>
  <si>
    <r>
      <t>58</t>
    </r>
    <r>
      <rPr>
        <i/>
        <sz val="9"/>
        <rFont val="Arial"/>
        <family val="2"/>
        <charset val="204"/>
      </rPr>
      <t xml:space="preserve">
О</t>
    </r>
  </si>
  <si>
    <t>Коммерческое предложение № 41/14515/15 от 09.03.15г (стр.7)</t>
  </si>
  <si>
    <t>Стоимость приточной установки КЦКП-1,6-С-01 (Цена:201575,35:1,18:3,76*1,012*1,03)</t>
  </si>
  <si>
    <r>
      <t>47357,12</t>
    </r>
    <r>
      <rPr>
        <i/>
        <sz val="5"/>
        <rFont val="Arial"/>
        <family val="2"/>
        <charset val="204"/>
      </rPr>
      <t xml:space="preserve">
201575,35/1,18/3,76*1,012*1,03</t>
    </r>
  </si>
  <si>
    <r>
      <t>59</t>
    </r>
    <r>
      <rPr>
        <i/>
        <sz val="9"/>
        <rFont val="Arial"/>
        <family val="2"/>
        <charset val="204"/>
      </rPr>
      <t xml:space="preserve">
О</t>
    </r>
  </si>
  <si>
    <t>Стоимость дополнительного оборудования (Цена:373000,00:1,18:3,76*1,012*1,03)</t>
  </si>
  <si>
    <r>
      <t>87630,79</t>
    </r>
    <r>
      <rPr>
        <i/>
        <sz val="5"/>
        <rFont val="Arial"/>
        <family val="2"/>
        <charset val="204"/>
      </rPr>
      <t xml:space="preserve">
373000,00/1,18/3,76*1,012*1,03</t>
    </r>
  </si>
  <si>
    <t>ТЕРм08-01-102-01</t>
  </si>
  <si>
    <t>Монтаж комплекта автоматики</t>
  </si>
  <si>
    <t>к-кт</t>
  </si>
  <si>
    <r>
      <t>61</t>
    </r>
    <r>
      <rPr>
        <i/>
        <sz val="9"/>
        <rFont val="Arial"/>
        <family val="2"/>
        <charset val="204"/>
      </rPr>
      <t xml:space="preserve">
О</t>
    </r>
  </si>
  <si>
    <t>Стоимость  комплекта автоматики (Цена:98835,73:1,18:3,76*1,012*1,03)</t>
  </si>
  <si>
    <r>
      <t>23219,98</t>
    </r>
    <r>
      <rPr>
        <i/>
        <sz val="5"/>
        <rFont val="Arial"/>
        <family val="2"/>
        <charset val="204"/>
      </rPr>
      <t xml:space="preserve">
98835,73/1,18/3,76*1,012*1,03</t>
    </r>
  </si>
  <si>
    <t>ТЕР20-01-001-01</t>
  </si>
  <si>
    <t>Прокладка воздуховодов из листовой, оцинкованной стали и алюминия класса Н (нормальные) толщиной 0,5 мм, диаметром до 200 мм</t>
  </si>
  <si>
    <t>ТСЦ-301-1786</t>
  </si>
  <si>
    <t>Воздуховоды из оцинкованной стали толщиной 0,5 мм, диаметром до 200 мм</t>
  </si>
  <si>
    <t>ТЕР20-01-005-02</t>
  </si>
  <si>
    <t>Прокладка воздуховодов   из листовой стали толщиной 2 мм, диаметром до 250 мм</t>
  </si>
  <si>
    <t>ТЕР20-01-005-03</t>
  </si>
  <si>
    <t>Прокладка воздуховодов из листовой стали толщиной 2 мм, диаметром до 355 мм</t>
  </si>
  <si>
    <t>ТСЦ-301-1810 прим.</t>
  </si>
  <si>
    <t>Воздуховоды из листовой оцинкованной  стали толщиной 2,0 мм, диаметром до 355 мм</t>
  </si>
  <si>
    <t>ТЕР20-01-001-18 прим.</t>
  </si>
  <si>
    <t>Прокладка воздуховодов из оцинкованной стали  толщиной 1,0 мм, диаметром  до 1000 мм (в том числе переход)</t>
  </si>
  <si>
    <t>ТСЦ-301-1798</t>
  </si>
  <si>
    <t>Воздуховоды из оцинкованной стали толщиной 1,0 мм, диаметром до 1000 мм (в том числе переход)</t>
  </si>
  <si>
    <t>ТЕР20-02-004-01</t>
  </si>
  <si>
    <t>Установка клапанов обратных диаметром до 355 мм</t>
  </si>
  <si>
    <t>1 клапан</t>
  </si>
  <si>
    <t>Прайс лист от 27.03.15 (стр.8)</t>
  </si>
  <si>
    <t>Стоимость: Клапаны обратные круглого сечения КО диаметром 250 мм (1423,00:1,18:5,74*1,02)</t>
  </si>
  <si>
    <r>
      <t>214,29</t>
    </r>
    <r>
      <rPr>
        <i/>
        <sz val="5"/>
        <rFont val="Arial"/>
        <family val="2"/>
        <charset val="204"/>
      </rPr>
      <t xml:space="preserve">
1423,00/1,18/5,74*1,02</t>
    </r>
  </si>
  <si>
    <t>Стоимость: Клапан противопожарный КЛОП-1 ф200, фланцевый, привод электромеханический Belimo (Цена:16150,00:1,18:5,74*1,02)</t>
  </si>
  <si>
    <t>ТЕР20-02-006-02</t>
  </si>
  <si>
    <t>Установка заслонок воздушных и клапанов воздушных КВР с электрическим или пневматическим приводом диаметром до 355 мм</t>
  </si>
  <si>
    <t>Стоимость: Клапан противопожарный КЛОП-1 ф280, фланцевый, привод электромеханический Belimo (Цена:16490,00:1,18:5,74*1,02)</t>
  </si>
  <si>
    <t>Заслонка РК-300 ф100 (Цена:1160,62:1,18:5,74*1,02)</t>
  </si>
  <si>
    <r>
      <t>174,78</t>
    </r>
    <r>
      <rPr>
        <i/>
        <sz val="5"/>
        <rFont val="Arial"/>
        <family val="2"/>
        <charset val="204"/>
      </rPr>
      <t xml:space="preserve">
1160,62/1,18/5,74*1,02</t>
    </r>
  </si>
  <si>
    <t>0,024
0,0043</t>
  </si>
  <si>
    <t>0,12
0,0216</t>
  </si>
  <si>
    <t>0,024
0,0012</t>
  </si>
  <si>
    <t>0,12
0,006</t>
  </si>
  <si>
    <t>Итого по разделу 3 Система П-2</t>
  </si>
  <si>
    <t xml:space="preserve">                           Раздел 4. Система В-1</t>
  </si>
  <si>
    <r>
      <t>97</t>
    </r>
    <r>
      <rPr>
        <i/>
        <sz val="9"/>
        <rFont val="Arial"/>
        <family val="2"/>
        <charset val="204"/>
      </rPr>
      <t xml:space="preserve">
О</t>
    </r>
  </si>
  <si>
    <t>Коммерческое предложение №000020619 от 25.02.15 (стр. 9)</t>
  </si>
  <si>
    <t>Стоимость: Вентилятор радиальный ВРАН-035; коррозионностойкое; У-1 (Цена:65608,00:1,18:3,76*1,012*1,03)</t>
  </si>
  <si>
    <r>
      <t>15413,62</t>
    </r>
    <r>
      <rPr>
        <i/>
        <sz val="5"/>
        <rFont val="Arial"/>
        <family val="2"/>
        <charset val="204"/>
      </rPr>
      <t xml:space="preserve">
65608,00/1,18/3,76*1,012*1,03</t>
    </r>
  </si>
  <si>
    <t>Стоимость: Фланцы обратные ФОВ-035-Ц; ФОН-035-Ц (Цена:923,00:1,18:5,74*1,02)</t>
  </si>
  <si>
    <r>
      <t>139</t>
    </r>
    <r>
      <rPr>
        <i/>
        <sz val="5"/>
        <rFont val="Arial"/>
        <family val="2"/>
        <charset val="204"/>
      </rPr>
      <t xml:space="preserve">
923,00/1,18/5,74*1,02</t>
    </r>
  </si>
  <si>
    <t>Стоимость: Соединитель мягкий СОМ 100-ВРАН-035А-Ц (Цена:788,00:1,18:5,74*1,02)</t>
  </si>
  <si>
    <r>
      <t>118,67</t>
    </r>
    <r>
      <rPr>
        <i/>
        <sz val="5"/>
        <rFont val="Arial"/>
        <family val="2"/>
        <charset val="204"/>
      </rPr>
      <t xml:space="preserve">
788,00/1,18/5,74*1,02</t>
    </r>
  </si>
  <si>
    <t>Стоимость: Соединитель мягкий СОМ 100-ВРАН-035Б-Ц (Цена:1035,00:1,18:5,74*1,02)</t>
  </si>
  <si>
    <r>
      <t>155,86</t>
    </r>
    <r>
      <rPr>
        <i/>
        <sz val="5"/>
        <rFont val="Arial"/>
        <family val="2"/>
        <charset val="204"/>
      </rPr>
      <t xml:space="preserve">
1035,00/1,18/5,74*1,02</t>
    </r>
  </si>
  <si>
    <t>ТЕР20-02-020-01 прим.</t>
  </si>
  <si>
    <t>Установка виброизолятора</t>
  </si>
  <si>
    <t>10 виброизоляторов</t>
  </si>
  <si>
    <t>Стоимость: Комплект виброизоляторов КИВ-2 (Цена:424,00:1,18:5,74*1,02)</t>
  </si>
  <si>
    <t>комплект</t>
  </si>
  <si>
    <r>
      <t>63,85</t>
    </r>
    <r>
      <rPr>
        <i/>
        <sz val="5"/>
        <rFont val="Arial"/>
        <family val="2"/>
        <charset val="204"/>
      </rPr>
      <t xml:space="preserve">
424,00/1,18/5,74*1,02</t>
    </r>
  </si>
  <si>
    <t>Прокладка воздуховодов  из листовой стали толщиной 2 мм, диаметром до 355 мм</t>
  </si>
  <si>
    <t>Воздуховоды из листовой оцинкованной стали толщиной 2,0 мм, диаметром до 355 мм</t>
  </si>
  <si>
    <t>ТЕР20-01-001-05</t>
  </si>
  <si>
    <t>Прокладка воздуховодов из оцинкованной стали толщиной 0,6 мм, диаметром до 355 мм</t>
  </si>
  <si>
    <t>ТЕР20-01-001-06</t>
  </si>
  <si>
    <t>Прокладка воздуховодов из  оцинкованной стали  толщиной 0,6 мм, диаметром до 450 мм</t>
  </si>
  <si>
    <t>ТСЦ-301-1790</t>
  </si>
  <si>
    <t>Воздуховоды из оцинкованной стали толщиной 0,6 мм, диаметром до 450 мм</t>
  </si>
  <si>
    <t>ТЕР20-01-002-22 прим.</t>
  </si>
  <si>
    <t>Прокладка воздуховодов из оцинкованной стали  толщиной 1,4 мм (каплеуловитель)</t>
  </si>
  <si>
    <t>ТСЦ-301-1821 прим.</t>
  </si>
  <si>
    <t>Каплеуловитель из листовой оцинкованной стали толщиной 1,4 мм</t>
  </si>
  <si>
    <t>Огрунтовка металлических поверхностей за один раз грунтовкой ГФ-021 (каплеуловитель)</t>
  </si>
  <si>
    <r>
      <t>Окраска металлических огрунтованных поверхностей (каплеуловитель)</t>
    </r>
    <r>
      <rPr>
        <i/>
        <sz val="7"/>
        <rFont val="Arial"/>
        <family val="2"/>
        <charset val="204"/>
      </rPr>
      <t xml:space="preserve">
(За 2 раза ПЗ=2 (ОЗП=2; ЭМ=2 к расх.; ЗПМ=2; МАТ=2 к расх.; ТЗ=2; ТЗМ=2))</t>
    </r>
  </si>
  <si>
    <t>Установка зонтов</t>
  </si>
  <si>
    <t>0,024
0,0048</t>
  </si>
  <si>
    <t>0,12
0,024</t>
  </si>
  <si>
    <t>Итого по разделу 4 Система В-1</t>
  </si>
  <si>
    <t xml:space="preserve">                           Раздел 5. Система В-5</t>
  </si>
  <si>
    <t>0,024
0,003</t>
  </si>
  <si>
    <t>0,12
0,015</t>
  </si>
  <si>
    <t>Итого по разделу 5 Система В-5</t>
  </si>
  <si>
    <t xml:space="preserve">                           Раздел 6. Система В-6</t>
  </si>
  <si>
    <t>0,024
0,0023</t>
  </si>
  <si>
    <t>0,12
0,0114</t>
  </si>
  <si>
    <t>Итого по разделу 6 Система В-6</t>
  </si>
  <si>
    <t xml:space="preserve">                           Раздел 7. Система В-8</t>
  </si>
  <si>
    <t>Установка вентиляторов  массой до 0,05 т</t>
  </si>
  <si>
    <t>Прайс лист от 27.03.15 (стр. 10)</t>
  </si>
  <si>
    <t>Стоимость:Вентилятор канальный К-200L (Цена:11375,00:1,18:5,74*1,02)</t>
  </si>
  <si>
    <r>
      <t>1713</t>
    </r>
    <r>
      <rPr>
        <i/>
        <sz val="5"/>
        <rFont val="Arial"/>
        <family val="2"/>
        <charset val="204"/>
      </rPr>
      <t xml:space="preserve">
11375,00/1,18/5,74*1,02</t>
    </r>
  </si>
  <si>
    <t>ТЕР20-02-018-01</t>
  </si>
  <si>
    <t>Установка вставок гибких к радиальным вентиляторам</t>
  </si>
  <si>
    <t>Прайс лист от 27.03.15 (стр. 11)</t>
  </si>
  <si>
    <t>Стоимость:Гибкая вставка FK 200 (Цена:558,73:1,18:5,74*1,02)</t>
  </si>
  <si>
    <r>
      <t>84,14</t>
    </r>
    <r>
      <rPr>
        <i/>
        <sz val="5"/>
        <rFont val="Arial"/>
        <family val="2"/>
        <charset val="204"/>
      </rPr>
      <t xml:space="preserve">
558,73/1,18/5,74*1,02</t>
    </r>
  </si>
  <si>
    <t>ТЕР20-02-019-01</t>
  </si>
  <si>
    <r>
      <t>Установка кронштейнов под вентиляционное оборудование</t>
    </r>
    <r>
      <rPr>
        <i/>
        <sz val="7"/>
        <rFont val="Arial"/>
        <family val="2"/>
        <charset val="204"/>
      </rPr>
      <t xml:space="preserve">
119,74 = 1 155,74 - 100 x 10,36</t>
    </r>
  </si>
  <si>
    <t>100 кг изделия</t>
  </si>
  <si>
    <t>1. 301-1193</t>
  </si>
  <si>
    <t>Кронштейны и подставки под оборудование из сортовой стали</t>
  </si>
  <si>
    <t>100
5</t>
  </si>
  <si>
    <t>Стоимость:Консоль для крепления вентилятора (Цена:532,31:1,18:5,74*1,02)</t>
  </si>
  <si>
    <r>
      <t>80,16</t>
    </r>
    <r>
      <rPr>
        <i/>
        <sz val="5"/>
        <rFont val="Arial"/>
        <family val="2"/>
        <charset val="204"/>
      </rPr>
      <t xml:space="preserve">
532,31/1,18/5,74*1,02</t>
    </r>
  </si>
  <si>
    <t>Стоимость:Пятиступенчатый трансформатор RE 1,5 (Цена:7946,38:1,18:5,74*1,02)</t>
  </si>
  <si>
    <r>
      <t>1196,67</t>
    </r>
    <r>
      <rPr>
        <i/>
        <sz val="5"/>
        <rFont val="Arial"/>
        <family val="2"/>
        <charset val="204"/>
      </rPr>
      <t xml:space="preserve">
7946,38/1,18/5,74*1,02</t>
    </r>
  </si>
  <si>
    <t>Прокладка воздуховодов из оцинкованной стали толщиной 0,5 мм, диаметром до 200 мм</t>
  </si>
  <si>
    <t>ТЕР20-01-001-18</t>
  </si>
  <si>
    <t>Прокладка воздуховодов из  оцинкованной стали  толщиной 1,0 мм, диаметром  до 1000 мм</t>
  </si>
  <si>
    <t>Воздуховоды из оцинкованной стали толщиной 1,0 мм, диаметром до 1000 мм</t>
  </si>
  <si>
    <t>ТЕР20-02-014-02</t>
  </si>
  <si>
    <t>Установка шумоглушителей</t>
  </si>
  <si>
    <t>Прайс лист от 27.03.15 (стр.14)</t>
  </si>
  <si>
    <t>Стоимость: Шумоглушитель LDC 160-600 (Цена:3445,00:1,18:5,74*1,02)</t>
  </si>
  <si>
    <r>
      <t>518,79</t>
    </r>
    <r>
      <rPr>
        <i/>
        <sz val="5"/>
        <rFont val="Arial"/>
        <family val="2"/>
        <charset val="204"/>
      </rPr>
      <t xml:space="preserve">
3445,00/1,18/5,74*1,02</t>
    </r>
  </si>
  <si>
    <t>Прайс лист от 27.03.15 (стр.15)</t>
  </si>
  <si>
    <t>Стоимость: Обратный клапан VKK 160 (Цена:6045,00:1,18:5,74*1,02)</t>
  </si>
  <si>
    <r>
      <t>910,34</t>
    </r>
    <r>
      <rPr>
        <i/>
        <sz val="5"/>
        <rFont val="Arial"/>
        <family val="2"/>
        <charset val="204"/>
      </rPr>
      <t xml:space="preserve">
6045,00/1,18/5,74*1,02</t>
    </r>
  </si>
  <si>
    <t>ТЕР20-02-009-01</t>
  </si>
  <si>
    <t>Установка зонтов  из листовой стали круглого сечения диаметром 200 мм</t>
  </si>
  <si>
    <t>1 зонт</t>
  </si>
  <si>
    <t>ТСЦ-301-0277</t>
  </si>
  <si>
    <t>Зонты вентиляционных систем из листовой оцинкованной стали, круглые, диаметром шахты 200 мм</t>
  </si>
  <si>
    <t>0,024
0,0007</t>
  </si>
  <si>
    <t>0,12
0,0036</t>
  </si>
  <si>
    <t>Итого по разделу 7 Система В-8</t>
  </si>
  <si>
    <t xml:space="preserve">                           Раздел 8. Система В-9</t>
  </si>
  <si>
    <t>Прайс лист от 27.03.15 (стр. 16)</t>
  </si>
  <si>
    <t>Стоимость:Вентилятор канальный К-160ХL (Цена:8970,00:1,18:5,74*1,02)</t>
  </si>
  <si>
    <r>
      <t>1350,82</t>
    </r>
    <r>
      <rPr>
        <i/>
        <sz val="5"/>
        <rFont val="Arial"/>
        <family val="2"/>
        <charset val="204"/>
      </rPr>
      <t xml:space="preserve">
8970,00/1,18/5,74*1,02</t>
    </r>
  </si>
  <si>
    <t>Прайс лист от 27.03.15 (стр. 17)</t>
  </si>
  <si>
    <t>Стоимость:Гибкая вставка FK 160 (Цена:558,73:1,18:5,74*1,02)</t>
  </si>
  <si>
    <t>Прайс лист от 27.03.15 (стр.18)</t>
  </si>
  <si>
    <t>Стоимость: Обратный клапан VKK 125 (Цена:5915,00:1,18:5,74*1,02)</t>
  </si>
  <si>
    <r>
      <t>890,76</t>
    </r>
    <r>
      <rPr>
        <i/>
        <sz val="5"/>
        <rFont val="Arial"/>
        <family val="2"/>
        <charset val="204"/>
      </rPr>
      <t xml:space="preserve">
5915,00/1,18/5,74*1,02</t>
    </r>
  </si>
  <si>
    <t>Установка зонтов  из листовой стали круглого сечения диаметром до 200 мм</t>
  </si>
  <si>
    <t>Зонты вентиляционных систем из листовой оцинкованной стали, круглые, диаметром шахты до 200 мм</t>
  </si>
  <si>
    <t>Итого по разделу 8 Система В-9</t>
  </si>
  <si>
    <t xml:space="preserve">   Районный к-т 4,3%  (Поз. 1, 5-10, 2-4, 14, 16, 18, 23, 28, 32, 36, 50-57, 62, 64, 66, 68, 73, 75, 78, 80, 83, 96, 101, 103, 105, 107, 109-110, 112, 116, 120, 122, 131, 136, 145, 147, 152, 155, 164, 166, 168, 171, 173, 175, 180, 183, 185, 187, 196, 198, 200, 203, 205, 210, 212, 214, 12, 21-22, 43-45, 71-72, 87-89, 114-115, 118-119, 124-126, 134-135, 139-141, 150-151, 157-159, 178-179, 189-191, 208-209, 40, 46, 90, 93, 127, 142, 160, 192, 60)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</si>
  <si>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14, 16, 18, 23, 28, 32, 36, 50-57, 62, 64, 66, 68, 73, 75, 78, 80, 83, 96, 101, 103, 105, 107, 109-110, 112, 116, 120, 122, 131, 136, 145, 147, 152, 155, 164, 166, 168, 171, 173, 175, 180, 183, 185, 187, 196, 198, 200, 203, 205, 210, 212, 214, 21-22, 43-45, 71-72, 87-89, 114-115, 118-119, 124-126, 134-135, 139-141, 150-151, 157-159, 178-179, 189-191, 208-209, 40, 46, 90, 93, 127, 142, 160, 192)</t>
  </si>
  <si>
    <t xml:space="preserve">   Испытание систем вентиляции и кондиционирования. (п. 1.20.19 Тех.часть) ОЗП=1,05; ЭМ=1,05; ЗПМ=1,05; ТЗ=1,05; ТЗМ=1,05  (Поз. 14, 16, 18, 23, 28, 32, 36, 50-57, 62, 64, 66, 68, 73, 75, 78, 80, 83, 96, 101, 103, 105, 107, 109-110, 112, 116, 120, 122, 131, 136, 145, 147, 152, 155, 164, 166, 168, 171, 173, 175, 180, 183, 185, 187, 196, 198, 200, 203, 205, 210, 212, 214)</t>
  </si>
  <si>
    <t xml:space="preserve">   Производство  строительных и монтажных 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ОЗП=1,35; ЭМ=1,35; ЗПМ=1,35; ТЗ=1,35; ТЗМ=1,35  (Поз. 14, 16, 18, 23, 28, 32, 36, 50-57, 62, 64, 66, 68, 73, 75, 78, 80, 83, 96, 101, 103, 105, 107, 109-110, 112, 116, 120, 122, 131, 136, 145, 147, 152, 155, 164, 166, 168, 171, 173, 175, 180, 183, 185, 187, 196, 198, 200, 203, 205, 210, 212, 214, 21-22, 43-45, 71-72, 87-89, 114-115, 118-119, 124-126, 134-135, 139-141, 150-151, 157-159, 178-179, 189-191, 208-209, 40, 46, 90, 93, 127, 142, 160, 192, 60)</t>
  </si>
  <si>
    <t xml:space="preserve">   Производство  ремонтных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ОЗП=1,15; ЭМ=1,15; ЗПМ=1,15; ТЗ=1,15; ТЗМ=1,15  (Поз. 1, 5-10)</t>
  </si>
  <si>
    <t xml:space="preserve">   74% ФОТ (от 800)  (Поз. 1, 5-11)</t>
  </si>
  <si>
    <t xml:space="preserve">   90% ФОТ (от 2310)  (Поз. 21-22, 43-45, 71-72, 87-89, 114-115, 118-119, 124-126, 134-135, 139-141, 150-151, 157-159, 178-179, 189-191, 208-209)</t>
  </si>
  <si>
    <t xml:space="preserve">   95% ФОТ (от 301)  (Поз. 60)</t>
  </si>
  <si>
    <t xml:space="preserve">   100% ФОТ (от 1193)  (Поз. 12, 40, 46, 90, 93, 127, 142, 160, 192)</t>
  </si>
  <si>
    <t xml:space="preserve">   128% ФОТ (от 15261)  (Поз. 2-4, 14, 16, 18, 23, 28, 32, 36, 50-57, 62, 64, 66, 68, 73, 75, 78, 80, 83, 96, 101, 103, 105, 107, 109-110, 112, 116, 120, 122, 131, 136, 145, 147, 152, 155, 164, 166, 168, 171, 173, 175, 180, 183, 185, 187, 196, 198, 200, 203, 205, 210, 212, 214)</t>
  </si>
  <si>
    <t xml:space="preserve">   50% ФОТ (от 800)  (Поз. 1, 5-11)</t>
  </si>
  <si>
    <t xml:space="preserve">   60% ФОТ (от 48)  (Поз. 12)</t>
  </si>
  <si>
    <t xml:space="preserve">   65% ФОТ (от 301)  (Поз. 60)</t>
  </si>
  <si>
    <t xml:space="preserve">   70% ФОТ (от 3455)  (Поз. 21-22, 43-45, 71-72, 87-89, 114-115, 118-119, 124-126, 134-135, 139-141, 150-151, 157-159, 178-179, 189-191, 208-209, 40, 46, 90, 93, 127, 142, 160, 192)</t>
  </si>
  <si>
    <t xml:space="preserve">   83% ФОТ (от 15261)  (Поз. 2-4, 14, 16, 18, 23, 28, 32, 36, 50-57, 62, 64, 66, 68, 73, 75, 78, 80, 83, 96, 101, 103, 105, 107, 109-110, 112, 116, 120, 122, 131, 136, 145, 147, 152, 155, 164, 166, 168, 171, 173, 175, 180, 183, 185, 187, 196, 198, 200, 203, 205, 210, 212, 214)</t>
  </si>
  <si>
    <t xml:space="preserve">Материал от разборки, пригодный для дальнейшего использования, передается балансодержателю по акту                          </t>
  </si>
  <si>
    <t>2.</t>
  </si>
  <si>
    <t>К=5,74 - индекс перевода в I квартале из базисных цен 2001г. в текущие на СМР (прил. №1 к Письму Минстроя России от 06.02.2015 N 3004-ЛС/08)</t>
  </si>
  <si>
    <t>3.</t>
  </si>
  <si>
    <t>К=3,76 - индекс перевода в I квартале из базисных цен 2001г. в текущие на оборудование (прил. №5 к Письму Минстроя России от 06.02.2015 N 3004-ЛС/08)</t>
  </si>
  <si>
    <t>06.04.15г.</t>
  </si>
  <si>
    <r>
      <t>ЛОКАЛЬНЫЙ СМЕТНЫЙ РАСЧЕТ №25792</t>
    </r>
    <r>
      <rPr>
        <b/>
        <sz val="10"/>
        <rFont val="Times New Roman"/>
        <family val="1"/>
        <charset val="204"/>
      </rPr>
      <t xml:space="preserve"> </t>
    </r>
  </si>
  <si>
    <r>
      <t xml:space="preserve">Реконструкцию.  </t>
    </r>
    <r>
      <rPr>
        <b/>
        <sz val="10"/>
        <rFont val="Arial"/>
        <family val="2"/>
        <charset val="204"/>
      </rPr>
      <t xml:space="preserve">Площадка 2 Здание 234 Г  (инв.№ 7401055)  </t>
    </r>
  </si>
  <si>
    <r>
      <t xml:space="preserve">                </t>
    </r>
    <r>
      <rPr>
        <b/>
        <sz val="10"/>
        <rFont val="Arial"/>
        <family val="2"/>
        <charset val="204"/>
      </rPr>
      <t>Раздел: Пусконаладочные работы. Вентиляция</t>
    </r>
  </si>
  <si>
    <t>Сметная стоимость прочих _______________________________________________________________________________________________</t>
  </si>
  <si>
    <t>___________________________9,082</t>
  </si>
  <si>
    <t>___________________________4,430</t>
  </si>
  <si>
    <t>_______________________________________________________________________________________________295,67</t>
  </si>
  <si>
    <t xml:space="preserve">                           Раздел 1. Системы вентиляции (Пусконаладочные работы: (вхолостую 75%)</t>
  </si>
  <si>
    <t xml:space="preserve">                           Система П-1.</t>
  </si>
  <si>
    <t>ТЕРп03-01-022-01</t>
  </si>
  <si>
    <t>Сеть систем вентиляции и кондиционирования воздуха при количестве сечений до 5</t>
  </si>
  <si>
    <t>1 вентиляционная сеть</t>
  </si>
  <si>
    <t>ТЕРп03-01-011-06</t>
  </si>
  <si>
    <t>Регулировочно-запорное устройство клапан огнезадерживающий КЛОП</t>
  </si>
  <si>
    <t>1 устройство</t>
  </si>
  <si>
    <t xml:space="preserve">                           Система П-2.</t>
  </si>
  <si>
    <t>ТЕРп03-01-007-01 прим.</t>
  </si>
  <si>
    <t>Кондиционер Центральный КЦКП-1,6-У3</t>
  </si>
  <si>
    <t>ТЕРп03-01-011-01</t>
  </si>
  <si>
    <t>Регулировочно-запорное устройство клапан воздушный проходной с электрическим, пневматическим приводом</t>
  </si>
  <si>
    <t>ТЕРп03-01-004-01 прим.</t>
  </si>
  <si>
    <t>Установка воздухонагревателя</t>
  </si>
  <si>
    <t>1 установка</t>
  </si>
  <si>
    <t>ТЕРп03-01-028-01 прим.</t>
  </si>
  <si>
    <t>Фильтр панельный</t>
  </si>
  <si>
    <t>ТЕРп03-01-002-13 прим.</t>
  </si>
  <si>
    <t>Вентилятор ВСК-4</t>
  </si>
  <si>
    <t>ТЕРп03-01-011-05</t>
  </si>
  <si>
    <t>Регулировочно-запорное устройство клапан обратный</t>
  </si>
  <si>
    <t xml:space="preserve">                           Система В-1.</t>
  </si>
  <si>
    <t>ТЕРп03-01-002-13</t>
  </si>
  <si>
    <t>Вентилятор радиальный (центробежный), диаметральный или крышный до массой до 0,05т</t>
  </si>
  <si>
    <t xml:space="preserve">                           Система В-5</t>
  </si>
  <si>
    <t xml:space="preserve">                           Система В-6</t>
  </si>
  <si>
    <t xml:space="preserve">                           Система В-8</t>
  </si>
  <si>
    <t xml:space="preserve">                           Система В-9</t>
  </si>
  <si>
    <t xml:space="preserve">  Итого по разделу 1 Системы вентиляции (Пусконаладочные работы: (вхолостую 75%)</t>
  </si>
  <si>
    <t xml:space="preserve">                           Раздел 2. Автоматика (Пусконаладочные работы (вхолостую 80%)</t>
  </si>
  <si>
    <t>ТЕРп01-04-034-01 прим.</t>
  </si>
  <si>
    <t>Комплект автоматики</t>
  </si>
  <si>
    <t>1 компл.</t>
  </si>
  <si>
    <t>Итого по разделу 2 Автоматика (Пусконаладочные работы (вхолостую 80%)</t>
  </si>
  <si>
    <t xml:space="preserve">   Районный к-т 4,3%  (Поз. 1-24)</t>
  </si>
  <si>
    <t xml:space="preserve"> ПНР на действующих предприятиях ОЗП=1,15; ТЗ=1,15  (Поз. 1-24)</t>
  </si>
  <si>
    <t xml:space="preserve">   Пусконаладочные работы: (вхолостую 75%) ПЗ=0,75 (ОЗП=0,75; ЭМ=0,75; ЗПМ=0,75; МАТ=0,75)  (Поз. 1-23)</t>
  </si>
  <si>
    <t xml:space="preserve">   Пусконаладочные работы (вхолостую 80%) ПЗ=0,8 (ОЗП=0,8; ЭМ=0,8; ЗПМ=0,8; МАТ=0,8)  (Поз. 24)</t>
  </si>
  <si>
    <t xml:space="preserve">   65% ФОТ (от 4430)  (Поз. 1-24)</t>
  </si>
  <si>
    <t xml:space="preserve">   40% ФОТ (от 4430)  (Поз. 1-24)</t>
  </si>
  <si>
    <t xml:space="preserve">  Пусконаладочные работы: 'вхолостую' - 75%</t>
  </si>
  <si>
    <t xml:space="preserve">  Пусконаладочные работы: 'вхолостую' - 80%</t>
  </si>
  <si>
    <t>ЛОКАЛЬНЫЙ СМЕТНЫЙ РАСЧЕТ № 25804</t>
  </si>
  <si>
    <t xml:space="preserve">              на Реконструкцию. Площадка 2. Здание 234Г. Инв.№ 7401055.</t>
  </si>
  <si>
    <t>Основание: проект № 25026-14-АС</t>
  </si>
  <si>
    <t>___________________________73,979</t>
  </si>
  <si>
    <t>___________________________11,518</t>
  </si>
  <si>
    <t>_______________________________________________________________________________________________790,55</t>
  </si>
  <si>
    <t>ТЕР46-03-010-03</t>
  </si>
  <si>
    <t>Пробивка в стенах толщиной 120 мм отверстий площадью до 500 см2</t>
  </si>
  <si>
    <r>
      <t>0,24</t>
    </r>
    <r>
      <rPr>
        <i/>
        <sz val="6"/>
        <rFont val="Arial"/>
        <family val="2"/>
        <charset val="204"/>
      </rPr>
      <t xml:space="preserve">
(29-5)/100</t>
    </r>
  </si>
  <si>
    <t>ТЕР46-03-007-03</t>
  </si>
  <si>
    <t>Пробивка проемов в конструкциях из кирпича толщиной стен выше 120 мм</t>
  </si>
  <si>
    <r>
      <t>0,23</t>
    </r>
    <r>
      <rPr>
        <i/>
        <sz val="6"/>
        <rFont val="Arial"/>
        <family val="2"/>
        <charset val="204"/>
      </rPr>
      <t xml:space="preserve">
(0,21*0,21+0,175*0,175+0,3*0,3)*0,64+(0,55*0,35+0,33*0,33)*0,4</t>
    </r>
  </si>
  <si>
    <t>ТЕР46-03-017-07</t>
  </si>
  <si>
    <t>Заделка кирпичом гнезд, борозд и концов балок</t>
  </si>
  <si>
    <t>1 м3 заделки</t>
  </si>
  <si>
    <t>ТЕР46-04-012-03</t>
  </si>
  <si>
    <t>Разборка деревянных заполнений проемов дверных</t>
  </si>
  <si>
    <r>
      <t>0,437</t>
    </r>
    <r>
      <rPr>
        <i/>
        <sz val="6"/>
        <rFont val="Arial"/>
        <family val="2"/>
        <charset val="204"/>
      </rPr>
      <t xml:space="preserve">
(2,1*0,9*9++2,1*0,8*4+2,1*0,7*1+2,1*1*5+2,1*1,3*2+2,1*1,2*1)/100</t>
    </r>
  </si>
  <si>
    <t>ФЕР09-04-012-01</t>
  </si>
  <si>
    <r>
      <t>Установка металлических дверных блоков в готовые проемы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</si>
  <si>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1 м2 проема</t>
  </si>
  <si>
    <r>
      <t>43,7</t>
    </r>
    <r>
      <rPr>
        <i/>
        <sz val="6"/>
        <rFont val="Arial"/>
        <family val="2"/>
        <charset val="204"/>
      </rPr>
      <t xml:space="preserve">
(2,1*0,9*9++2,1*0,8*4+2,1*0,7*1+2,1*1*5+2,1*1,3*2+2,1*1,2*1)</t>
    </r>
  </si>
  <si>
    <t>Ком.предл. от 16.04.2015г</t>
  </si>
  <si>
    <r>
      <t>Блоки дверные металлические ДСВ ЛН 2100-900 М3 (двойной контур уплотнения, степень огнестойкости EI60, противопожарный замок, ручка с противопригарным покрытием, цилиндровый механизм)</t>
    </r>
    <r>
      <rPr>
        <i/>
        <sz val="7"/>
        <rFont val="Arial"/>
        <family val="2"/>
        <charset val="204"/>
      </rPr>
      <t xml:space="preserve">
Формулы цены единицы:
МАТ=9200/1,18/5,74</t>
    </r>
  </si>
  <si>
    <r>
      <t>1358,29</t>
    </r>
    <r>
      <rPr>
        <i/>
        <sz val="5"/>
        <rFont val="Arial"/>
        <family val="2"/>
        <charset val="204"/>
      </rPr>
      <t xml:space="preserve">
9200/1,18/5,74</t>
    </r>
  </si>
  <si>
    <t>П/лист от 14.04.2015г.</t>
  </si>
  <si>
    <r>
      <t>Блоки дверные металлические ДСВ ДН 2100-1300 М3 (двойной контур уплотнения, степень огнестойкости EI60, противопожарный замок, ручка с противопригарным покрытием, цилиндровый механизм)</t>
    </r>
    <r>
      <rPr>
        <i/>
        <sz val="7"/>
        <rFont val="Arial"/>
        <family val="2"/>
        <charset val="204"/>
      </rPr>
      <t xml:space="preserve">
Формулы цены единицы:
МАТ=14600/1,18/5,74</t>
    </r>
  </si>
  <si>
    <r>
      <t>2155,55</t>
    </r>
    <r>
      <rPr>
        <i/>
        <sz val="5"/>
        <rFont val="Arial"/>
        <family val="2"/>
        <charset val="204"/>
      </rPr>
      <t xml:space="preserve">
14600/1,18/5,74</t>
    </r>
  </si>
  <si>
    <r>
      <t>Блоки дверные металлические ДСВ ЛН 2100-1200 М3 (двойной контур уплотнения, степень огнестойкости EI60, противопожарный замок, ручка с противопригарным покрытием, цилиндровый механизм)</t>
    </r>
    <r>
      <rPr>
        <i/>
        <sz val="7"/>
        <rFont val="Arial"/>
        <family val="2"/>
        <charset val="204"/>
      </rPr>
      <t xml:space="preserve">
Формулы цены единицы:
МАТ=13600/1,18/5,74</t>
    </r>
  </si>
  <si>
    <r>
      <t>2007,91</t>
    </r>
    <r>
      <rPr>
        <i/>
        <sz val="5"/>
        <rFont val="Arial"/>
        <family val="2"/>
        <charset val="204"/>
      </rPr>
      <t xml:space="preserve">
13600/1,18/5,74</t>
    </r>
  </si>
  <si>
    <r>
      <t>Блоки дверные металлические ДСВ ЛН 2100-1000 М3 (двойной контур уплотнения, степень огнестойкости EI60, противопожарный замок, ручка с противопригарным покрытием, цилиндровый механизм)</t>
    </r>
    <r>
      <rPr>
        <i/>
        <sz val="7"/>
        <rFont val="Arial"/>
        <family val="2"/>
        <charset val="204"/>
      </rPr>
      <t xml:space="preserve">
Формулы цены единицы:
МАТ=9200/1,18/5,74</t>
    </r>
  </si>
  <si>
    <r>
      <t>Блоки дверные металлические ДСВ ПН 2100-1000 М3 (двойной контур уплотнения, степенб огнестойкости EI60, сувальдный замок класса В, цилиндровый замок класса В)</t>
    </r>
    <r>
      <rPr>
        <i/>
        <sz val="7"/>
        <rFont val="Arial"/>
        <family val="2"/>
        <charset val="204"/>
      </rPr>
      <t xml:space="preserve">
Формулы цены единицы:
МАТ=9200/1,18/5,74</t>
    </r>
  </si>
  <si>
    <r>
      <t>Блоки дверные металлические ДСВ ПВ 2100-900 М3 (двойной контур уплотнения, степень огнестойкости EI60, противопо-жарный замок, ручка с противопригарным покрытием, цилиндровый механизм)</t>
    </r>
    <r>
      <rPr>
        <i/>
        <sz val="7"/>
        <rFont val="Arial"/>
        <family val="2"/>
        <charset val="204"/>
      </rPr>
      <t xml:space="preserve">
Формулы цены единицы:
МАТ=9200/1,18/5,74</t>
    </r>
  </si>
  <si>
    <r>
      <t>Блоки дверные металлические ДСВ ПВ 2100-800 М3 (двойной контур уплотнения, степень огнестойкости EI60, противопо-жарный замок, ручка с противопригарным покрытием, цилиндровый механизм)</t>
    </r>
    <r>
      <rPr>
        <i/>
        <sz val="7"/>
        <rFont val="Arial"/>
        <family val="2"/>
        <charset val="204"/>
      </rPr>
      <t xml:space="preserve">
Формулы цены единицы:
МАТ=9200/1,18/5,74</t>
    </r>
  </si>
  <si>
    <r>
      <t>Блоки дверные металлические ДСВ ЛВ 2100-800 М3 (двойной контур уплотнения, степень огнестойкости EI60, противопо-жарный замок, ручка с противопригарным покрытием, цилиндровый механизм)</t>
    </r>
    <r>
      <rPr>
        <i/>
        <sz val="7"/>
        <rFont val="Arial"/>
        <family val="2"/>
        <charset val="204"/>
      </rPr>
      <t xml:space="preserve">
Формулы цены единицы:
МАТ=9200/1,18/5,74</t>
    </r>
  </si>
  <si>
    <r>
      <t>Блоки дверные металлические ДСВ ПВ 2100-700 М3 (двойной контур уплотнения, степень огнестойкости EI60, противопо-жарный замок, ручка с противопригарным покрытием, цилиндровый механизм)</t>
    </r>
    <r>
      <rPr>
        <i/>
        <sz val="7"/>
        <rFont val="Arial"/>
        <family val="2"/>
        <charset val="204"/>
      </rPr>
      <t xml:space="preserve">
Формулы цены единицы:
МАТ=9200/1,18/5,74</t>
    </r>
  </si>
  <si>
    <t>ТЕРр61-7-1</t>
  </si>
  <si>
    <t>Ремонт штукатурки откосов внутри здания по камню и бетону цементно-известковым раствором прямолинейных</t>
  </si>
  <si>
    <r>
      <t>0,051</t>
    </r>
    <r>
      <rPr>
        <i/>
        <sz val="6"/>
        <rFont val="Arial"/>
        <family val="2"/>
        <charset val="204"/>
      </rPr>
      <t xml:space="preserve">
((2,1*2+1)*0,6+(2,1*2+0,8)*0,4)/100</t>
    </r>
  </si>
  <si>
    <t>ТЕРр61-2-7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</si>
  <si>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</si>
  <si>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r>
      <t>0,095</t>
    </r>
    <r>
      <rPr>
        <i/>
        <sz val="6"/>
        <rFont val="Arial"/>
        <family val="2"/>
        <charset val="204"/>
      </rPr>
      <t xml:space="preserve">
0,5*19/100</t>
    </r>
  </si>
  <si>
    <t>ТЕР15-02-016-04 прим.</t>
  </si>
  <si>
    <r>
      <t>Устройство падуг в местах сопряжения стен и потолков цементно-известковым или цементным раствором общей шириной 250 мм</t>
    </r>
    <r>
      <rPr>
        <i/>
        <sz val="7"/>
        <rFont val="Arial"/>
        <family val="2"/>
        <charset val="204"/>
      </rPr>
      <t xml:space="preserve">
(на среднюю толщину 50 мм ПЗ=2,5 (ОЗП=2,5; ЭМ=2,5 к расх.; ЗПМ=2,5; МАТ=2,5 к расх.; ТЗ=2,5; ТЗМ=2,5))</t>
    </r>
  </si>
  <si>
    <t>ФЕР15-04-007-01</t>
  </si>
  <si>
    <r>
      <t>Окраска водно-дисперсионными акриловыми составами улучшенная: по штукатурке стен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Свердловской области (Межрегиональный сборник к-тов пересчета сметной стоимости СМР по субъектам РФ, выпуск №3) ОЗП=1,41; ЭМ=1,242; ЗПМ=1,41; МАТ=1,052)</t>
    </r>
  </si>
  <si>
    <r>
      <t>0,736</t>
    </r>
    <r>
      <rPr>
        <i/>
        <sz val="6"/>
        <rFont val="Arial"/>
        <family val="2"/>
        <charset val="204"/>
      </rPr>
      <t xml:space="preserve">
0,051+0,095+1,18/2</t>
    </r>
  </si>
  <si>
    <t>ФЕР15-04-007-02</t>
  </si>
  <si>
    <r>
      <t>Окраска водно-дисперсионными акриловыми составами улучшенная: по штукатурке потолков (падуг)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Свердловской области (Межрегиональный сборник к-тов пересчета сметной стоимости СМР по субъектам РФ, выпуск №3) ОЗП=1,41; ЭМ=1,242; ЗПМ=1,41; МАТ=1,052)</t>
    </r>
  </si>
  <si>
    <r>
      <t>0,59</t>
    </r>
    <r>
      <rPr>
        <i/>
        <sz val="6"/>
        <rFont val="Arial"/>
        <family val="2"/>
        <charset val="204"/>
      </rPr>
      <t xml:space="preserve">
1,18/2</t>
    </r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</si>
  <si>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(п.1.1.9 ОП Прил.1. Поясной коэффициент: Свердловская область ПЗ=1,1 (ОЗП=1,1; ЭМ=1,1; ЗПМ=1,1; МАТ=1,1))</t>
    </r>
  </si>
  <si>
    <t>ФССЦпг03-21-01-010</t>
  </si>
  <si>
    <r>
      <t>Перевозка грузов (грунта и мусора) автомобилями-самосвалами грузоподъемностью 10 т, работающих вне карьера, на расстояние: до 10 км I класс груза</t>
    </r>
    <r>
      <rPr>
        <i/>
        <sz val="7"/>
        <rFont val="Arial"/>
        <family val="2"/>
        <charset val="204"/>
      </rPr>
      <t xml:space="preserve">
(15 Поясные коэффициенты к сметным ценам на перевозку грузов автомобильным транспортом: Свердловская область ПЗ=1,1 (ОЗП=1,1; ЭМ=1,1; ЗПМ=1,1; МАТ=1,1))</t>
    </r>
  </si>
  <si>
    <t xml:space="preserve">  Итого по разделу</t>
  </si>
  <si>
    <t xml:space="preserve">   Районный к-т 4,3%  (Поз. 1-5, 15-21)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</si>
  <si>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5, 17-19)</t>
  </si>
  <si>
    <t xml:space="preserve">   3. 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 ОЗП=1,35; ЭМ=1,35; ЗПМ=1,35; ТЗ=1,35; ТЗМ=1,35  (Поз. 5, 17-19)</t>
  </si>
  <si>
    <t xml:space="preserve">   Заготовительно-складские расходы на материалы - согласно п.4.64 из МДС 81-35.2004 МАТ=1,02  (Поз. 6-14)</t>
  </si>
  <si>
    <t xml:space="preserve">   79% ФОТ (от 542)  (Поз. 15-16)</t>
  </si>
  <si>
    <t xml:space="preserve">   90% ФОТ (от 2376)  (Поз. 5)</t>
  </si>
  <si>
    <t xml:space="preserve">   105% ФОТ (от 7298)  (Поз. 17-19)</t>
  </si>
  <si>
    <t xml:space="preserve">   110% ФОТ (от 1203)  (Поз. 1-4)</t>
  </si>
  <si>
    <t xml:space="preserve">   50% ФОТ (от 542)  (Поз. 15-16)</t>
  </si>
  <si>
    <t xml:space="preserve">   55% ФОТ (от 7298)  (Поз. 17-19)</t>
  </si>
  <si>
    <t xml:space="preserve">   70% ФОТ (от 1203)  (Поз. 1-4)</t>
  </si>
  <si>
    <t xml:space="preserve">   85% ФОТ (от 2376)  (Поз. 5)</t>
  </si>
  <si>
    <t>17.04.15 г.</t>
  </si>
  <si>
    <t>На реконструкцию. Площадка 2. Здание 234Г (инв.№ 7401055). Раздел: Генплан.</t>
  </si>
  <si>
    <t>25804-1</t>
  </si>
  <si>
    <t>отд.028</t>
  </si>
  <si>
    <t>на  2016 год</t>
  </si>
  <si>
    <t>На реконструкцию. Площадка 2. Здание 234Г (инв.№ 7401055). Раздел: Силовое электрооборудование. Электроосвещение. Электроснабжение вентсистем при пожаре, управление огнезащитными клапанами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</si>
</sst>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00"/>
    <numFmt numFmtId="165" formatCode="dd/mm/yy;@"/>
  </numFmts>
  <fonts count="62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sz val="8"/>
      <name val="Times New Roman"/>
      <family val="1"/>
      <charset val="204"/>
    </font>
    <font>
      <sz val="10"/>
      <name val="Times New Roman Cyr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sz val="8"/>
      <name val="Arial Cyr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i/>
      <sz val="5"/>
      <name val="Arial"/>
      <family val="2"/>
      <charset val="204"/>
    </font>
    <font>
      <sz val="11"/>
      <name val="Arial"/>
      <family val="2"/>
      <charset val="204"/>
    </font>
    <font>
      <sz val="16"/>
      <name val="Times New Roman"/>
      <family val="1"/>
      <charset val="204"/>
    </font>
    <font>
      <sz val="18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6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i/>
      <sz val="9"/>
      <name val="Arial"/>
      <family val="2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Arial"/>
      <family val="2"/>
      <charset val="204"/>
    </font>
    <font>
      <i/>
      <sz val="8"/>
      <name val="Arial"/>
      <family val="2"/>
      <charset val="204"/>
    </font>
    <font>
      <sz val="7"/>
      <color indexed="8"/>
      <name val="Arial"/>
      <family val="2"/>
      <charset val="204"/>
    </font>
    <font>
      <b/>
      <i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9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44" fontId="33" fillId="0" borderId="0" applyFont="0" applyFill="0" applyBorder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1" fillId="0" borderId="0" applyAlignment="0"/>
    <xf numFmtId="0" fontId="43" fillId="0" borderId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6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254">
    <xf numFmtId="0" fontId="0" fillId="0" borderId="0" xfId="0"/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0" fontId="27" fillId="0" borderId="0" xfId="74" applyFont="1" applyFill="1" applyAlignment="1">
      <alignment wrapText="1"/>
    </xf>
    <xf numFmtId="4" fontId="27" fillId="0" borderId="0" xfId="74" applyNumberFormat="1" applyFont="1" applyFill="1" applyAlignment="1">
      <alignment horizontal="center" vertical="center" wrapText="1"/>
    </xf>
    <xf numFmtId="0" fontId="27" fillId="0" borderId="0" xfId="74" applyFont="1" applyFill="1" applyAlignment="1">
      <alignment vertical="center" wrapText="1"/>
    </xf>
    <xf numFmtId="0" fontId="28" fillId="0" borderId="0" xfId="74" applyFont="1" applyFill="1" applyAlignment="1">
      <alignment wrapText="1"/>
    </xf>
    <xf numFmtId="4" fontId="28" fillId="0" borderId="0" xfId="74" applyNumberFormat="1" applyFont="1" applyFill="1" applyAlignment="1">
      <alignment horizontal="center" vertical="center" wrapText="1"/>
    </xf>
    <xf numFmtId="0" fontId="29" fillId="0" borderId="0" xfId="74" applyFont="1" applyFill="1" applyAlignment="1">
      <alignment wrapText="1"/>
    </xf>
    <xf numFmtId="4" fontId="29" fillId="0" borderId="10" xfId="74" applyNumberFormat="1" applyFont="1" applyFill="1" applyBorder="1" applyAlignment="1">
      <alignment horizontal="center" vertical="center" wrapText="1"/>
    </xf>
    <xf numFmtId="0" fontId="29" fillId="0" borderId="10" xfId="74" applyFont="1" applyFill="1" applyBorder="1" applyAlignment="1">
      <alignment vertical="center" wrapText="1"/>
    </xf>
    <xf numFmtId="0" fontId="27" fillId="0" borderId="10" xfId="74" applyFont="1" applyFill="1" applyBorder="1" applyAlignment="1">
      <alignment vertical="center" wrapText="1"/>
    </xf>
    <xf numFmtId="0" fontId="29" fillId="0" borderId="10" xfId="74" applyFont="1" applyFill="1" applyBorder="1" applyAlignment="1">
      <alignment horizontal="right" vertical="center" wrapText="1"/>
    </xf>
    <xf numFmtId="1" fontId="27" fillId="0" borderId="0" xfId="74" applyNumberFormat="1" applyFont="1" applyFill="1" applyAlignment="1">
      <alignment horizontal="center" vertical="center" wrapText="1"/>
    </xf>
    <xf numFmtId="1" fontId="27" fillId="0" borderId="10" xfId="74" applyNumberFormat="1" applyFont="1" applyFill="1" applyBorder="1" applyAlignment="1">
      <alignment horizontal="center" vertical="center" wrapText="1"/>
    </xf>
    <xf numFmtId="0" fontId="27" fillId="0" borderId="0" xfId="74" applyFont="1" applyFill="1" applyAlignment="1">
      <alignment horizontal="center" vertical="center" wrapText="1"/>
    </xf>
    <xf numFmtId="4" fontId="27" fillId="0" borderId="13" xfId="74" applyNumberFormat="1" applyFont="1" applyFill="1" applyBorder="1" applyAlignment="1">
      <alignment horizontal="center" vertical="center" wrapText="1"/>
    </xf>
    <xf numFmtId="0" fontId="34" fillId="0" borderId="0" xfId="74" applyFont="1"/>
    <xf numFmtId="0" fontId="27" fillId="0" borderId="0" xfId="74" applyFont="1"/>
    <xf numFmtId="0" fontId="27" fillId="0" borderId="0" xfId="74" applyFont="1" applyBorder="1" applyAlignment="1">
      <alignment horizontal="center"/>
    </xf>
    <xf numFmtId="4" fontId="27" fillId="0" borderId="10" xfId="74" applyNumberFormat="1" applyFont="1" applyBorder="1" applyAlignment="1">
      <alignment horizontal="center" wrapText="1"/>
    </xf>
    <xf numFmtId="4" fontId="27" fillId="0" borderId="14" xfId="74" applyNumberFormat="1" applyFont="1" applyBorder="1" applyAlignment="1">
      <alignment horizontal="center" vertical="center"/>
    </xf>
    <xf numFmtId="4" fontId="27" fillId="0" borderId="10" xfId="74" applyNumberFormat="1" applyFont="1" applyBorder="1" applyAlignment="1">
      <alignment horizontal="center"/>
    </xf>
    <xf numFmtId="4" fontId="27" fillId="0" borderId="15" xfId="74" applyNumberFormat="1" applyFont="1" applyBorder="1" applyAlignment="1">
      <alignment horizontal="center" vertical="center"/>
    </xf>
    <xf numFmtId="0" fontId="27" fillId="0" borderId="10" xfId="74" applyFont="1" applyBorder="1" applyAlignment="1">
      <alignment horizontal="center"/>
    </xf>
    <xf numFmtId="0" fontId="27" fillId="0" borderId="15" xfId="74" applyFont="1" applyBorder="1" applyAlignment="1">
      <alignment horizontal="center" vertical="center"/>
    </xf>
    <xf numFmtId="0" fontId="35" fillId="0" borderId="0" xfId="74" applyFont="1"/>
    <xf numFmtId="0" fontId="28" fillId="0" borderId="0" xfId="74" applyFont="1"/>
    <xf numFmtId="0" fontId="36" fillId="0" borderId="0" xfId="74" applyFont="1"/>
    <xf numFmtId="4" fontId="27" fillId="0" borderId="10" xfId="74" applyNumberFormat="1" applyFont="1" applyFill="1" applyBorder="1" applyAlignment="1">
      <alignment horizontal="center" vertical="center" wrapText="1"/>
    </xf>
    <xf numFmtId="0" fontId="28" fillId="0" borderId="0" xfId="74" applyFont="1" applyFill="1" applyAlignment="1">
      <alignment horizontal="right"/>
    </xf>
    <xf numFmtId="4" fontId="27" fillId="0" borderId="0" xfId="74" applyNumberFormat="1" applyFont="1" applyFill="1" applyAlignment="1">
      <alignment horizontal="right" vertical="center" wrapText="1"/>
    </xf>
    <xf numFmtId="0" fontId="27" fillId="0" borderId="10" xfId="74" applyFont="1" applyFill="1" applyBorder="1" applyAlignment="1">
      <alignment horizontal="left" vertical="center" wrapText="1"/>
    </xf>
    <xf numFmtId="0" fontId="29" fillId="0" borderId="0" xfId="74" applyFont="1" applyFill="1" applyAlignment="1">
      <alignment vertical="center" wrapText="1"/>
    </xf>
    <xf numFmtId="4" fontId="28" fillId="0" borderId="0" xfId="74" applyNumberFormat="1" applyFont="1" applyFill="1" applyAlignment="1">
      <alignment horizontal="center" wrapText="1"/>
    </xf>
    <xf numFmtId="0" fontId="34" fillId="0" borderId="0" xfId="74" applyFont="1" applyAlignment="1">
      <alignment horizontal="right"/>
    </xf>
    <xf numFmtId="0" fontId="36" fillId="0" borderId="0" xfId="74" applyFont="1" applyAlignment="1">
      <alignment horizontal="right"/>
    </xf>
    <xf numFmtId="4" fontId="28" fillId="0" borderId="0" xfId="74" applyNumberFormat="1" applyFont="1" applyFill="1" applyAlignment="1">
      <alignment horizontal="right" wrapText="1"/>
    </xf>
    <xf numFmtId="0" fontId="27" fillId="0" borderId="10" xfId="74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 applyBorder="1" applyAlignment="1"/>
    <xf numFmtId="0" fontId="8" fillId="0" borderId="0" xfId="0" applyFont="1" applyAlignment="1">
      <alignment horizontal="center" vertical="top"/>
    </xf>
    <xf numFmtId="0" fontId="7" fillId="0" borderId="0" xfId="0" applyFont="1" applyAlignment="1">
      <alignment horizontal="left" vertical="top"/>
    </xf>
    <xf numFmtId="0" fontId="41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 wrapText="1"/>
    </xf>
    <xf numFmtId="0" fontId="0" fillId="0" borderId="0" xfId="0"/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39" fillId="0" borderId="0" xfId="0" applyFont="1" applyAlignment="1">
      <alignment horizontal="left"/>
    </xf>
    <xf numFmtId="0" fontId="31" fillId="0" borderId="0" xfId="0" applyFont="1" applyBorder="1" applyAlignment="1">
      <alignment horizontal="center"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7" fillId="0" borderId="0" xfId="0" applyFont="1" applyAlignment="1">
      <alignment horizontal="right" vertical="top"/>
    </xf>
    <xf numFmtId="0" fontId="40" fillId="0" borderId="0" xfId="0" applyFont="1" applyAlignment="1">
      <alignment horizontal="right" vertical="top"/>
    </xf>
    <xf numFmtId="0" fontId="4" fillId="0" borderId="12" xfId="0" applyFont="1" applyBorder="1" applyAlignment="1">
      <alignment horizontal="right" vertical="top"/>
    </xf>
    <xf numFmtId="4" fontId="27" fillId="0" borderId="10" xfId="74" applyNumberFormat="1" applyFont="1" applyFill="1" applyBorder="1" applyAlignment="1">
      <alignment horizontal="center" vertical="center" wrapText="1"/>
    </xf>
    <xf numFmtId="4" fontId="27" fillId="0" borderId="10" xfId="74" applyNumberFormat="1" applyFont="1" applyFill="1" applyBorder="1" applyAlignment="1">
      <alignment horizontal="center" vertical="center" wrapText="1"/>
    </xf>
    <xf numFmtId="4" fontId="29" fillId="0" borderId="10" xfId="74" applyNumberFormat="1" applyFont="1" applyFill="1" applyBorder="1" applyAlignment="1">
      <alignment vertical="center" wrapText="1"/>
    </xf>
    <xf numFmtId="43" fontId="29" fillId="0" borderId="10" xfId="88" applyFont="1" applyFill="1" applyBorder="1" applyAlignment="1">
      <alignment horizontal="center" vertical="center" wrapText="1"/>
    </xf>
    <xf numFmtId="0" fontId="29" fillId="0" borderId="0" xfId="74" applyFont="1" applyFill="1" applyBorder="1" applyAlignment="1">
      <alignment vertical="center" wrapText="1"/>
    </xf>
    <xf numFmtId="4" fontId="29" fillId="0" borderId="0" xfId="74" applyNumberFormat="1" applyFont="1" applyFill="1" applyBorder="1" applyAlignment="1">
      <alignment horizontal="center" vertical="center" wrapText="1"/>
    </xf>
    <xf numFmtId="43" fontId="29" fillId="0" borderId="10" xfId="88" applyFont="1" applyFill="1" applyBorder="1" applyAlignment="1">
      <alignment vertical="center" wrapText="1"/>
    </xf>
    <xf numFmtId="43" fontId="27" fillId="0" borderId="10" xfId="88" applyFont="1" applyFill="1" applyBorder="1" applyAlignment="1">
      <alignment vertical="center" wrapText="1"/>
    </xf>
    <xf numFmtId="4" fontId="27" fillId="0" borderId="10" xfId="74" applyNumberFormat="1" applyFont="1" applyFill="1" applyBorder="1" applyAlignment="1">
      <alignment horizontal="center" vertical="center" wrapText="1"/>
    </xf>
    <xf numFmtId="4" fontId="27" fillId="0" borderId="10" xfId="74" applyNumberFormat="1" applyFont="1" applyBorder="1" applyAlignment="1">
      <alignment horizontal="center" vertical="center"/>
    </xf>
    <xf numFmtId="4" fontId="27" fillId="0" borderId="10" xfId="74" applyNumberFormat="1" applyFont="1" applyFill="1" applyBorder="1" applyAlignment="1">
      <alignment horizontal="center" vertical="center" wrapText="1"/>
    </xf>
    <xf numFmtId="0" fontId="47" fillId="0" borderId="0" xfId="74" applyFont="1" applyFill="1" applyAlignment="1">
      <alignment vertical="center" wrapText="1"/>
    </xf>
    <xf numFmtId="0" fontId="47" fillId="0" borderId="0" xfId="74" applyFont="1" applyFill="1" applyAlignment="1">
      <alignment wrapText="1"/>
    </xf>
    <xf numFmtId="4" fontId="47" fillId="0" borderId="0" xfId="74" applyNumberFormat="1" applyFont="1" applyFill="1" applyAlignment="1">
      <alignment horizontal="center" vertical="center" wrapText="1"/>
    </xf>
    <xf numFmtId="0" fontId="47" fillId="0" borderId="0" xfId="74" applyFont="1" applyFill="1" applyAlignment="1"/>
    <xf numFmtId="4" fontId="47" fillId="0" borderId="0" xfId="74" applyNumberFormat="1" applyFont="1" applyFill="1" applyAlignment="1">
      <alignment horizontal="center" wrapText="1"/>
    </xf>
    <xf numFmtId="4" fontId="27" fillId="0" borderId="10" xfId="88" applyNumberFormat="1" applyFont="1" applyFill="1" applyBorder="1" applyAlignment="1">
      <alignment horizontal="center" vertical="center" wrapText="1"/>
    </xf>
    <xf numFmtId="4" fontId="29" fillId="0" borderId="10" xfId="88" applyNumberFormat="1" applyFont="1" applyFill="1" applyBorder="1" applyAlignment="1">
      <alignment horizontal="center" vertical="center" wrapText="1"/>
    </xf>
    <xf numFmtId="4" fontId="27" fillId="0" borderId="10" xfId="74" applyNumberFormat="1" applyFont="1" applyFill="1" applyBorder="1" applyAlignment="1">
      <alignment horizontal="center" vertical="center" wrapText="1"/>
    </xf>
    <xf numFmtId="4" fontId="27" fillId="0" borderId="10" xfId="74" applyNumberFormat="1" applyFont="1" applyFill="1" applyBorder="1" applyAlignment="1">
      <alignment horizontal="center" vertical="center" wrapText="1"/>
    </xf>
    <xf numFmtId="0" fontId="48" fillId="0" borderId="0" xfId="74" applyFont="1" applyFill="1" applyAlignment="1">
      <alignment vertical="center" wrapText="1"/>
    </xf>
    <xf numFmtId="4" fontId="29" fillId="0" borderId="10" xfId="74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1" fillId="0" borderId="11" xfId="0" applyFont="1" applyBorder="1" applyAlignment="1">
      <alignment horizontal="center" vertical="top"/>
    </xf>
    <xf numFmtId="4" fontId="27" fillId="0" borderId="10" xfId="74" applyNumberFormat="1" applyFont="1" applyFill="1" applyBorder="1" applyAlignment="1">
      <alignment horizontal="center" vertical="center" wrapText="1"/>
    </xf>
    <xf numFmtId="0" fontId="28" fillId="0" borderId="0" xfId="74" applyFont="1" applyFill="1" applyAlignment="1">
      <alignment horizontal="right"/>
    </xf>
    <xf numFmtId="0" fontId="36" fillId="0" borderId="0" xfId="74" applyFont="1" applyAlignment="1">
      <alignment horizontal="right"/>
    </xf>
    <xf numFmtId="0" fontId="4" fillId="0" borderId="0" xfId="73" applyFont="1" applyAlignment="1">
      <alignment horizontal="center" vertical="top"/>
    </xf>
    <xf numFmtId="49" fontId="4" fillId="0" borderId="0" xfId="73" applyNumberFormat="1" applyFont="1" applyAlignment="1">
      <alignment horizontal="left" vertical="top"/>
    </xf>
    <xf numFmtId="0" fontId="4" fillId="0" borderId="0" xfId="73" applyFont="1" applyAlignment="1">
      <alignment horizontal="left" vertical="top" wrapText="1"/>
    </xf>
    <xf numFmtId="0" fontId="4" fillId="0" borderId="0" xfId="73" applyFont="1" applyAlignment="1">
      <alignment horizontal="center" vertical="top" wrapText="1"/>
    </xf>
    <xf numFmtId="0" fontId="4" fillId="0" borderId="0" xfId="73" applyFont="1"/>
    <xf numFmtId="0" fontId="4" fillId="0" borderId="0" xfId="73" applyFont="1" applyAlignment="1">
      <alignment horizontal="right" vertical="top"/>
    </xf>
    <xf numFmtId="0" fontId="4" fillId="0" borderId="0" xfId="73" applyFont="1" applyAlignment="1">
      <alignment horizontal="right" vertical="top" wrapText="1"/>
    </xf>
    <xf numFmtId="0" fontId="4" fillId="0" borderId="12" xfId="73" applyFont="1" applyBorder="1" applyAlignment="1">
      <alignment horizontal="left" vertical="top"/>
    </xf>
    <xf numFmtId="0" fontId="4" fillId="0" borderId="12" xfId="73" applyFont="1" applyBorder="1" applyAlignment="1">
      <alignment horizontal="left"/>
    </xf>
    <xf numFmtId="0" fontId="4" fillId="0" borderId="12" xfId="73" applyFont="1" applyBorder="1" applyAlignment="1">
      <alignment horizontal="right" vertical="top"/>
    </xf>
    <xf numFmtId="0" fontId="4" fillId="0" borderId="12" xfId="73" applyFont="1" applyBorder="1" applyAlignment="1">
      <alignment horizontal="center" vertical="top"/>
    </xf>
    <xf numFmtId="0" fontId="4" fillId="0" borderId="16" xfId="73" applyFont="1" applyBorder="1" applyAlignment="1">
      <alignment horizontal="left" vertical="top"/>
    </xf>
    <xf numFmtId="0" fontId="4" fillId="0" borderId="16" xfId="73" applyFont="1" applyBorder="1" applyAlignment="1">
      <alignment horizontal="left"/>
    </xf>
    <xf numFmtId="0" fontId="4" fillId="0" borderId="16" xfId="73" applyFont="1" applyBorder="1" applyAlignment="1">
      <alignment horizontal="right" vertical="top"/>
    </xf>
    <xf numFmtId="0" fontId="4" fillId="0" borderId="16" xfId="73" applyFont="1" applyBorder="1" applyAlignment="1">
      <alignment horizontal="center" vertical="top"/>
    </xf>
    <xf numFmtId="0" fontId="4" fillId="0" borderId="0" xfId="73" applyFont="1" applyBorder="1"/>
    <xf numFmtId="0" fontId="4" fillId="0" borderId="0" xfId="73" applyFont="1" applyBorder="1" applyAlignment="1">
      <alignment horizontal="right" vertical="top"/>
    </xf>
    <xf numFmtId="0" fontId="31" fillId="0" borderId="0" xfId="73" applyFont="1" applyBorder="1" applyAlignment="1">
      <alignment horizontal="center" vertical="top"/>
    </xf>
    <xf numFmtId="0" fontId="31" fillId="0" borderId="0" xfId="73" applyFont="1" applyAlignment="1">
      <alignment horizontal="center" vertical="top"/>
    </xf>
    <xf numFmtId="49" fontId="31" fillId="0" borderId="0" xfId="73" applyNumberFormat="1" applyFont="1" applyAlignment="1">
      <alignment horizontal="left" vertical="top"/>
    </xf>
    <xf numFmtId="0" fontId="4" fillId="0" borderId="0" xfId="73" applyFont="1" applyAlignment="1">
      <alignment horizontal="left"/>
    </xf>
    <xf numFmtId="0" fontId="4" fillId="0" borderId="0" xfId="73" applyFont="1" applyAlignment="1">
      <alignment horizontal="left" vertical="top"/>
    </xf>
    <xf numFmtId="0" fontId="3" fillId="0" borderId="0" xfId="73" applyFont="1" applyAlignment="1">
      <alignment horizontal="center" vertical="top"/>
    </xf>
    <xf numFmtId="49" fontId="3" fillId="0" borderId="0" xfId="73" applyNumberFormat="1" applyFont="1" applyAlignment="1">
      <alignment horizontal="left" vertical="top"/>
    </xf>
    <xf numFmtId="0" fontId="3" fillId="0" borderId="0" xfId="73" applyFont="1" applyAlignment="1">
      <alignment horizontal="left" vertical="top" wrapText="1"/>
    </xf>
    <xf numFmtId="0" fontId="3" fillId="0" borderId="0" xfId="73" applyFont="1" applyAlignment="1">
      <alignment horizontal="center" vertical="top" wrapText="1"/>
    </xf>
    <xf numFmtId="0" fontId="5" fillId="0" borderId="0" xfId="73" applyFont="1" applyAlignment="1">
      <alignment horizontal="center" vertical="top"/>
    </xf>
    <xf numFmtId="0" fontId="5" fillId="0" borderId="0" xfId="73" applyFont="1" applyAlignment="1">
      <alignment horizontal="right" vertical="top"/>
    </xf>
    <xf numFmtId="0" fontId="3" fillId="0" borderId="10" xfId="73" applyFont="1" applyBorder="1" applyAlignment="1">
      <alignment horizontal="center" vertical="center" wrapText="1"/>
    </xf>
    <xf numFmtId="0" fontId="3" fillId="0" borderId="10" xfId="73" applyFont="1" applyBorder="1" applyAlignment="1">
      <alignment horizontal="center" vertical="top"/>
    </xf>
    <xf numFmtId="49" fontId="3" fillId="0" borderId="10" xfId="73" applyNumberFormat="1" applyFont="1" applyBorder="1" applyAlignment="1">
      <alignment horizontal="center" vertical="center"/>
    </xf>
    <xf numFmtId="0" fontId="3" fillId="0" borderId="10" xfId="73" applyFont="1" applyBorder="1" applyAlignment="1">
      <alignment horizontal="center" vertical="center"/>
    </xf>
    <xf numFmtId="49" fontId="6" fillId="0" borderId="10" xfId="73" applyNumberFormat="1" applyFont="1" applyBorder="1" applyAlignment="1">
      <alignment horizontal="left" vertical="top" wrapText="1"/>
    </xf>
    <xf numFmtId="0" fontId="3" fillId="0" borderId="10" xfId="73" applyFont="1" applyBorder="1" applyAlignment="1">
      <alignment horizontal="left" vertical="top" wrapText="1"/>
    </xf>
    <xf numFmtId="0" fontId="3" fillId="0" borderId="10" xfId="73" applyFont="1" applyBorder="1" applyAlignment="1">
      <alignment horizontal="center" vertical="top" wrapText="1"/>
    </xf>
    <xf numFmtId="0" fontId="5" fillId="0" borderId="10" xfId="73" applyFont="1" applyBorder="1" applyAlignment="1">
      <alignment horizontal="center" vertical="top"/>
    </xf>
    <xf numFmtId="0" fontId="37" fillId="0" borderId="10" xfId="73" applyFont="1" applyBorder="1" applyAlignment="1">
      <alignment horizontal="right" vertical="top" wrapText="1"/>
    </xf>
    <xf numFmtId="0" fontId="37" fillId="0" borderId="10" xfId="73" applyFont="1" applyBorder="1" applyAlignment="1">
      <alignment horizontal="right" vertical="top"/>
    </xf>
    <xf numFmtId="0" fontId="5" fillId="0" borderId="10" xfId="73" applyFont="1" applyBorder="1" applyAlignment="1">
      <alignment horizontal="center" vertical="top" wrapText="1"/>
    </xf>
    <xf numFmtId="0" fontId="38" fillId="0" borderId="10" xfId="73" applyFont="1" applyBorder="1" applyAlignment="1">
      <alignment horizontal="right" vertical="top" wrapText="1"/>
    </xf>
    <xf numFmtId="0" fontId="37" fillId="0" borderId="0" xfId="73" applyFont="1" applyAlignment="1">
      <alignment horizontal="right" vertical="top"/>
    </xf>
    <xf numFmtId="0" fontId="8" fillId="0" borderId="0" xfId="73" applyFont="1" applyAlignment="1">
      <alignment horizontal="center" vertical="top"/>
    </xf>
    <xf numFmtId="0" fontId="40" fillId="0" borderId="0" xfId="73" applyFont="1" applyAlignment="1">
      <alignment horizontal="right" vertical="top"/>
    </xf>
    <xf numFmtId="0" fontId="1" fillId="0" borderId="0" xfId="73"/>
    <xf numFmtId="0" fontId="7" fillId="0" borderId="0" xfId="73" applyFont="1" applyAlignment="1">
      <alignment horizontal="left" vertical="top"/>
    </xf>
    <xf numFmtId="0" fontId="41" fillId="0" borderId="0" xfId="73" applyFont="1" applyAlignment="1">
      <alignment horizontal="left" vertical="top"/>
    </xf>
    <xf numFmtId="0" fontId="7" fillId="0" borderId="0" xfId="73" applyFont="1" applyAlignment="1">
      <alignment horizontal="center" vertical="top" wrapText="1"/>
    </xf>
    <xf numFmtId="0" fontId="7" fillId="0" borderId="0" xfId="73" applyFont="1" applyAlignment="1">
      <alignment horizontal="right" vertical="top"/>
    </xf>
    <xf numFmtId="49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7" fillId="0" borderId="11" xfId="0" applyFont="1" applyBorder="1" applyAlignment="1">
      <alignment horizontal="right" vertical="top"/>
    </xf>
    <xf numFmtId="0" fontId="54" fillId="0" borderId="11" xfId="0" applyFont="1" applyBorder="1" applyAlignment="1">
      <alignment horizontal="center" vertical="top"/>
    </xf>
    <xf numFmtId="0" fontId="7" fillId="0" borderId="0" xfId="0" applyFont="1" applyBorder="1" applyAlignment="1">
      <alignment horizontal="right" vertical="top"/>
    </xf>
    <xf numFmtId="0" fontId="55" fillId="0" borderId="0" xfId="0" applyFont="1" applyAlignment="1">
      <alignment horizontal="center" vertical="top"/>
    </xf>
    <xf numFmtId="0" fontId="56" fillId="0" borderId="12" xfId="0" applyFont="1" applyBorder="1" applyAlignment="1">
      <alignment horizontal="right" vertical="top"/>
    </xf>
    <xf numFmtId="0" fontId="7" fillId="0" borderId="0" xfId="0" applyFont="1" applyAlignment="1">
      <alignment horizontal="center" vertical="top"/>
    </xf>
    <xf numFmtId="0" fontId="7" fillId="0" borderId="0" xfId="0" applyFont="1"/>
    <xf numFmtId="0" fontId="4" fillId="0" borderId="11" xfId="73" applyFont="1" applyBorder="1"/>
    <xf numFmtId="0" fontId="4" fillId="0" borderId="11" xfId="73" applyFont="1" applyBorder="1" applyAlignment="1">
      <alignment horizontal="right" vertical="top"/>
    </xf>
    <xf numFmtId="0" fontId="31" fillId="0" borderId="11" xfId="73" applyFont="1" applyBorder="1" applyAlignment="1">
      <alignment horizontal="center" vertical="top"/>
    </xf>
    <xf numFmtId="0" fontId="7" fillId="0" borderId="0" xfId="0" applyFont="1" applyAlignment="1">
      <alignment horizontal="left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right" vertical="top"/>
    </xf>
    <xf numFmtId="164" fontId="6" fillId="0" borderId="0" xfId="0" applyNumberFormat="1" applyFont="1" applyAlignment="1">
      <alignment horizontal="right" vertical="top"/>
    </xf>
    <xf numFmtId="0" fontId="1" fillId="0" borderId="0" xfId="0" applyFont="1"/>
    <xf numFmtId="0" fontId="6" fillId="0" borderId="0" xfId="0" applyFont="1" applyAlignment="1">
      <alignment horizontal="left" vertical="top" wrapText="1"/>
    </xf>
    <xf numFmtId="0" fontId="53" fillId="0" borderId="10" xfId="73" applyFont="1" applyBorder="1" applyAlignment="1">
      <alignment horizontal="center" vertical="top" wrapText="1"/>
    </xf>
    <xf numFmtId="49" fontId="53" fillId="0" borderId="10" xfId="73" applyNumberFormat="1" applyFont="1" applyBorder="1" applyAlignment="1">
      <alignment horizontal="left" vertical="top" wrapText="1"/>
    </xf>
    <xf numFmtId="0" fontId="53" fillId="0" borderId="10" xfId="73" applyFont="1" applyBorder="1" applyAlignment="1">
      <alignment horizontal="left" vertical="top" wrapText="1"/>
    </xf>
    <xf numFmtId="0" fontId="57" fillId="0" borderId="10" xfId="73" applyFont="1" applyBorder="1" applyAlignment="1">
      <alignment horizontal="center" vertical="top" wrapText="1"/>
    </xf>
    <xf numFmtId="0" fontId="58" fillId="0" borderId="10" xfId="73" applyFont="1" applyBorder="1" applyAlignment="1">
      <alignment horizontal="right" vertical="top"/>
    </xf>
    <xf numFmtId="0" fontId="30" fillId="0" borderId="10" xfId="73" applyFont="1" applyBorder="1" applyAlignment="1">
      <alignment horizontal="right" vertical="top"/>
    </xf>
    <xf numFmtId="0" fontId="59" fillId="0" borderId="0" xfId="0" applyFont="1" applyAlignment="1">
      <alignment horizontal="right" vertical="top"/>
    </xf>
    <xf numFmtId="0" fontId="59" fillId="0" borderId="0" xfId="0" applyFont="1" applyBorder="1" applyAlignment="1">
      <alignment horizontal="right" vertical="top"/>
    </xf>
    <xf numFmtId="49" fontId="60" fillId="0" borderId="0" xfId="0" applyNumberFormat="1" applyFont="1" applyBorder="1" applyAlignment="1">
      <alignment horizontal="left" vertical="top" wrapText="1"/>
    </xf>
    <xf numFmtId="0" fontId="39" fillId="0" borderId="0" xfId="0" applyFont="1" applyAlignment="1">
      <alignment horizontal="right"/>
    </xf>
    <xf numFmtId="49" fontId="8" fillId="0" borderId="0" xfId="0" applyNumberFormat="1" applyFont="1" applyAlignment="1">
      <alignment horizontal="left" vertical="top"/>
    </xf>
    <xf numFmtId="0" fontId="32" fillId="0" borderId="0" xfId="0" applyFont="1" applyAlignment="1">
      <alignment horizontal="center" vertical="top"/>
    </xf>
    <xf numFmtId="165" fontId="7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165" fontId="3" fillId="0" borderId="0" xfId="0" applyNumberFormat="1" applyFont="1" applyAlignment="1">
      <alignment horizontal="left" vertical="top"/>
    </xf>
    <xf numFmtId="0" fontId="6" fillId="0" borderId="0" xfId="73" applyFont="1" applyBorder="1" applyAlignment="1">
      <alignment horizontal="left" vertical="top" wrapText="1"/>
    </xf>
    <xf numFmtId="0" fontId="0" fillId="0" borderId="0" xfId="0" applyBorder="1" applyAlignment="1">
      <alignment vertical="top" wrapText="1"/>
    </xf>
    <xf numFmtId="0" fontId="38" fillId="0" borderId="0" xfId="73" applyFont="1" applyBorder="1" applyAlignment="1">
      <alignment horizontal="right" vertical="top" wrapText="1"/>
    </xf>
    <xf numFmtId="0" fontId="37" fillId="0" borderId="0" xfId="73" applyFont="1" applyBorder="1" applyAlignment="1">
      <alignment horizontal="right" vertical="top"/>
    </xf>
    <xf numFmtId="0" fontId="61" fillId="0" borderId="0" xfId="0" applyFont="1" applyAlignment="1">
      <alignment horizontal="center" vertical="top"/>
    </xf>
    <xf numFmtId="0" fontId="5" fillId="0" borderId="0" xfId="73" applyFont="1" applyAlignment="1">
      <alignment horizontal="center" vertical="top" wrapText="1"/>
    </xf>
    <xf numFmtId="0" fontId="4" fillId="0" borderId="0" xfId="73" applyFont="1" applyBorder="1" applyAlignment="1">
      <alignment horizontal="left" vertical="top"/>
    </xf>
    <xf numFmtId="0" fontId="4" fillId="0" borderId="0" xfId="73" applyFont="1" applyBorder="1" applyAlignment="1">
      <alignment horizontal="left"/>
    </xf>
    <xf numFmtId="0" fontId="4" fillId="0" borderId="0" xfId="73" applyFont="1" applyBorder="1" applyAlignment="1">
      <alignment horizontal="center" vertical="top"/>
    </xf>
    <xf numFmtId="0" fontId="46" fillId="0" borderId="0" xfId="73" applyFont="1" applyAlignment="1">
      <alignment horizontal="right" vertical="top"/>
    </xf>
    <xf numFmtId="4" fontId="27" fillId="24" borderId="10" xfId="74" applyNumberFormat="1" applyFont="1" applyFill="1" applyBorder="1" applyAlignment="1">
      <alignment horizontal="center" vertical="center" wrapText="1"/>
    </xf>
    <xf numFmtId="4" fontId="48" fillId="0" borderId="0" xfId="74" applyNumberFormat="1" applyFont="1" applyFill="1" applyAlignment="1">
      <alignment horizontal="right" vertical="center" wrapText="1"/>
    </xf>
    <xf numFmtId="0" fontId="48" fillId="0" borderId="0" xfId="74" applyFont="1" applyFill="1" applyAlignment="1">
      <alignment horizontal="center" vertical="center" wrapText="1"/>
    </xf>
    <xf numFmtId="0" fontId="48" fillId="0" borderId="0" xfId="74" applyFont="1" applyFill="1" applyAlignment="1">
      <alignment horizontal="center" wrapText="1"/>
    </xf>
    <xf numFmtId="0" fontId="28" fillId="0" borderId="0" xfId="74" applyFont="1" applyFill="1" applyAlignment="1">
      <alignment horizontal="center" wrapText="1"/>
    </xf>
    <xf numFmtId="0" fontId="27" fillId="0" borderId="10" xfId="74" applyFont="1" applyFill="1" applyBorder="1" applyAlignment="1">
      <alignment horizontal="center" vertical="center" wrapText="1"/>
    </xf>
    <xf numFmtId="4" fontId="27" fillId="0" borderId="15" xfId="74" applyNumberFormat="1" applyFont="1" applyFill="1" applyBorder="1" applyAlignment="1">
      <alignment horizontal="center" vertical="center" wrapText="1"/>
    </xf>
    <xf numFmtId="4" fontId="27" fillId="0" borderId="16" xfId="74" applyNumberFormat="1" applyFont="1" applyFill="1" applyBorder="1" applyAlignment="1">
      <alignment horizontal="center" vertical="center" wrapText="1"/>
    </xf>
    <xf numFmtId="4" fontId="27" fillId="0" borderId="17" xfId="74" applyNumberFormat="1" applyFont="1" applyFill="1" applyBorder="1" applyAlignment="1">
      <alignment horizontal="center" vertical="center" wrapText="1"/>
    </xf>
    <xf numFmtId="4" fontId="27" fillId="0" borderId="10" xfId="74" applyNumberFormat="1" applyFont="1" applyFill="1" applyBorder="1" applyAlignment="1">
      <alignment horizontal="center" vertical="center" wrapText="1"/>
    </xf>
    <xf numFmtId="4" fontId="47" fillId="0" borderId="0" xfId="74" applyNumberFormat="1" applyFont="1" applyFill="1" applyAlignment="1">
      <alignment horizontal="center" vertical="center" wrapText="1"/>
    </xf>
    <xf numFmtId="0" fontId="48" fillId="0" borderId="0" xfId="74" applyFont="1" applyFill="1" applyAlignment="1">
      <alignment wrapText="1"/>
    </xf>
    <xf numFmtId="0" fontId="48" fillId="0" borderId="0" xfId="74" applyFont="1" applyFill="1" applyAlignment="1">
      <alignment horizontal="right"/>
    </xf>
    <xf numFmtId="4" fontId="48" fillId="0" borderId="0" xfId="74" applyNumberFormat="1" applyFont="1" applyFill="1" applyAlignment="1">
      <alignment horizontal="right" wrapText="1"/>
    </xf>
    <xf numFmtId="0" fontId="47" fillId="0" borderId="0" xfId="74" applyFont="1" applyFill="1" applyAlignment="1">
      <alignment vertical="center" wrapText="1"/>
    </xf>
    <xf numFmtId="0" fontId="47" fillId="0" borderId="0" xfId="74" applyFont="1" applyFill="1" applyAlignment="1">
      <alignment horizontal="left" vertical="center" wrapText="1"/>
    </xf>
    <xf numFmtId="4" fontId="27" fillId="0" borderId="10" xfId="74" applyNumberFormat="1" applyFont="1" applyBorder="1" applyAlignment="1">
      <alignment horizontal="center" vertical="center"/>
    </xf>
    <xf numFmtId="0" fontId="27" fillId="0" borderId="15" xfId="74" applyFont="1" applyBorder="1" applyAlignment="1">
      <alignment horizontal="left" vertical="center"/>
    </xf>
    <xf numFmtId="0" fontId="27" fillId="0" borderId="16" xfId="74" applyFont="1" applyBorder="1" applyAlignment="1">
      <alignment horizontal="left" vertical="center"/>
    </xf>
    <xf numFmtId="4" fontId="27" fillId="0" borderId="14" xfId="74" applyNumberFormat="1" applyFont="1" applyBorder="1" applyAlignment="1">
      <alignment horizontal="center" vertical="center"/>
    </xf>
    <xf numFmtId="4" fontId="27" fillId="0" borderId="20" xfId="74" applyNumberFormat="1" applyFont="1" applyBorder="1" applyAlignment="1">
      <alignment horizontal="center" vertical="center"/>
    </xf>
    <xf numFmtId="0" fontId="27" fillId="0" borderId="14" xfId="74" applyFont="1" applyBorder="1" applyAlignment="1">
      <alignment horizontal="center" vertical="center" wrapText="1"/>
    </xf>
    <xf numFmtId="0" fontId="27" fillId="0" borderId="20" xfId="74" applyFont="1" applyBorder="1" applyAlignment="1">
      <alignment horizontal="center" vertical="center" wrapText="1"/>
    </xf>
    <xf numFmtId="0" fontId="27" fillId="0" borderId="21" xfId="74" applyFont="1" applyBorder="1" applyAlignment="1">
      <alignment horizontal="center" vertical="center" wrapText="1"/>
    </xf>
    <xf numFmtId="0" fontId="27" fillId="0" borderId="22" xfId="74" applyFont="1" applyBorder="1" applyAlignment="1">
      <alignment horizontal="center" vertical="center" wrapText="1"/>
    </xf>
    <xf numFmtId="0" fontId="27" fillId="0" borderId="18" xfId="74" applyFont="1" applyBorder="1" applyAlignment="1">
      <alignment horizontal="center" vertical="center" wrapText="1"/>
    </xf>
    <xf numFmtId="0" fontId="27" fillId="0" borderId="19" xfId="74" applyFont="1" applyBorder="1" applyAlignment="1">
      <alignment horizontal="center" vertical="center" wrapText="1"/>
    </xf>
    <xf numFmtId="0" fontId="27" fillId="0" borderId="13" xfId="74" applyFont="1" applyBorder="1" applyAlignment="1">
      <alignment horizontal="center" vertical="center" wrapText="1"/>
    </xf>
    <xf numFmtId="0" fontId="27" fillId="0" borderId="15" xfId="74" applyFont="1" applyBorder="1" applyAlignment="1">
      <alignment horizontal="center" vertical="center"/>
    </xf>
    <xf numFmtId="0" fontId="27" fillId="0" borderId="17" xfId="74" applyFont="1" applyBorder="1" applyAlignment="1">
      <alignment horizontal="center" vertical="center"/>
    </xf>
    <xf numFmtId="0" fontId="27" fillId="0" borderId="18" xfId="74" applyFont="1" applyBorder="1" applyAlignment="1">
      <alignment horizontal="center" vertical="center"/>
    </xf>
    <xf numFmtId="0" fontId="27" fillId="0" borderId="19" xfId="74" applyFont="1" applyBorder="1" applyAlignment="1">
      <alignment horizontal="center" vertical="center"/>
    </xf>
    <xf numFmtId="0" fontId="27" fillId="0" borderId="13" xfId="74" applyFont="1" applyBorder="1" applyAlignment="1">
      <alignment horizontal="center" vertical="center"/>
    </xf>
    <xf numFmtId="0" fontId="36" fillId="0" borderId="0" xfId="74" applyFont="1" applyAlignment="1">
      <alignment horizontal="left" vertical="center" wrapText="1"/>
    </xf>
    <xf numFmtId="0" fontId="28" fillId="0" borderId="0" xfId="74" applyFont="1" applyFill="1" applyAlignment="1">
      <alignment horizontal="left" wrapText="1"/>
    </xf>
    <xf numFmtId="0" fontId="28" fillId="0" borderId="0" xfId="74" applyFont="1" applyFill="1" applyAlignment="1">
      <alignment wrapText="1"/>
    </xf>
    <xf numFmtId="0" fontId="27" fillId="0" borderId="14" xfId="74" applyFont="1" applyBorder="1" applyAlignment="1">
      <alignment horizontal="left" vertical="center"/>
    </xf>
    <xf numFmtId="0" fontId="27" fillId="0" borderId="20" xfId="74" applyFont="1" applyBorder="1" applyAlignment="1">
      <alignment horizontal="left" vertical="center"/>
    </xf>
    <xf numFmtId="0" fontId="27" fillId="0" borderId="10" xfId="74" applyFont="1" applyBorder="1" applyAlignment="1">
      <alignment horizontal="left" vertical="center"/>
    </xf>
    <xf numFmtId="0" fontId="27" fillId="0" borderId="10" xfId="74" applyFont="1" applyBorder="1" applyAlignment="1">
      <alignment horizontal="left" vertical="center" wrapText="1"/>
    </xf>
    <xf numFmtId="0" fontId="28" fillId="0" borderId="0" xfId="74" applyFont="1" applyAlignment="1">
      <alignment horizontal="center"/>
    </xf>
    <xf numFmtId="0" fontId="27" fillId="0" borderId="12" xfId="74" applyFont="1" applyBorder="1" applyAlignment="1">
      <alignment horizontal="right"/>
    </xf>
    <xf numFmtId="0" fontId="28" fillId="0" borderId="0" xfId="74" applyFont="1" applyAlignment="1">
      <alignment horizontal="center" vertical="center" wrapText="1"/>
    </xf>
    <xf numFmtId="0" fontId="27" fillId="0" borderId="10" xfId="74" applyFont="1" applyBorder="1" applyAlignment="1">
      <alignment horizontal="center" vertical="center" wrapText="1"/>
    </xf>
    <xf numFmtId="0" fontId="27" fillId="0" borderId="0" xfId="74" applyFont="1" applyAlignment="1">
      <alignment horizontal="center"/>
    </xf>
    <xf numFmtId="0" fontId="27" fillId="0" borderId="0" xfId="74" applyFont="1" applyAlignment="1">
      <alignment horizontal="left"/>
    </xf>
    <xf numFmtId="0" fontId="3" fillId="0" borderId="10" xfId="73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6" fillId="0" borderId="10" xfId="73" applyFont="1" applyBorder="1" applyAlignment="1">
      <alignment horizontal="left" vertical="top" wrapText="1"/>
    </xf>
    <xf numFmtId="0" fontId="51" fillId="0" borderId="0" xfId="0" applyFont="1" applyAlignment="1">
      <alignment horizontal="left" wrapText="1"/>
    </xf>
    <xf numFmtId="0" fontId="3" fillId="0" borderId="10" xfId="73" applyFont="1" applyBorder="1" applyAlignment="1">
      <alignment horizontal="center" vertical="center" wrapText="1"/>
    </xf>
    <xf numFmtId="0" fontId="3" fillId="0" borderId="10" xfId="73" applyFont="1" applyBorder="1" applyAlignment="1">
      <alignment horizontal="center" vertical="center"/>
    </xf>
    <xf numFmtId="49" fontId="3" fillId="0" borderId="10" xfId="73" applyNumberFormat="1" applyFont="1" applyBorder="1" applyAlignment="1">
      <alignment horizontal="center" vertical="center" wrapText="1"/>
    </xf>
    <xf numFmtId="49" fontId="3" fillId="0" borderId="10" xfId="73" applyNumberFormat="1" applyFont="1" applyBorder="1" applyAlignment="1">
      <alignment horizontal="center" vertical="center"/>
    </xf>
    <xf numFmtId="0" fontId="4" fillId="0" borderId="10" xfId="73" applyFont="1" applyBorder="1" applyAlignment="1">
      <alignment horizontal="center" vertical="center" wrapText="1"/>
    </xf>
    <xf numFmtId="0" fontId="2" fillId="0" borderId="10" xfId="73" applyFont="1" applyBorder="1" applyAlignment="1">
      <alignment horizontal="left" vertical="top" wrapText="1"/>
    </xf>
    <xf numFmtId="0" fontId="6" fillId="0" borderId="10" xfId="73" applyFont="1" applyBorder="1" applyAlignment="1">
      <alignment horizontal="center" vertical="top"/>
    </xf>
    <xf numFmtId="0" fontId="0" fillId="0" borderId="10" xfId="0" applyBorder="1" applyAlignment="1">
      <alignment vertical="top"/>
    </xf>
    <xf numFmtId="0" fontId="4" fillId="0" borderId="12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4" fillId="0" borderId="0" xfId="73" applyFont="1" applyAlignment="1">
      <alignment horizontal="right"/>
    </xf>
    <xf numFmtId="0" fontId="0" fillId="0" borderId="0" xfId="0" applyAlignment="1">
      <alignment horizontal="right"/>
    </xf>
    <xf numFmtId="164" fontId="4" fillId="0" borderId="0" xfId="0" applyNumberFormat="1" applyFont="1" applyAlignment="1">
      <alignment horizontal="right"/>
    </xf>
    <xf numFmtId="0" fontId="51" fillId="0" borderId="10" xfId="73" applyFont="1" applyBorder="1" applyAlignment="1">
      <alignment horizontal="left" vertical="top" wrapText="1"/>
    </xf>
    <xf numFmtId="0" fontId="52" fillId="0" borderId="10" xfId="0" applyFont="1" applyBorder="1" applyAlignment="1">
      <alignment vertical="top" wrapText="1"/>
    </xf>
    <xf numFmtId="0" fontId="4" fillId="0" borderId="12" xfId="0" applyFont="1" applyBorder="1" applyAlignment="1">
      <alignment horizontal="center"/>
    </xf>
    <xf numFmtId="0" fontId="5" fillId="0" borderId="10" xfId="73" applyFont="1" applyBorder="1" applyAlignment="1">
      <alignment horizontal="center" vertical="center" textRotation="90" wrapText="1" readingOrder="1"/>
    </xf>
    <xf numFmtId="0" fontId="4" fillId="0" borderId="10" xfId="73" applyFont="1" applyBorder="1" applyAlignment="1">
      <alignment horizontal="center" vertical="center"/>
    </xf>
    <xf numFmtId="0" fontId="4" fillId="0" borderId="16" xfId="73" applyFont="1" applyBorder="1" applyAlignment="1">
      <alignment horizontal="center" vertical="top"/>
    </xf>
  </cellXfs>
  <cellStyles count="89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55"/>
    <cellStyle name="Денежный 2" xfId="56"/>
    <cellStyle name="Заголовок 1 2" xfId="57"/>
    <cellStyle name="Заголовок 1 3" xfId="58"/>
    <cellStyle name="Заголовок 2 2" xfId="59"/>
    <cellStyle name="Заголовок 2 3" xfId="60"/>
    <cellStyle name="Заголовок 3 2" xfId="61"/>
    <cellStyle name="Заголовок 3 3" xfId="62"/>
    <cellStyle name="Заголовок 4 2" xfId="63"/>
    <cellStyle name="Заголовок 4 3" xfId="64"/>
    <cellStyle name="Итог 2" xfId="65"/>
    <cellStyle name="Итог 3" xfId="66"/>
    <cellStyle name="Контрольная ячейка 2" xfId="67"/>
    <cellStyle name="Контрольная ячейка 3" xfId="68"/>
    <cellStyle name="Название 2" xfId="69"/>
    <cellStyle name="Название 3" xfId="70"/>
    <cellStyle name="Нейтральный 2" xfId="71"/>
    <cellStyle name="Нейтральный 3" xfId="72"/>
    <cellStyle name="Обычный" xfId="0" builtinId="0"/>
    <cellStyle name="Обычный 2" xfId="73"/>
    <cellStyle name="Обычный 3" xfId="74"/>
    <cellStyle name="Плохой 2" xfId="75"/>
    <cellStyle name="Плохой 3" xfId="76"/>
    <cellStyle name="Пояснение 2" xfId="77"/>
    <cellStyle name="Пояснение 3" xfId="78"/>
    <cellStyle name="Примечание 2" xfId="79"/>
    <cellStyle name="Примечание 3" xfId="80"/>
    <cellStyle name="Связанная ячейка 2" xfId="81"/>
    <cellStyle name="Связанная ячейка 3" xfId="82"/>
    <cellStyle name="Стиль 1" xfId="83"/>
    <cellStyle name="Текст предупреждения 2" xfId="84"/>
    <cellStyle name="Текст предупреждения 3" xfId="85"/>
    <cellStyle name="Финансовый" xfId="88" builtinId="3"/>
    <cellStyle name="Хороший 2" xfId="86"/>
    <cellStyle name="Хороший 3" xfId="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34"/>
  <sheetViews>
    <sheetView showZeros="0" topLeftCell="B1" zoomScale="80" zoomScaleNormal="80" workbookViewId="0">
      <selection activeCell="S31" sqref="A1:S31"/>
    </sheetView>
  </sheetViews>
  <sheetFormatPr defaultColWidth="9.140625" defaultRowHeight="15.75" x14ac:dyDescent="0.25"/>
  <cols>
    <col min="1" max="1" width="41.140625" style="5" customWidth="1"/>
    <col min="2" max="4" width="15.7109375" style="4" customWidth="1"/>
    <col min="5" max="5" width="15.42578125" style="4" customWidth="1"/>
    <col min="6" max="8" width="15.7109375" style="4" customWidth="1"/>
    <col min="9" max="9" width="14.5703125" style="4" customWidth="1"/>
    <col min="10" max="12" width="15.7109375" style="4" customWidth="1"/>
    <col min="13" max="13" width="14.5703125" style="4" customWidth="1"/>
    <col min="14" max="14" width="18" style="4" customWidth="1"/>
    <col min="15" max="15" width="18.85546875" style="4" customWidth="1"/>
    <col min="16" max="16" width="16.42578125" style="3" customWidth="1"/>
    <col min="17" max="17" width="17.28515625" style="3" customWidth="1"/>
    <col min="18" max="18" width="18.42578125" style="3" customWidth="1"/>
    <col min="19" max="16384" width="9.140625" style="3"/>
  </cols>
  <sheetData>
    <row r="1" spans="1:18" ht="25.15" customHeight="1" x14ac:dyDescent="0.35">
      <c r="A1" s="188" t="s">
        <v>20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25.15" customHeight="1" x14ac:dyDescent="0.25">
      <c r="A2" s="187" t="s">
        <v>113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 ht="15" customHeight="1" x14ac:dyDescent="0.3">
      <c r="A3" s="189"/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</row>
    <row r="4" spans="1:18" s="15" customFormat="1" ht="35.25" customHeight="1" x14ac:dyDescent="0.2">
      <c r="A4" s="190" t="s">
        <v>8</v>
      </c>
      <c r="B4" s="191" t="s">
        <v>7</v>
      </c>
      <c r="C4" s="192"/>
      <c r="D4" s="192"/>
      <c r="E4" s="193"/>
      <c r="F4" s="191" t="s">
        <v>98</v>
      </c>
      <c r="G4" s="192"/>
      <c r="H4" s="192"/>
      <c r="I4" s="193"/>
      <c r="J4" s="191" t="s">
        <v>6</v>
      </c>
      <c r="K4" s="192"/>
      <c r="L4" s="192"/>
      <c r="M4" s="193"/>
      <c r="N4" s="194" t="s">
        <v>45</v>
      </c>
      <c r="O4" s="194" t="s">
        <v>46</v>
      </c>
      <c r="P4" s="190" t="s">
        <v>100</v>
      </c>
      <c r="Q4" s="190"/>
      <c r="R4" s="190"/>
    </row>
    <row r="5" spans="1:18" s="15" customFormat="1" ht="73.5" customHeight="1" x14ac:dyDescent="0.2">
      <c r="A5" s="190"/>
      <c r="B5" s="16" t="s">
        <v>26</v>
      </c>
      <c r="C5" s="16" t="s">
        <v>5</v>
      </c>
      <c r="D5" s="16" t="s">
        <v>4</v>
      </c>
      <c r="E5" s="16" t="s">
        <v>3</v>
      </c>
      <c r="F5" s="16" t="s">
        <v>26</v>
      </c>
      <c r="G5" s="16" t="s">
        <v>5</v>
      </c>
      <c r="H5" s="16" t="s">
        <v>4</v>
      </c>
      <c r="I5" s="16" t="s">
        <v>3</v>
      </c>
      <c r="J5" s="16" t="s">
        <v>26</v>
      </c>
      <c r="K5" s="16" t="s">
        <v>5</v>
      </c>
      <c r="L5" s="16" t="s">
        <v>4</v>
      </c>
      <c r="M5" s="16" t="s">
        <v>3</v>
      </c>
      <c r="N5" s="194"/>
      <c r="O5" s="194"/>
      <c r="P5" s="16" t="s">
        <v>5</v>
      </c>
      <c r="Q5" s="16" t="s">
        <v>4</v>
      </c>
      <c r="R5" s="16" t="s">
        <v>3</v>
      </c>
    </row>
    <row r="6" spans="1:18" s="13" customFormat="1" x14ac:dyDescent="0.2">
      <c r="A6" s="14">
        <v>1</v>
      </c>
      <c r="B6" s="14">
        <v>2</v>
      </c>
      <c r="C6" s="14">
        <v>3</v>
      </c>
      <c r="D6" s="14">
        <v>4</v>
      </c>
      <c r="E6" s="14">
        <v>5</v>
      </c>
      <c r="F6" s="14">
        <v>6</v>
      </c>
      <c r="G6" s="14">
        <v>7</v>
      </c>
      <c r="H6" s="14">
        <v>8</v>
      </c>
      <c r="I6" s="14">
        <v>9</v>
      </c>
      <c r="J6" s="14">
        <v>10</v>
      </c>
      <c r="K6" s="14">
        <v>11</v>
      </c>
      <c r="L6" s="14">
        <v>12</v>
      </c>
      <c r="M6" s="14">
        <v>13</v>
      </c>
      <c r="N6" s="14">
        <v>14</v>
      </c>
      <c r="O6" s="14">
        <v>15</v>
      </c>
      <c r="P6" s="14">
        <v>19</v>
      </c>
      <c r="Q6" s="14">
        <v>20</v>
      </c>
      <c r="R6" s="14">
        <v>21</v>
      </c>
    </row>
    <row r="7" spans="1:18" s="33" customFormat="1" ht="67.5" customHeight="1" x14ac:dyDescent="0.2">
      <c r="A7" s="32" t="s">
        <v>104</v>
      </c>
      <c r="B7" s="185">
        <v>6458</v>
      </c>
      <c r="C7" s="29">
        <v>6458</v>
      </c>
      <c r="D7" s="29">
        <v>0</v>
      </c>
      <c r="E7" s="29">
        <v>0</v>
      </c>
      <c r="F7" s="29">
        <f t="shared" ref="F7" si="0">SUM(G7:I7)</f>
        <v>6458</v>
      </c>
      <c r="G7" s="29">
        <f t="shared" ref="G7" si="1">C7</f>
        <v>6458</v>
      </c>
      <c r="H7" s="29">
        <f t="shared" ref="H7" si="2">D7</f>
        <v>0</v>
      </c>
      <c r="I7" s="29">
        <f t="shared" ref="I7" si="3">E7</f>
        <v>0</v>
      </c>
      <c r="J7" s="29">
        <f t="shared" ref="J7" si="4">SUM(K7:M7)</f>
        <v>6458</v>
      </c>
      <c r="K7" s="29">
        <f>G7</f>
        <v>6458</v>
      </c>
      <c r="L7" s="29"/>
      <c r="M7" s="29"/>
      <c r="N7" s="75">
        <f t="shared" ref="N7:N11" si="5">SUM(P7:R7)</f>
        <v>40394</v>
      </c>
      <c r="O7" s="38">
        <v>25772</v>
      </c>
      <c r="P7" s="75">
        <f>ROUND(K7*5.94*1.053,0)</f>
        <v>40394</v>
      </c>
      <c r="Q7" s="69"/>
      <c r="R7" s="69"/>
    </row>
    <row r="8" spans="1:18" s="33" customFormat="1" ht="117" customHeight="1" x14ac:dyDescent="0.2">
      <c r="A8" s="32" t="s">
        <v>883</v>
      </c>
      <c r="B8" s="185">
        <v>105016</v>
      </c>
      <c r="C8" s="67">
        <v>88501</v>
      </c>
      <c r="D8" s="67">
        <v>100</v>
      </c>
      <c r="E8" s="67">
        <v>16415</v>
      </c>
      <c r="F8" s="67">
        <f>SUM(G8:I8)</f>
        <v>105016</v>
      </c>
      <c r="G8" s="67">
        <f>C8</f>
        <v>88501</v>
      </c>
      <c r="H8" s="67">
        <f>D8</f>
        <v>100</v>
      </c>
      <c r="I8" s="67">
        <f>E8</f>
        <v>16415</v>
      </c>
      <c r="J8" s="67">
        <f>SUM(K8:M8)</f>
        <v>105016</v>
      </c>
      <c r="K8" s="67">
        <f>C8</f>
        <v>88501</v>
      </c>
      <c r="L8" s="67">
        <f>H8</f>
        <v>100</v>
      </c>
      <c r="M8" s="67">
        <f>I8</f>
        <v>16415</v>
      </c>
      <c r="N8" s="75">
        <f t="shared" si="5"/>
        <v>733732</v>
      </c>
      <c r="O8" s="38">
        <v>25773</v>
      </c>
      <c r="P8" s="75">
        <f>ROUND(K8*5.94*1.053,0)</f>
        <v>553558</v>
      </c>
      <c r="Q8" s="86">
        <f>ROUND(H8*3.89*1.053,0)</f>
        <v>410</v>
      </c>
      <c r="R8" s="86">
        <f>ROUND(I8*10.4*1.053,0)</f>
        <v>179764</v>
      </c>
    </row>
    <row r="9" spans="1:18" s="33" customFormat="1" ht="59.25" customHeight="1" x14ac:dyDescent="0.2">
      <c r="A9" s="32" t="s">
        <v>105</v>
      </c>
      <c r="B9" s="185">
        <v>390775</v>
      </c>
      <c r="C9" s="67">
        <v>217153</v>
      </c>
      <c r="D9" s="67">
        <v>173622</v>
      </c>
      <c r="E9" s="67"/>
      <c r="F9" s="67">
        <f>SUM(G9:I9)</f>
        <v>390775</v>
      </c>
      <c r="G9" s="67">
        <f>C9</f>
        <v>217153</v>
      </c>
      <c r="H9" s="67">
        <f>D9</f>
        <v>173622</v>
      </c>
      <c r="I9" s="67"/>
      <c r="J9" s="67">
        <f>SUM(K9:M9)</f>
        <v>390775</v>
      </c>
      <c r="K9" s="67">
        <f>G9</f>
        <v>217153</v>
      </c>
      <c r="L9" s="67">
        <f>H9</f>
        <v>173622</v>
      </c>
      <c r="M9" s="67"/>
      <c r="N9" s="75">
        <f t="shared" si="5"/>
        <v>2069438</v>
      </c>
      <c r="O9" s="38">
        <v>25774</v>
      </c>
      <c r="P9" s="75">
        <f>ROUND(K9*5.94*1.053,0)</f>
        <v>1358253</v>
      </c>
      <c r="Q9" s="86">
        <f>ROUND(H9*3.89*1.053,0)</f>
        <v>711185</v>
      </c>
      <c r="R9" s="69">
        <f>ROUND(I9*10.4*1.053,0)</f>
        <v>0</v>
      </c>
    </row>
    <row r="10" spans="1:18" s="33" customFormat="1" ht="63" customHeight="1" x14ac:dyDescent="0.2">
      <c r="A10" s="32" t="s">
        <v>106</v>
      </c>
      <c r="B10" s="185">
        <f>C10</f>
        <v>83651</v>
      </c>
      <c r="C10" s="75">
        <v>83651</v>
      </c>
      <c r="D10" s="75"/>
      <c r="E10" s="75"/>
      <c r="F10" s="75">
        <f>SUM(G10:I10)</f>
        <v>83651</v>
      </c>
      <c r="G10" s="75">
        <f>C10</f>
        <v>83651</v>
      </c>
      <c r="H10" s="75"/>
      <c r="I10" s="75"/>
      <c r="J10" s="75">
        <f>SUM(K10:M10)</f>
        <v>83651</v>
      </c>
      <c r="K10" s="75">
        <f>G10</f>
        <v>83651</v>
      </c>
      <c r="L10" s="75"/>
      <c r="M10" s="75"/>
      <c r="N10" s="75">
        <f t="shared" si="5"/>
        <v>523222</v>
      </c>
      <c r="O10" s="38" t="s">
        <v>880</v>
      </c>
      <c r="P10" s="85">
        <f>ROUND(K10*5.94*1.053,0)</f>
        <v>523222</v>
      </c>
      <c r="Q10" s="69">
        <f>ROUND(H10*3.89*1.053,0)</f>
        <v>0</v>
      </c>
      <c r="R10" s="69"/>
    </row>
    <row r="11" spans="1:18" s="33" customFormat="1" ht="67.5" customHeight="1" x14ac:dyDescent="0.2">
      <c r="A11" s="32" t="s">
        <v>107</v>
      </c>
      <c r="B11" s="185">
        <v>9082</v>
      </c>
      <c r="C11" s="77"/>
      <c r="D11" s="77"/>
      <c r="E11" s="77">
        <v>9082</v>
      </c>
      <c r="F11" s="77">
        <f>SUM(G11:I11)</f>
        <v>9082</v>
      </c>
      <c r="G11" s="77">
        <f>C11</f>
        <v>0</v>
      </c>
      <c r="H11" s="77"/>
      <c r="I11" s="77">
        <f>E11</f>
        <v>9082</v>
      </c>
      <c r="J11" s="77">
        <f>SUM(K11:M11)</f>
        <v>9082</v>
      </c>
      <c r="K11" s="77">
        <f>G11</f>
        <v>0</v>
      </c>
      <c r="L11" s="77"/>
      <c r="M11" s="77">
        <f>E11</f>
        <v>9082</v>
      </c>
      <c r="N11" s="77">
        <f t="shared" si="5"/>
        <v>99459</v>
      </c>
      <c r="O11" s="38">
        <v>25792</v>
      </c>
      <c r="P11" s="91">
        <f t="shared" ref="P11:P12" si="6">ROUND(K11*5.94*1.053,0)</f>
        <v>0</v>
      </c>
      <c r="Q11" s="69"/>
      <c r="R11" s="77">
        <f>ROUND(M11*10.4*1.053,0)</f>
        <v>99459</v>
      </c>
    </row>
    <row r="12" spans="1:18" s="33" customFormat="1" ht="67.5" customHeight="1" x14ac:dyDescent="0.2">
      <c r="A12" s="32" t="s">
        <v>879</v>
      </c>
      <c r="B12" s="185">
        <v>87689</v>
      </c>
      <c r="C12" s="91">
        <v>87689</v>
      </c>
      <c r="D12" s="91"/>
      <c r="E12" s="91"/>
      <c r="F12" s="91">
        <f>G12</f>
        <v>87689</v>
      </c>
      <c r="G12" s="91">
        <f>C12</f>
        <v>87689</v>
      </c>
      <c r="H12" s="91"/>
      <c r="I12" s="91"/>
      <c r="J12" s="91">
        <f>SUM(K12:M12)</f>
        <v>87689</v>
      </c>
      <c r="K12" s="91">
        <f>G12</f>
        <v>87689</v>
      </c>
      <c r="L12" s="91"/>
      <c r="M12" s="91"/>
      <c r="N12" s="91"/>
      <c r="O12" s="38">
        <v>26133</v>
      </c>
      <c r="P12" s="91">
        <f t="shared" si="6"/>
        <v>548479</v>
      </c>
      <c r="Q12" s="69"/>
      <c r="R12" s="91"/>
    </row>
    <row r="13" spans="1:18" s="8" customFormat="1" ht="24.95" customHeight="1" x14ac:dyDescent="0.25">
      <c r="A13" s="12" t="s">
        <v>2</v>
      </c>
      <c r="B13" s="9">
        <f>SUM(B7:B12)</f>
        <v>682671</v>
      </c>
      <c r="C13" s="9">
        <f>SUM(C7:C12)</f>
        <v>483452</v>
      </c>
      <c r="D13" s="9">
        <f>SUM(D7:D11)</f>
        <v>173722</v>
      </c>
      <c r="E13" s="9">
        <f>SUM(E7:E11)</f>
        <v>25497</v>
      </c>
      <c r="F13" s="9">
        <f>SUM(F7:F12)</f>
        <v>682671</v>
      </c>
      <c r="G13" s="9">
        <f>SUM(G7:G12)</f>
        <v>483452</v>
      </c>
      <c r="H13" s="9">
        <f>SUM(H7:H11)</f>
        <v>173722</v>
      </c>
      <c r="I13" s="9">
        <f>SUM(I7:I11)</f>
        <v>25497</v>
      </c>
      <c r="J13" s="9">
        <f>SUM(J7:J12)</f>
        <v>682671</v>
      </c>
      <c r="K13" s="9">
        <f>SUM(K7:K12)</f>
        <v>483452</v>
      </c>
      <c r="L13" s="9">
        <f>SUM(L7:L11)</f>
        <v>173722</v>
      </c>
      <c r="M13" s="9">
        <f>SUM(M7:M11)</f>
        <v>25497</v>
      </c>
      <c r="N13" s="9">
        <f>SUM(P13:R13)</f>
        <v>4014724</v>
      </c>
      <c r="O13" s="9"/>
      <c r="P13" s="73">
        <f>SUM(P7:P12)</f>
        <v>3023906</v>
      </c>
      <c r="Q13" s="70">
        <f>SUM(Q8:Q9)</f>
        <v>711595</v>
      </c>
      <c r="R13" s="84">
        <f>SUM(R7:R11)</f>
        <v>279223</v>
      </c>
    </row>
    <row r="14" spans="1:18" ht="24.95" customHeight="1" x14ac:dyDescent="0.25">
      <c r="A14" s="11" t="s">
        <v>47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9">
        <f>SUM(P14:R14)</f>
        <v>722650.32</v>
      </c>
      <c r="O14" s="68"/>
      <c r="P14" s="74">
        <f>ROUND(P13*18%,2)</f>
        <v>544303.07999999996</v>
      </c>
      <c r="Q14" s="74">
        <f>ROUND(Q13*18%,2)</f>
        <v>128087.1</v>
      </c>
      <c r="R14" s="83">
        <f t="shared" ref="R14" si="7">ROUND(R13*18%,2)</f>
        <v>50260.14</v>
      </c>
    </row>
    <row r="15" spans="1:18" s="8" customFormat="1" ht="24.95" customHeight="1" x14ac:dyDescent="0.25">
      <c r="A15" s="10" t="s">
        <v>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>
        <f>SUM(P15:R15)</f>
        <v>4737374.3199999994</v>
      </c>
      <c r="O15" s="9"/>
      <c r="P15" s="73">
        <f>SUM(P13:P14)</f>
        <v>3568209.08</v>
      </c>
      <c r="Q15" s="73">
        <f>SUM(Q13:Q14)</f>
        <v>839682.1</v>
      </c>
      <c r="R15" s="84">
        <f t="shared" ref="R15" si="8">SUM(R13:R14)</f>
        <v>329483.14</v>
      </c>
    </row>
    <row r="16" spans="1:18" s="8" customFormat="1" ht="24.95" customHeight="1" x14ac:dyDescent="0.25">
      <c r="A16" s="71"/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</row>
    <row r="17" spans="1:15" ht="30.75" customHeight="1" x14ac:dyDescent="0.25">
      <c r="A17" s="199" t="s">
        <v>0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</row>
    <row r="18" spans="1:15" ht="33" customHeight="1" x14ac:dyDescent="0.25">
      <c r="A18" s="199" t="s">
        <v>102</v>
      </c>
      <c r="B18" s="199"/>
      <c r="C18" s="199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</row>
    <row r="19" spans="1:15" ht="34.5" customHeight="1" x14ac:dyDescent="0.25">
      <c r="A19" s="199" t="s">
        <v>109</v>
      </c>
      <c r="B19" s="199"/>
      <c r="C19" s="199"/>
      <c r="D19" s="199"/>
      <c r="E19" s="199"/>
      <c r="F19" s="199"/>
      <c r="G19" s="199"/>
      <c r="H19" s="199"/>
      <c r="I19" s="199"/>
      <c r="J19" s="199"/>
      <c r="K19" s="199"/>
      <c r="L19" s="199"/>
      <c r="M19" s="199"/>
      <c r="N19" s="199"/>
      <c r="O19" s="199"/>
    </row>
    <row r="20" spans="1:15" ht="31.5" customHeight="1" x14ac:dyDescent="0.25">
      <c r="A20" s="200" t="s">
        <v>103</v>
      </c>
      <c r="B20" s="200"/>
      <c r="C20" s="200"/>
      <c r="D20" s="200"/>
      <c r="E20" s="200"/>
      <c r="F20" s="200"/>
      <c r="G20" s="200"/>
      <c r="H20" s="200"/>
      <c r="I20" s="200"/>
      <c r="J20" s="200"/>
      <c r="K20" s="200"/>
      <c r="L20" s="200"/>
      <c r="M20" s="200"/>
      <c r="N20" s="200"/>
      <c r="O20" s="200"/>
    </row>
    <row r="21" spans="1:15" ht="41.25" customHeight="1" x14ac:dyDescent="0.25">
      <c r="A21" s="200" t="s">
        <v>99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0"/>
      <c r="O21" s="200"/>
    </row>
    <row r="22" spans="1:15" s="8" customFormat="1" ht="24.95" customHeight="1" x14ac:dyDescent="0.25">
      <c r="A22" s="78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</row>
    <row r="23" spans="1:15" ht="32.25" customHeight="1" x14ac:dyDescent="0.35">
      <c r="A23" s="196" t="s">
        <v>110</v>
      </c>
      <c r="B23" s="196"/>
      <c r="C23" s="196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80"/>
    </row>
    <row r="24" spans="1:15" s="8" customFormat="1" ht="18.75" customHeight="1" x14ac:dyDescent="0.35">
      <c r="A24" s="196" t="s">
        <v>44</v>
      </c>
      <c r="B24" s="196"/>
      <c r="C24" s="196"/>
      <c r="D24" s="79"/>
      <c r="E24" s="79"/>
      <c r="F24" s="79"/>
      <c r="G24" s="81"/>
      <c r="H24" s="197" t="s">
        <v>111</v>
      </c>
      <c r="I24" s="197"/>
      <c r="J24" s="197"/>
      <c r="K24" s="79"/>
      <c r="L24" s="79"/>
      <c r="M24" s="79"/>
      <c r="N24" s="79"/>
      <c r="O24" s="79"/>
    </row>
    <row r="25" spans="1:15" ht="20.25" customHeight="1" x14ac:dyDescent="0.25">
      <c r="A25" s="78"/>
      <c r="B25" s="80"/>
      <c r="C25" s="80"/>
      <c r="D25" s="80"/>
      <c r="E25" s="80"/>
      <c r="F25" s="80"/>
      <c r="G25" s="80"/>
      <c r="H25" s="195"/>
      <c r="I25" s="195"/>
      <c r="J25" s="80"/>
      <c r="K25" s="80"/>
      <c r="L25" s="80"/>
      <c r="M25" s="80"/>
      <c r="N25" s="80"/>
      <c r="O25" s="80"/>
    </row>
    <row r="26" spans="1:15" ht="32.25" customHeight="1" x14ac:dyDescent="0.35">
      <c r="A26" s="196" t="s">
        <v>112</v>
      </c>
      <c r="B26" s="196"/>
      <c r="C26" s="82"/>
      <c r="D26" s="82"/>
      <c r="E26" s="82"/>
      <c r="F26" s="82"/>
      <c r="G26" s="82"/>
      <c r="H26" s="198" t="s">
        <v>108</v>
      </c>
      <c r="I26" s="198"/>
      <c r="J26" s="198"/>
      <c r="K26" s="82"/>
      <c r="L26" s="82"/>
      <c r="M26" s="82"/>
      <c r="N26" s="82"/>
      <c r="O26" s="82"/>
    </row>
    <row r="27" spans="1:15" ht="24.95" customHeight="1" x14ac:dyDescent="0.25">
      <c r="A27" s="78"/>
      <c r="B27" s="80"/>
      <c r="C27" s="80"/>
      <c r="D27" s="80"/>
      <c r="E27" s="80"/>
      <c r="F27" s="80"/>
      <c r="G27" s="80"/>
      <c r="H27" s="195"/>
      <c r="I27" s="195"/>
      <c r="J27" s="80"/>
      <c r="K27" s="80"/>
      <c r="L27" s="80"/>
      <c r="M27" s="80"/>
      <c r="N27" s="80"/>
      <c r="O27" s="80"/>
    </row>
    <row r="28" spans="1:15" ht="37.5" customHeight="1" x14ac:dyDescent="0.25">
      <c r="A28" s="87" t="s">
        <v>70</v>
      </c>
      <c r="B28" s="80"/>
      <c r="C28" s="80"/>
      <c r="D28" s="80"/>
      <c r="E28" s="80"/>
      <c r="F28" s="80"/>
      <c r="G28" s="80"/>
      <c r="H28" s="186" t="s">
        <v>71</v>
      </c>
      <c r="I28" s="186"/>
      <c r="J28" s="186"/>
      <c r="K28" s="80"/>
      <c r="L28" s="80"/>
      <c r="M28" s="80"/>
      <c r="N28" s="80"/>
      <c r="O28" s="80"/>
    </row>
    <row r="29" spans="1:15" s="6" customFormat="1" ht="18.75" customHeight="1" x14ac:dyDescent="0.3">
      <c r="A29" s="5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1:15" s="6" customFormat="1" ht="18.75" customHeight="1" x14ac:dyDescent="0.3">
      <c r="A30" s="5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 t="s">
        <v>58</v>
      </c>
      <c r="N30" s="4"/>
      <c r="O30" s="4"/>
    </row>
    <row r="31" spans="1:15" ht="18.75" customHeight="1" x14ac:dyDescent="0.25"/>
    <row r="32" spans="1:15" s="6" customFormat="1" ht="19.5" customHeight="1" x14ac:dyDescent="0.3">
      <c r="A32" s="5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4" spans="1:15" s="6" customFormat="1" ht="18.75" x14ac:dyDescent="0.3">
      <c r="A34" s="5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</row>
  </sheetData>
  <mergeCells count="23">
    <mergeCell ref="A23:C23"/>
    <mergeCell ref="N4:N5"/>
    <mergeCell ref="A17:O17"/>
    <mergeCell ref="A18:O18"/>
    <mergeCell ref="A21:O21"/>
    <mergeCell ref="A20:O20"/>
    <mergeCell ref="A19:O19"/>
    <mergeCell ref="H28:J28"/>
    <mergeCell ref="A2:R2"/>
    <mergeCell ref="A1:R1"/>
    <mergeCell ref="A3:O3"/>
    <mergeCell ref="A4:A5"/>
    <mergeCell ref="B4:E4"/>
    <mergeCell ref="F4:I4"/>
    <mergeCell ref="O4:O5"/>
    <mergeCell ref="J4:M4"/>
    <mergeCell ref="H27:I27"/>
    <mergeCell ref="A26:B26"/>
    <mergeCell ref="A24:C24"/>
    <mergeCell ref="H25:I25"/>
    <mergeCell ref="H24:J24"/>
    <mergeCell ref="H26:J26"/>
    <mergeCell ref="P4:R4"/>
  </mergeCells>
  <phoneticPr fontId="42" type="noConversion"/>
  <pageMargins left="0.39370078740157483" right="0.19685039370078741" top="0.19685039370078741" bottom="0" header="0.31496062992125984" footer="0.31496062992125984"/>
  <pageSetup paperSize="9" scale="4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5"/>
  <sheetViews>
    <sheetView tabSelected="1" workbookViewId="0">
      <selection activeCell="N17" sqref="N17"/>
    </sheetView>
  </sheetViews>
  <sheetFormatPr defaultColWidth="9.140625" defaultRowHeight="15" x14ac:dyDescent="0.25"/>
  <cols>
    <col min="1" max="1" width="9.5703125" style="17" customWidth="1"/>
    <col min="2" max="2" width="7.42578125" style="17" customWidth="1"/>
    <col min="3" max="3" width="23" style="17" customWidth="1"/>
    <col min="4" max="4" width="9.140625" style="17"/>
    <col min="5" max="5" width="12.28515625" style="17" customWidth="1"/>
    <col min="6" max="6" width="19.85546875" style="17" customWidth="1"/>
    <col min="7" max="7" width="23.140625" style="17" customWidth="1"/>
    <col min="8" max="16384" width="9.140625" style="17"/>
  </cols>
  <sheetData>
    <row r="3" spans="1:7" ht="15" customHeight="1" x14ac:dyDescent="0.25"/>
    <row r="4" spans="1:7" hidden="1" x14ac:dyDescent="0.25"/>
    <row r="5" spans="1:7" ht="30" customHeight="1" x14ac:dyDescent="0.3">
      <c r="A5" s="225" t="s">
        <v>19</v>
      </c>
      <c r="B5" s="225"/>
      <c r="C5" s="225"/>
      <c r="D5" s="225"/>
      <c r="E5" s="225"/>
      <c r="F5" s="225"/>
      <c r="G5" s="225"/>
    </row>
    <row r="6" spans="1:7" ht="63" customHeight="1" x14ac:dyDescent="0.25">
      <c r="A6" s="227" t="s">
        <v>115</v>
      </c>
      <c r="B6" s="227"/>
      <c r="C6" s="227"/>
      <c r="D6" s="227"/>
      <c r="E6" s="227"/>
      <c r="F6" s="227"/>
      <c r="G6" s="227"/>
    </row>
    <row r="7" spans="1:7" ht="18.75" x14ac:dyDescent="0.3">
      <c r="A7" s="225" t="s">
        <v>882</v>
      </c>
      <c r="B7" s="225"/>
      <c r="C7" s="225"/>
      <c r="D7" s="225"/>
      <c r="E7" s="225"/>
      <c r="F7" s="225"/>
      <c r="G7" s="225"/>
    </row>
    <row r="8" spans="1:7" ht="15.75" x14ac:dyDescent="0.25">
      <c r="A8" s="229"/>
      <c r="B8" s="229"/>
      <c r="C8" s="229"/>
      <c r="D8" s="229"/>
      <c r="E8" s="229"/>
      <c r="F8" s="229"/>
    </row>
    <row r="9" spans="1:7" ht="15.75" x14ac:dyDescent="0.25">
      <c r="A9" s="230" t="s">
        <v>97</v>
      </c>
      <c r="B9" s="230"/>
      <c r="C9" s="230"/>
      <c r="D9" s="230"/>
      <c r="E9" s="18"/>
      <c r="F9" s="18"/>
    </row>
    <row r="10" spans="1:7" ht="15.75" x14ac:dyDescent="0.25">
      <c r="A10" s="18"/>
      <c r="B10" s="18"/>
      <c r="C10" s="18"/>
      <c r="D10" s="18"/>
      <c r="E10" s="18"/>
      <c r="F10" s="226" t="s">
        <v>18</v>
      </c>
      <c r="G10" s="226"/>
    </row>
    <row r="11" spans="1:7" ht="12.75" customHeight="1" x14ac:dyDescent="0.25">
      <c r="A11" s="206" t="s">
        <v>17</v>
      </c>
      <c r="B11" s="207"/>
      <c r="C11" s="210" t="s">
        <v>16</v>
      </c>
      <c r="D11" s="206" t="s">
        <v>15</v>
      </c>
      <c r="E11" s="207"/>
      <c r="F11" s="210" t="s">
        <v>14</v>
      </c>
      <c r="G11" s="228" t="s">
        <v>13</v>
      </c>
    </row>
    <row r="12" spans="1:7" ht="31.5" customHeight="1" x14ac:dyDescent="0.25">
      <c r="A12" s="208"/>
      <c r="B12" s="209"/>
      <c r="C12" s="211"/>
      <c r="D12" s="208"/>
      <c r="E12" s="209"/>
      <c r="F12" s="211"/>
      <c r="G12" s="228"/>
    </row>
    <row r="13" spans="1:7" ht="13.9" customHeight="1" x14ac:dyDescent="0.25">
      <c r="A13" s="208"/>
      <c r="B13" s="209"/>
      <c r="C13" s="211"/>
      <c r="D13" s="208"/>
      <c r="E13" s="209"/>
      <c r="F13" s="211"/>
      <c r="G13" s="228"/>
    </row>
    <row r="14" spans="1:7" ht="13.9" customHeight="1" x14ac:dyDescent="0.25">
      <c r="A14" s="208"/>
      <c r="B14" s="209"/>
      <c r="C14" s="211"/>
      <c r="D14" s="208"/>
      <c r="E14" s="209"/>
      <c r="F14" s="211"/>
      <c r="G14" s="215" t="s">
        <v>101</v>
      </c>
    </row>
    <row r="15" spans="1:7" ht="13.9" customHeight="1" x14ac:dyDescent="0.25">
      <c r="A15" s="208"/>
      <c r="B15" s="209"/>
      <c r="C15" s="211"/>
      <c r="D15" s="208"/>
      <c r="E15" s="209"/>
      <c r="F15" s="211"/>
      <c r="G15" s="216"/>
    </row>
    <row r="16" spans="1:7" ht="13.9" customHeight="1" x14ac:dyDescent="0.25">
      <c r="A16" s="208"/>
      <c r="B16" s="209"/>
      <c r="C16" s="211"/>
      <c r="D16" s="208"/>
      <c r="E16" s="209"/>
      <c r="F16" s="211"/>
      <c r="G16" s="216"/>
    </row>
    <row r="17" spans="1:11" ht="13.9" customHeight="1" x14ac:dyDescent="0.25">
      <c r="A17" s="208"/>
      <c r="B17" s="209"/>
      <c r="C17" s="212"/>
      <c r="D17" s="208"/>
      <c r="E17" s="209"/>
      <c r="F17" s="212"/>
      <c r="G17" s="217"/>
    </row>
    <row r="18" spans="1:11" ht="15.75" x14ac:dyDescent="0.25">
      <c r="A18" s="213">
        <v>1</v>
      </c>
      <c r="B18" s="214"/>
      <c r="C18" s="25">
        <v>2</v>
      </c>
      <c r="D18" s="213">
        <v>3</v>
      </c>
      <c r="E18" s="214"/>
      <c r="F18" s="25">
        <v>4</v>
      </c>
      <c r="G18" s="24">
        <v>5</v>
      </c>
    </row>
    <row r="19" spans="1:11" ht="32.25" customHeight="1" x14ac:dyDescent="0.25">
      <c r="A19" s="221" t="s">
        <v>5</v>
      </c>
      <c r="B19" s="222"/>
      <c r="C19" s="21">
        <f>СМР!G13</f>
        <v>483452</v>
      </c>
      <c r="D19" s="204">
        <f>G19</f>
        <v>3023906</v>
      </c>
      <c r="E19" s="205"/>
      <c r="F19" s="21">
        <f>G19</f>
        <v>3023906</v>
      </c>
      <c r="G19" s="76">
        <f>СМР!P13</f>
        <v>3023906</v>
      </c>
    </row>
    <row r="20" spans="1:11" ht="32.25" customHeight="1" x14ac:dyDescent="0.25">
      <c r="A20" s="221" t="s">
        <v>4</v>
      </c>
      <c r="B20" s="222"/>
      <c r="C20" s="21">
        <f>СМР!H13</f>
        <v>173722</v>
      </c>
      <c r="D20" s="204">
        <f>СМР!Q13</f>
        <v>711595</v>
      </c>
      <c r="E20" s="205"/>
      <c r="F20" s="21">
        <f>G20</f>
        <v>711595</v>
      </c>
      <c r="G20" s="76">
        <f>D20</f>
        <v>711595</v>
      </c>
    </row>
    <row r="21" spans="1:11" ht="32.25" customHeight="1" x14ac:dyDescent="0.25">
      <c r="A21" s="221" t="s">
        <v>12</v>
      </c>
      <c r="B21" s="222"/>
      <c r="C21" s="21">
        <f>СМР!I13</f>
        <v>25497</v>
      </c>
      <c r="D21" s="204">
        <f>СМР!R13</f>
        <v>279223</v>
      </c>
      <c r="E21" s="205"/>
      <c r="F21" s="21">
        <f>G21</f>
        <v>279223</v>
      </c>
      <c r="G21" s="76">
        <f>СМР!R13</f>
        <v>279223</v>
      </c>
    </row>
    <row r="22" spans="1:11" ht="21.75" customHeight="1" x14ac:dyDescent="0.25">
      <c r="A22" s="223" t="s">
        <v>1</v>
      </c>
      <c r="B22" s="223"/>
      <c r="C22" s="23">
        <f>SUM(C19:C21)</f>
        <v>682671</v>
      </c>
      <c r="D22" s="204">
        <f>SUM(D19:E21)</f>
        <v>4014724</v>
      </c>
      <c r="E22" s="205"/>
      <c r="F22" s="21">
        <f>SUM(F19:F21)</f>
        <v>4014724</v>
      </c>
      <c r="G22" s="76">
        <f>SUM(G19:G21)</f>
        <v>4014724</v>
      </c>
    </row>
    <row r="23" spans="1:11" ht="22.5" customHeight="1" x14ac:dyDescent="0.25">
      <c r="A23" s="202" t="s">
        <v>11</v>
      </c>
      <c r="B23" s="203"/>
      <c r="C23" s="22"/>
      <c r="D23" s="204">
        <f>SUM(G23:G23)</f>
        <v>722650.32</v>
      </c>
      <c r="E23" s="205"/>
      <c r="F23" s="21">
        <f>D23</f>
        <v>722650.32</v>
      </c>
      <c r="G23" s="76">
        <f>ROUND(G22*18%,2)</f>
        <v>722650.32</v>
      </c>
    </row>
    <row r="24" spans="1:11" ht="21" customHeight="1" x14ac:dyDescent="0.25">
      <c r="A24" s="224" t="s">
        <v>10</v>
      </c>
      <c r="B24" s="224"/>
      <c r="C24" s="20"/>
      <c r="D24" s="201">
        <f>SUM(D22:E23)</f>
        <v>4737374.32</v>
      </c>
      <c r="E24" s="201"/>
      <c r="F24" s="88">
        <f>SUM(F22:F23)</f>
        <v>4737374.32</v>
      </c>
      <c r="G24" s="88">
        <f>SUM(G22:G23)</f>
        <v>4737374.32</v>
      </c>
    </row>
    <row r="25" spans="1:11" ht="57.6" customHeight="1" x14ac:dyDescent="0.25">
      <c r="A25" s="19"/>
      <c r="B25" s="19"/>
      <c r="C25" s="19"/>
      <c r="D25" s="19"/>
      <c r="E25" s="19"/>
      <c r="F25" s="19"/>
    </row>
    <row r="26" spans="1:11" s="26" customFormat="1" ht="18.75" x14ac:dyDescent="0.3">
      <c r="A26" s="27" t="s">
        <v>9</v>
      </c>
      <c r="B26" s="27"/>
      <c r="C26" s="27"/>
      <c r="D26" s="27"/>
      <c r="E26" s="27"/>
      <c r="F26" s="27"/>
    </row>
    <row r="27" spans="1:11" s="26" customFormat="1" ht="12" customHeight="1" x14ac:dyDescent="0.3">
      <c r="A27" s="28"/>
      <c r="B27" s="28"/>
      <c r="C27" s="28"/>
      <c r="D27" s="28"/>
      <c r="E27" s="28"/>
      <c r="F27" s="28"/>
    </row>
    <row r="28" spans="1:11" s="26" customFormat="1" ht="172.5" customHeight="1" x14ac:dyDescent="0.25">
      <c r="A28" s="218" t="s">
        <v>116</v>
      </c>
      <c r="B28" s="218"/>
      <c r="C28" s="218"/>
      <c r="D28" s="218"/>
      <c r="E28" s="218"/>
      <c r="F28" s="218"/>
      <c r="G28" s="218"/>
    </row>
    <row r="29" spans="1:11" ht="52.15" customHeight="1" x14ac:dyDescent="0.25"/>
    <row r="30" spans="1:11" s="6" customFormat="1" ht="21.6" customHeight="1" x14ac:dyDescent="0.3">
      <c r="A30" s="219" t="s">
        <v>114</v>
      </c>
      <c r="B30" s="219"/>
      <c r="C30" s="219"/>
      <c r="D30" s="219"/>
      <c r="E30" s="219"/>
      <c r="H30" s="7"/>
      <c r="I30" s="7"/>
      <c r="J30" s="7"/>
      <c r="K30" s="7"/>
    </row>
    <row r="31" spans="1:11" s="6" customFormat="1" ht="18.75" customHeight="1" x14ac:dyDescent="0.3">
      <c r="A31" s="220" t="s">
        <v>44</v>
      </c>
      <c r="B31" s="220"/>
      <c r="C31" s="220"/>
      <c r="D31" s="220"/>
      <c r="F31" s="30"/>
      <c r="G31" s="92" t="s">
        <v>111</v>
      </c>
      <c r="I31" s="7"/>
      <c r="J31" s="7"/>
      <c r="K31" s="7"/>
    </row>
    <row r="32" spans="1:11" s="3" customFormat="1" ht="18.75" customHeight="1" x14ac:dyDescent="0.25">
      <c r="A32" s="5"/>
      <c r="B32" s="4"/>
      <c r="C32" s="4"/>
      <c r="D32" s="4"/>
      <c r="E32" s="4"/>
      <c r="F32" s="31"/>
      <c r="G32" s="4"/>
      <c r="H32" s="4"/>
      <c r="I32" s="4"/>
      <c r="J32" s="4"/>
      <c r="K32" s="4"/>
    </row>
    <row r="33" spans="1:11" s="6" customFormat="1" ht="19.5" customHeight="1" x14ac:dyDescent="0.3">
      <c r="A33" s="220" t="s">
        <v>112</v>
      </c>
      <c r="B33" s="220"/>
      <c r="C33" s="220"/>
      <c r="D33" s="220"/>
      <c r="E33" s="34"/>
      <c r="F33" s="37"/>
      <c r="G33" s="92" t="s">
        <v>108</v>
      </c>
      <c r="H33" s="34"/>
      <c r="I33" s="34"/>
      <c r="J33" s="34"/>
      <c r="K33" s="34"/>
    </row>
    <row r="34" spans="1:11" x14ac:dyDescent="0.25">
      <c r="F34" s="35"/>
    </row>
    <row r="35" spans="1:11" s="28" customFormat="1" ht="18.75" x14ac:dyDescent="0.3">
      <c r="A35" s="28" t="s">
        <v>70</v>
      </c>
      <c r="F35" s="36"/>
      <c r="G35" s="93" t="s">
        <v>881</v>
      </c>
    </row>
  </sheetData>
  <mergeCells count="30">
    <mergeCell ref="A5:G5"/>
    <mergeCell ref="F10:G10"/>
    <mergeCell ref="A6:G6"/>
    <mergeCell ref="A7:G7"/>
    <mergeCell ref="G11:G13"/>
    <mergeCell ref="A8:F8"/>
    <mergeCell ref="A9:D9"/>
    <mergeCell ref="G14:G17"/>
    <mergeCell ref="A28:G28"/>
    <mergeCell ref="A30:E30"/>
    <mergeCell ref="A33:D33"/>
    <mergeCell ref="A31:D31"/>
    <mergeCell ref="F11:F17"/>
    <mergeCell ref="A18:B18"/>
    <mergeCell ref="A21:B21"/>
    <mergeCell ref="D23:E23"/>
    <mergeCell ref="D22:E22"/>
    <mergeCell ref="A20:B20"/>
    <mergeCell ref="D20:E20"/>
    <mergeCell ref="A19:B19"/>
    <mergeCell ref="A22:B22"/>
    <mergeCell ref="D21:E21"/>
    <mergeCell ref="A24:B24"/>
    <mergeCell ref="D24:E24"/>
    <mergeCell ref="A23:B23"/>
    <mergeCell ref="D19:E19"/>
    <mergeCell ref="A11:B17"/>
    <mergeCell ref="D11:E17"/>
    <mergeCell ref="C11:C17"/>
    <mergeCell ref="D18:E18"/>
  </mergeCells>
  <phoneticPr fontId="42" type="noConversion"/>
  <pageMargins left="0.59055118110236227" right="0.39370078740157483" top="0.59055118110236227" bottom="0.3937007874015748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"/>
  <sheetViews>
    <sheetView workbookViewId="0">
      <selection activeCell="I25" sqref="I25"/>
    </sheetView>
  </sheetViews>
  <sheetFormatPr defaultRowHeight="12.75" x14ac:dyDescent="0.2"/>
  <cols>
    <col min="3" max="3" width="44.140625" customWidth="1"/>
  </cols>
  <sheetData>
    <row r="1" spans="1:17" x14ac:dyDescent="0.2">
      <c r="A1" s="51" t="s">
        <v>27</v>
      </c>
      <c r="B1" s="142"/>
      <c r="C1" s="143"/>
      <c r="D1" s="45"/>
      <c r="E1" s="243" t="s">
        <v>44</v>
      </c>
      <c r="F1" s="244"/>
      <c r="G1" s="244"/>
      <c r="H1" s="244"/>
      <c r="I1" s="244"/>
      <c r="J1" s="244"/>
      <c r="K1" s="64"/>
      <c r="L1" s="64"/>
      <c r="M1" s="51" t="s">
        <v>28</v>
      </c>
      <c r="N1" s="50"/>
      <c r="O1" s="50"/>
      <c r="P1" s="50"/>
      <c r="Q1" s="46"/>
    </row>
    <row r="2" spans="1:17" x14ac:dyDescent="0.2">
      <c r="A2" s="43"/>
      <c r="B2" s="142"/>
      <c r="C2" s="143"/>
      <c r="D2" s="45"/>
      <c r="E2" s="144"/>
      <c r="F2" s="144"/>
      <c r="G2" s="90" t="s">
        <v>23</v>
      </c>
      <c r="H2" s="145"/>
      <c r="I2" s="146"/>
      <c r="J2" s="64"/>
      <c r="K2" s="64"/>
      <c r="L2" s="64"/>
      <c r="M2" s="54" t="s">
        <v>72</v>
      </c>
      <c r="N2" s="50"/>
      <c r="O2" s="50"/>
      <c r="P2" s="50"/>
      <c r="Q2" s="46"/>
    </row>
    <row r="3" spans="1:17" x14ac:dyDescent="0.2">
      <c r="A3" s="43" t="s">
        <v>373</v>
      </c>
      <c r="B3" s="142"/>
      <c r="C3" s="143"/>
      <c r="D3" s="45"/>
      <c r="E3" s="64"/>
      <c r="F3" s="64"/>
      <c r="G3" s="64"/>
      <c r="H3" s="64"/>
      <c r="I3" s="64"/>
      <c r="J3" s="64"/>
      <c r="K3" s="64"/>
      <c r="L3" s="64"/>
      <c r="M3" s="54" t="s">
        <v>374</v>
      </c>
      <c r="N3" s="50"/>
      <c r="O3" s="50"/>
      <c r="P3" s="50"/>
      <c r="Q3" s="46"/>
    </row>
    <row r="4" spans="1:17" x14ac:dyDescent="0.2">
      <c r="A4" s="54" t="s">
        <v>375</v>
      </c>
      <c r="B4" s="142"/>
      <c r="C4" s="143"/>
      <c r="D4" s="45"/>
      <c r="E4" s="64"/>
      <c r="F4" s="64"/>
      <c r="G4" s="55" t="s">
        <v>376</v>
      </c>
      <c r="H4" s="147"/>
      <c r="I4" s="64"/>
      <c r="J4" s="64"/>
      <c r="K4" s="64"/>
      <c r="L4" s="64"/>
      <c r="M4" s="66"/>
      <c r="N4" s="66"/>
      <c r="O4" s="148"/>
      <c r="P4" s="50"/>
      <c r="Q4" s="46"/>
    </row>
    <row r="5" spans="1:17" x14ac:dyDescent="0.2">
      <c r="A5" s="149"/>
      <c r="B5" s="142"/>
      <c r="C5" s="45"/>
      <c r="D5" s="150"/>
      <c r="E5" s="64"/>
      <c r="F5" s="64"/>
      <c r="G5" s="149" t="s">
        <v>55</v>
      </c>
      <c r="H5" s="149"/>
      <c r="I5" s="149"/>
      <c r="J5" s="64"/>
      <c r="K5" s="64"/>
      <c r="L5" s="64"/>
      <c r="M5" s="54" t="s">
        <v>118</v>
      </c>
      <c r="N5" s="50"/>
      <c r="O5" s="50"/>
      <c r="P5" s="50"/>
      <c r="Q5" s="52"/>
    </row>
    <row r="6" spans="1:17" x14ac:dyDescent="0.2">
      <c r="A6" s="94"/>
      <c r="B6" s="95"/>
      <c r="C6" s="96"/>
      <c r="D6" s="97"/>
      <c r="E6" s="98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</row>
    <row r="7" spans="1:17" x14ac:dyDescent="0.2">
      <c r="A7" s="94"/>
      <c r="B7" s="95"/>
      <c r="C7" s="100" t="s">
        <v>24</v>
      </c>
      <c r="D7" s="101" t="s">
        <v>377</v>
      </c>
      <c r="E7" s="102"/>
      <c r="F7" s="103"/>
      <c r="G7" s="103"/>
      <c r="H7" s="104"/>
      <c r="I7" s="103"/>
      <c r="J7" s="103"/>
      <c r="K7" s="103"/>
      <c r="L7" s="103"/>
      <c r="M7" s="103"/>
      <c r="N7" s="99"/>
      <c r="O7" s="99"/>
      <c r="P7" s="99"/>
      <c r="Q7" s="99"/>
    </row>
    <row r="8" spans="1:17" x14ac:dyDescent="0.2">
      <c r="A8" s="94"/>
      <c r="B8" s="95"/>
      <c r="C8" s="96"/>
      <c r="D8" s="97"/>
      <c r="E8" s="151"/>
      <c r="F8" s="152"/>
      <c r="G8" s="152"/>
      <c r="H8" s="153" t="s">
        <v>54</v>
      </c>
      <c r="I8" s="153"/>
      <c r="J8" s="152"/>
      <c r="K8" s="110"/>
      <c r="L8" s="99"/>
      <c r="M8" s="99"/>
      <c r="N8" s="99"/>
      <c r="O8" s="99"/>
      <c r="P8" s="99"/>
      <c r="Q8" s="99"/>
    </row>
    <row r="9" spans="1:17" x14ac:dyDescent="0.2">
      <c r="A9" s="112"/>
      <c r="B9" s="113"/>
      <c r="C9" s="96"/>
      <c r="D9" s="97"/>
      <c r="E9" s="98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</row>
    <row r="10" spans="1:17" x14ac:dyDescent="0.2">
      <c r="A10" s="94"/>
      <c r="B10" s="95"/>
      <c r="C10" s="96"/>
      <c r="D10" s="114" t="s">
        <v>378</v>
      </c>
      <c r="E10" s="94"/>
      <c r="F10" s="99"/>
      <c r="G10" s="99"/>
      <c r="H10" s="99"/>
      <c r="I10" s="114"/>
      <c r="J10" s="114"/>
      <c r="K10" s="99"/>
      <c r="L10" s="99"/>
      <c r="M10" s="99"/>
      <c r="N10" s="99"/>
      <c r="O10" s="99"/>
      <c r="P10" s="99"/>
      <c r="Q10" s="99"/>
    </row>
    <row r="11" spans="1:17" x14ac:dyDescent="0.2">
      <c r="A11" s="94"/>
      <c r="B11" s="95"/>
      <c r="C11" s="96"/>
      <c r="D11" s="114" t="s">
        <v>379</v>
      </c>
      <c r="E11" s="94"/>
      <c r="F11" s="99"/>
      <c r="G11" s="99"/>
      <c r="H11" s="99"/>
      <c r="I11" s="114"/>
      <c r="J11" s="245" t="s">
        <v>380</v>
      </c>
      <c r="K11" s="246"/>
      <c r="L11" s="115" t="s">
        <v>53</v>
      </c>
      <c r="M11" s="99"/>
      <c r="N11" s="99"/>
      <c r="O11" s="99"/>
      <c r="P11" s="99"/>
      <c r="Q11" s="99"/>
    </row>
    <row r="12" spans="1:17" x14ac:dyDescent="0.2">
      <c r="A12" s="94"/>
      <c r="B12" s="95"/>
      <c r="C12" s="96"/>
      <c r="D12" s="114" t="s">
        <v>68</v>
      </c>
      <c r="E12" s="94"/>
      <c r="F12" s="99"/>
      <c r="G12" s="99"/>
      <c r="H12" s="99"/>
      <c r="I12" s="114"/>
      <c r="J12" s="245" t="s">
        <v>381</v>
      </c>
      <c r="K12" s="246"/>
      <c r="L12" s="115" t="s">
        <v>53</v>
      </c>
      <c r="M12" s="99"/>
      <c r="N12" s="99"/>
      <c r="O12" s="99"/>
      <c r="P12" s="99"/>
      <c r="Q12" s="99"/>
    </row>
    <row r="13" spans="1:17" x14ac:dyDescent="0.2">
      <c r="A13" s="94"/>
      <c r="B13" s="95"/>
      <c r="C13" s="96"/>
      <c r="D13" s="114" t="s">
        <v>40</v>
      </c>
      <c r="E13" s="94"/>
      <c r="F13" s="99"/>
      <c r="G13" s="99"/>
      <c r="H13" s="99"/>
      <c r="I13" s="114"/>
      <c r="J13" s="245" t="s">
        <v>382</v>
      </c>
      <c r="K13" s="246"/>
      <c r="L13" s="115" t="s">
        <v>41</v>
      </c>
      <c r="M13" s="99"/>
      <c r="N13" s="99"/>
      <c r="O13" s="99"/>
      <c r="P13" s="99"/>
      <c r="Q13" s="99"/>
    </row>
    <row r="14" spans="1:17" x14ac:dyDescent="0.2">
      <c r="A14" s="149"/>
      <c r="B14" s="142"/>
      <c r="C14" s="143"/>
      <c r="D14" s="56" t="s">
        <v>383</v>
      </c>
      <c r="E14" s="149"/>
      <c r="F14" s="64"/>
      <c r="G14" s="64"/>
      <c r="H14" s="64"/>
      <c r="I14" s="154"/>
      <c r="J14" s="247">
        <f>J72/1000</f>
        <v>4.1719999999999997</v>
      </c>
      <c r="K14" s="247"/>
      <c r="L14" s="43" t="s">
        <v>384</v>
      </c>
      <c r="M14" s="64"/>
      <c r="N14" s="155"/>
      <c r="O14" s="156"/>
      <c r="P14" s="157"/>
      <c r="Q14" s="158"/>
    </row>
    <row r="15" spans="1:17" x14ac:dyDescent="0.2">
      <c r="A15" s="149"/>
      <c r="B15" s="142"/>
      <c r="C15" s="159"/>
      <c r="D15" s="60" t="s">
        <v>74</v>
      </c>
      <c r="E15" s="56"/>
      <c r="F15" s="56"/>
      <c r="G15" s="56"/>
      <c r="H15" s="56"/>
      <c r="I15" s="56"/>
      <c r="J15" s="56"/>
      <c r="K15" s="56"/>
      <c r="L15" s="56"/>
      <c r="M15" s="64"/>
      <c r="N15" s="155"/>
      <c r="O15" s="156"/>
      <c r="P15" s="157"/>
      <c r="Q15" s="46"/>
    </row>
    <row r="16" spans="1:17" x14ac:dyDescent="0.2">
      <c r="A16" s="116"/>
      <c r="B16" s="117"/>
      <c r="C16" s="118"/>
      <c r="D16" s="119"/>
      <c r="E16" s="120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</row>
    <row r="17" spans="1:17" x14ac:dyDescent="0.2">
      <c r="A17" s="235" t="s">
        <v>25</v>
      </c>
      <c r="B17" s="237" t="s">
        <v>133</v>
      </c>
      <c r="C17" s="235" t="s">
        <v>67</v>
      </c>
      <c r="D17" s="235" t="s">
        <v>66</v>
      </c>
      <c r="E17" s="235" t="s">
        <v>65</v>
      </c>
      <c r="F17" s="235" t="s">
        <v>52</v>
      </c>
      <c r="G17" s="236"/>
      <c r="H17" s="236"/>
      <c r="I17" s="236"/>
      <c r="J17" s="235" t="s">
        <v>51</v>
      </c>
      <c r="K17" s="236"/>
      <c r="L17" s="236"/>
      <c r="M17" s="236"/>
      <c r="N17" s="235" t="s">
        <v>64</v>
      </c>
      <c r="O17" s="235" t="s">
        <v>63</v>
      </c>
      <c r="P17" s="235" t="s">
        <v>75</v>
      </c>
      <c r="Q17" s="235" t="s">
        <v>76</v>
      </c>
    </row>
    <row r="18" spans="1:17" x14ac:dyDescent="0.2">
      <c r="A18" s="236"/>
      <c r="B18" s="238"/>
      <c r="C18" s="239"/>
      <c r="D18" s="235"/>
      <c r="E18" s="236"/>
      <c r="F18" s="235" t="s">
        <v>26</v>
      </c>
      <c r="G18" s="235" t="s">
        <v>62</v>
      </c>
      <c r="H18" s="236"/>
      <c r="I18" s="236"/>
      <c r="J18" s="235" t="s">
        <v>26</v>
      </c>
      <c r="K18" s="235" t="s">
        <v>62</v>
      </c>
      <c r="L18" s="236"/>
      <c r="M18" s="236"/>
      <c r="N18" s="235"/>
      <c r="O18" s="235"/>
      <c r="P18" s="235"/>
      <c r="Q18" s="235"/>
    </row>
    <row r="19" spans="1:17" x14ac:dyDescent="0.2">
      <c r="A19" s="236"/>
      <c r="B19" s="238"/>
      <c r="C19" s="239"/>
      <c r="D19" s="235"/>
      <c r="E19" s="236"/>
      <c r="F19" s="236"/>
      <c r="G19" s="122" t="s">
        <v>61</v>
      </c>
      <c r="H19" s="122" t="s">
        <v>60</v>
      </c>
      <c r="I19" s="122" t="s">
        <v>59</v>
      </c>
      <c r="J19" s="236"/>
      <c r="K19" s="122" t="s">
        <v>61</v>
      </c>
      <c r="L19" s="122" t="s">
        <v>60</v>
      </c>
      <c r="M19" s="122" t="s">
        <v>59</v>
      </c>
      <c r="N19" s="235"/>
      <c r="O19" s="235"/>
      <c r="P19" s="235"/>
      <c r="Q19" s="235"/>
    </row>
    <row r="20" spans="1:17" x14ac:dyDescent="0.2">
      <c r="A20" s="123">
        <v>1</v>
      </c>
      <c r="B20" s="124">
        <v>2</v>
      </c>
      <c r="C20" s="122">
        <v>3</v>
      </c>
      <c r="D20" s="122">
        <v>4</v>
      </c>
      <c r="E20" s="123">
        <v>5</v>
      </c>
      <c r="F20" s="125">
        <v>6</v>
      </c>
      <c r="G20" s="125">
        <v>7</v>
      </c>
      <c r="H20" s="125">
        <v>8</v>
      </c>
      <c r="I20" s="125">
        <v>9</v>
      </c>
      <c r="J20" s="125">
        <v>10</v>
      </c>
      <c r="K20" s="125">
        <v>11</v>
      </c>
      <c r="L20" s="125">
        <v>12</v>
      </c>
      <c r="M20" s="125">
        <v>13</v>
      </c>
      <c r="N20" s="125">
        <v>14</v>
      </c>
      <c r="O20" s="125">
        <v>15</v>
      </c>
      <c r="P20" s="125">
        <v>16</v>
      </c>
      <c r="Q20" s="125">
        <v>17</v>
      </c>
    </row>
    <row r="21" spans="1:17" x14ac:dyDescent="0.2">
      <c r="A21" s="240" t="s">
        <v>385</v>
      </c>
      <c r="B21" s="232"/>
      <c r="C21" s="232"/>
      <c r="D21" s="232"/>
      <c r="E21" s="232"/>
      <c r="F21" s="232"/>
      <c r="G21" s="232"/>
      <c r="H21" s="232"/>
      <c r="I21" s="232"/>
      <c r="J21" s="232"/>
      <c r="K21" s="232"/>
      <c r="L21" s="232"/>
      <c r="M21" s="232"/>
      <c r="N21" s="232"/>
      <c r="O21" s="232"/>
      <c r="P21" s="232"/>
      <c r="Q21" s="232"/>
    </row>
    <row r="22" spans="1:17" ht="24" x14ac:dyDescent="0.2">
      <c r="A22" s="123">
        <v>1</v>
      </c>
      <c r="B22" s="126" t="s">
        <v>386</v>
      </c>
      <c r="C22" s="127" t="s">
        <v>387</v>
      </c>
      <c r="D22" s="128" t="s">
        <v>22</v>
      </c>
      <c r="E22" s="132">
        <v>5</v>
      </c>
      <c r="F22" s="130">
        <v>84.1</v>
      </c>
      <c r="G22" s="130">
        <v>18.79</v>
      </c>
      <c r="H22" s="130">
        <v>4.2300000000000004</v>
      </c>
      <c r="I22" s="131"/>
      <c r="J22" s="131">
        <v>421</v>
      </c>
      <c r="K22" s="131">
        <v>94</v>
      </c>
      <c r="L22" s="131">
        <v>21</v>
      </c>
      <c r="M22" s="131"/>
      <c r="N22" s="131">
        <v>1.47</v>
      </c>
      <c r="O22" s="131">
        <v>7.35</v>
      </c>
      <c r="P22" s="131"/>
      <c r="Q22" s="131"/>
    </row>
    <row r="23" spans="1:17" ht="36" x14ac:dyDescent="0.2">
      <c r="A23" s="123">
        <v>2</v>
      </c>
      <c r="B23" s="126" t="s">
        <v>388</v>
      </c>
      <c r="C23" s="127" t="s">
        <v>389</v>
      </c>
      <c r="D23" s="128" t="s">
        <v>21</v>
      </c>
      <c r="E23" s="129">
        <v>4</v>
      </c>
      <c r="F23" s="130">
        <v>29.74</v>
      </c>
      <c r="G23" s="131"/>
      <c r="H23" s="131"/>
      <c r="I23" s="131"/>
      <c r="J23" s="131">
        <v>119</v>
      </c>
      <c r="K23" s="131"/>
      <c r="L23" s="131"/>
      <c r="M23" s="131"/>
      <c r="N23" s="131"/>
      <c r="O23" s="131"/>
      <c r="P23" s="131"/>
      <c r="Q23" s="131"/>
    </row>
    <row r="24" spans="1:17" ht="36" x14ac:dyDescent="0.2">
      <c r="A24" s="123">
        <v>3</v>
      </c>
      <c r="B24" s="126" t="s">
        <v>390</v>
      </c>
      <c r="C24" s="127" t="s">
        <v>391</v>
      </c>
      <c r="D24" s="128" t="s">
        <v>21</v>
      </c>
      <c r="E24" s="129">
        <v>1</v>
      </c>
      <c r="F24" s="130">
        <v>35.11</v>
      </c>
      <c r="G24" s="131"/>
      <c r="H24" s="131"/>
      <c r="I24" s="131"/>
      <c r="J24" s="131">
        <v>35</v>
      </c>
      <c r="K24" s="131"/>
      <c r="L24" s="131"/>
      <c r="M24" s="131"/>
      <c r="N24" s="131"/>
      <c r="O24" s="131"/>
      <c r="P24" s="131"/>
      <c r="Q24" s="131"/>
    </row>
    <row r="25" spans="1:17" ht="36" x14ac:dyDescent="0.2">
      <c r="A25" s="123">
        <v>4</v>
      </c>
      <c r="B25" s="126" t="s">
        <v>392</v>
      </c>
      <c r="C25" s="127" t="s">
        <v>393</v>
      </c>
      <c r="D25" s="128" t="s">
        <v>78</v>
      </c>
      <c r="E25" s="132">
        <v>0.28000000000000003</v>
      </c>
      <c r="F25" s="130">
        <v>7249.68</v>
      </c>
      <c r="G25" s="130">
        <v>837.02</v>
      </c>
      <c r="H25" s="130">
        <v>157.47999999999999</v>
      </c>
      <c r="I25" s="130">
        <v>3.46</v>
      </c>
      <c r="J25" s="131">
        <v>2030</v>
      </c>
      <c r="K25" s="131">
        <v>234</v>
      </c>
      <c r="L25" s="131">
        <v>44</v>
      </c>
      <c r="M25" s="131">
        <v>1</v>
      </c>
      <c r="N25" s="131">
        <v>60.83</v>
      </c>
      <c r="O25" s="131">
        <v>17.03</v>
      </c>
      <c r="P25" s="131">
        <v>0.19</v>
      </c>
      <c r="Q25" s="131">
        <v>0.05</v>
      </c>
    </row>
    <row r="26" spans="1:17" ht="36" x14ac:dyDescent="0.2">
      <c r="A26" s="123">
        <v>5</v>
      </c>
      <c r="B26" s="126" t="s">
        <v>394</v>
      </c>
      <c r="C26" s="127" t="s">
        <v>395</v>
      </c>
      <c r="D26" s="128" t="s">
        <v>78</v>
      </c>
      <c r="E26" s="129">
        <v>0.28000000000000003</v>
      </c>
      <c r="F26" s="130">
        <v>104.4</v>
      </c>
      <c r="G26" s="130">
        <v>82.16</v>
      </c>
      <c r="H26" s="130">
        <v>15.29</v>
      </c>
      <c r="I26" s="131"/>
      <c r="J26" s="131">
        <v>29</v>
      </c>
      <c r="K26" s="131">
        <v>23</v>
      </c>
      <c r="L26" s="131">
        <v>4</v>
      </c>
      <c r="M26" s="131"/>
      <c r="N26" s="131">
        <v>5.01</v>
      </c>
      <c r="O26" s="131">
        <v>1.4</v>
      </c>
      <c r="P26" s="131"/>
      <c r="Q26" s="131"/>
    </row>
    <row r="27" spans="1:17" ht="24" x14ac:dyDescent="0.2">
      <c r="A27" s="123">
        <v>6</v>
      </c>
      <c r="B27" s="126" t="s">
        <v>396</v>
      </c>
      <c r="C27" s="127" t="s">
        <v>397</v>
      </c>
      <c r="D27" s="128" t="s">
        <v>398</v>
      </c>
      <c r="E27" s="129">
        <v>45</v>
      </c>
      <c r="F27" s="130">
        <v>17.02</v>
      </c>
      <c r="G27" s="131"/>
      <c r="H27" s="131"/>
      <c r="I27" s="131"/>
      <c r="J27" s="131">
        <v>766</v>
      </c>
      <c r="K27" s="131"/>
      <c r="L27" s="131"/>
      <c r="M27" s="131"/>
      <c r="N27" s="131"/>
      <c r="O27" s="131"/>
      <c r="P27" s="131"/>
      <c r="Q27" s="131"/>
    </row>
    <row r="28" spans="1:17" ht="36" x14ac:dyDescent="0.2">
      <c r="A28" s="123">
        <v>7</v>
      </c>
      <c r="B28" s="126" t="s">
        <v>399</v>
      </c>
      <c r="C28" s="127" t="s">
        <v>400</v>
      </c>
      <c r="D28" s="128" t="s">
        <v>401</v>
      </c>
      <c r="E28" s="132">
        <v>2.4E-2</v>
      </c>
      <c r="F28" s="130">
        <v>1711.14</v>
      </c>
      <c r="G28" s="130">
        <v>1025.21</v>
      </c>
      <c r="H28" s="130">
        <v>386.58</v>
      </c>
      <c r="I28" s="130">
        <v>2</v>
      </c>
      <c r="J28" s="131">
        <v>41</v>
      </c>
      <c r="K28" s="131">
        <v>25</v>
      </c>
      <c r="L28" s="131">
        <v>9</v>
      </c>
      <c r="M28" s="131"/>
      <c r="N28" s="131">
        <v>80.22</v>
      </c>
      <c r="O28" s="131">
        <v>1.93</v>
      </c>
      <c r="P28" s="131">
        <v>0.11</v>
      </c>
      <c r="Q28" s="131"/>
    </row>
    <row r="29" spans="1:17" ht="36" x14ac:dyDescent="0.2">
      <c r="A29" s="123">
        <v>8</v>
      </c>
      <c r="B29" s="126" t="s">
        <v>402</v>
      </c>
      <c r="C29" s="127" t="s">
        <v>403</v>
      </c>
      <c r="D29" s="128" t="s">
        <v>404</v>
      </c>
      <c r="E29" s="129">
        <v>2.4E-2</v>
      </c>
      <c r="F29" s="130">
        <v>13506.5</v>
      </c>
      <c r="G29" s="131"/>
      <c r="H29" s="131"/>
      <c r="I29" s="131"/>
      <c r="J29" s="131">
        <v>324</v>
      </c>
      <c r="K29" s="131"/>
      <c r="L29" s="131"/>
      <c r="M29" s="131"/>
      <c r="N29" s="131"/>
      <c r="O29" s="131"/>
      <c r="P29" s="131"/>
      <c r="Q29" s="131"/>
    </row>
    <row r="30" spans="1:17" ht="24" x14ac:dyDescent="0.2">
      <c r="A30" s="123">
        <v>9</v>
      </c>
      <c r="B30" s="126" t="s">
        <v>405</v>
      </c>
      <c r="C30" s="127" t="s">
        <v>406</v>
      </c>
      <c r="D30" s="128" t="s">
        <v>90</v>
      </c>
      <c r="E30" s="132">
        <v>1.8683999999999999E-2</v>
      </c>
      <c r="F30" s="130">
        <v>417.46</v>
      </c>
      <c r="G30" s="130">
        <v>79.650000000000006</v>
      </c>
      <c r="H30" s="130">
        <v>10.15</v>
      </c>
      <c r="I30" s="130">
        <v>0.16</v>
      </c>
      <c r="J30" s="131">
        <v>8</v>
      </c>
      <c r="K30" s="131">
        <v>1</v>
      </c>
      <c r="L30" s="131"/>
      <c r="M30" s="131"/>
      <c r="N30" s="131">
        <v>5.31</v>
      </c>
      <c r="O30" s="131">
        <v>0.1</v>
      </c>
      <c r="P30" s="131">
        <v>0.01</v>
      </c>
      <c r="Q30" s="131"/>
    </row>
    <row r="31" spans="1:17" ht="43.5" x14ac:dyDescent="0.2">
      <c r="A31" s="123">
        <v>10</v>
      </c>
      <c r="B31" s="126" t="s">
        <v>407</v>
      </c>
      <c r="C31" s="127" t="s">
        <v>408</v>
      </c>
      <c r="D31" s="128" t="s">
        <v>90</v>
      </c>
      <c r="E31" s="132">
        <v>1.8683999999999999E-2</v>
      </c>
      <c r="F31" s="130">
        <v>777.58</v>
      </c>
      <c r="G31" s="130">
        <v>73.62</v>
      </c>
      <c r="H31" s="130">
        <v>26.6</v>
      </c>
      <c r="I31" s="130">
        <v>0.32</v>
      </c>
      <c r="J31" s="131">
        <v>15</v>
      </c>
      <c r="K31" s="131">
        <v>1</v>
      </c>
      <c r="L31" s="131"/>
      <c r="M31" s="131"/>
      <c r="N31" s="131">
        <v>5.76</v>
      </c>
      <c r="O31" s="131">
        <v>0.11</v>
      </c>
      <c r="P31" s="131">
        <v>0.02</v>
      </c>
      <c r="Q31" s="131"/>
    </row>
    <row r="32" spans="1:17" ht="24" x14ac:dyDescent="0.2">
      <c r="A32" s="123">
        <v>11</v>
      </c>
      <c r="B32" s="126" t="s">
        <v>405</v>
      </c>
      <c r="C32" s="127" t="s">
        <v>409</v>
      </c>
      <c r="D32" s="128" t="s">
        <v>90</v>
      </c>
      <c r="E32" s="132">
        <v>3.1E-2</v>
      </c>
      <c r="F32" s="130">
        <v>417.46</v>
      </c>
      <c r="G32" s="130">
        <v>79.650000000000006</v>
      </c>
      <c r="H32" s="130">
        <v>10.15</v>
      </c>
      <c r="I32" s="130">
        <v>0.16</v>
      </c>
      <c r="J32" s="131">
        <v>13</v>
      </c>
      <c r="K32" s="131">
        <v>2</v>
      </c>
      <c r="L32" s="131"/>
      <c r="M32" s="131"/>
      <c r="N32" s="131">
        <v>5.31</v>
      </c>
      <c r="O32" s="131">
        <v>0.16</v>
      </c>
      <c r="P32" s="131">
        <v>0.01</v>
      </c>
      <c r="Q32" s="131"/>
    </row>
    <row r="33" spans="1:17" ht="55.5" x14ac:dyDescent="0.2">
      <c r="A33" s="123">
        <v>12</v>
      </c>
      <c r="B33" s="126" t="s">
        <v>410</v>
      </c>
      <c r="C33" s="127" t="s">
        <v>411</v>
      </c>
      <c r="D33" s="128" t="s">
        <v>90</v>
      </c>
      <c r="E33" s="132">
        <v>3.1E-2</v>
      </c>
      <c r="F33" s="130">
        <v>7060.04</v>
      </c>
      <c r="G33" s="130">
        <v>129.84</v>
      </c>
      <c r="H33" s="130">
        <v>49.32</v>
      </c>
      <c r="I33" s="130">
        <v>0.64</v>
      </c>
      <c r="J33" s="131">
        <v>219</v>
      </c>
      <c r="K33" s="131">
        <v>4</v>
      </c>
      <c r="L33" s="131">
        <v>2</v>
      </c>
      <c r="M33" s="131"/>
      <c r="N33" s="131">
        <v>10.16</v>
      </c>
      <c r="O33" s="131">
        <v>0.32</v>
      </c>
      <c r="P33" s="131">
        <v>0.04</v>
      </c>
      <c r="Q33" s="131"/>
    </row>
    <row r="34" spans="1:17" ht="36" x14ac:dyDescent="0.2">
      <c r="A34" s="123">
        <v>13</v>
      </c>
      <c r="B34" s="126" t="s">
        <v>412</v>
      </c>
      <c r="C34" s="127" t="s">
        <v>413</v>
      </c>
      <c r="D34" s="128" t="s">
        <v>90</v>
      </c>
      <c r="E34" s="132">
        <v>2E-3</v>
      </c>
      <c r="F34" s="130">
        <v>1384.09</v>
      </c>
      <c r="G34" s="130">
        <v>886.83</v>
      </c>
      <c r="H34" s="130">
        <v>3.68</v>
      </c>
      <c r="I34" s="130">
        <v>0.16</v>
      </c>
      <c r="J34" s="131">
        <v>3</v>
      </c>
      <c r="K34" s="131">
        <v>2</v>
      </c>
      <c r="L34" s="131"/>
      <c r="M34" s="131"/>
      <c r="N34" s="131">
        <v>71.06</v>
      </c>
      <c r="O34" s="131">
        <v>0.14000000000000001</v>
      </c>
      <c r="P34" s="131">
        <v>0.01</v>
      </c>
      <c r="Q34" s="131"/>
    </row>
    <row r="35" spans="1:17" ht="33.75" x14ac:dyDescent="0.2">
      <c r="A35" s="123">
        <v>14</v>
      </c>
      <c r="B35" s="126" t="s">
        <v>414</v>
      </c>
      <c r="C35" s="127" t="s">
        <v>415</v>
      </c>
      <c r="D35" s="128" t="s">
        <v>416</v>
      </c>
      <c r="E35" s="132">
        <v>0.14299999999999999</v>
      </c>
      <c r="F35" s="130">
        <v>453.87</v>
      </c>
      <c r="G35" s="130">
        <v>243.27</v>
      </c>
      <c r="H35" s="130">
        <v>46.57</v>
      </c>
      <c r="I35" s="131"/>
      <c r="J35" s="131">
        <v>65</v>
      </c>
      <c r="K35" s="131">
        <v>35</v>
      </c>
      <c r="L35" s="131">
        <v>7</v>
      </c>
      <c r="M35" s="131"/>
      <c r="N35" s="131">
        <v>18.8</v>
      </c>
      <c r="O35" s="131">
        <v>2.69</v>
      </c>
      <c r="P35" s="131"/>
      <c r="Q35" s="131"/>
    </row>
    <row r="36" spans="1:17" ht="24" x14ac:dyDescent="0.2">
      <c r="A36" s="160" t="s">
        <v>417</v>
      </c>
      <c r="B36" s="161" t="s">
        <v>418</v>
      </c>
      <c r="C36" s="162" t="s">
        <v>419</v>
      </c>
      <c r="D36" s="160" t="s">
        <v>404</v>
      </c>
      <c r="E36" s="163" t="s">
        <v>420</v>
      </c>
      <c r="F36" s="164">
        <v>17616.25</v>
      </c>
      <c r="G36" s="131"/>
      <c r="H36" s="131"/>
      <c r="I36" s="131"/>
      <c r="J36" s="165">
        <v>98.65</v>
      </c>
      <c r="K36" s="131"/>
      <c r="L36" s="131"/>
      <c r="M36" s="131"/>
      <c r="N36" s="131"/>
      <c r="O36" s="131"/>
      <c r="P36" s="131"/>
      <c r="Q36" s="131"/>
    </row>
    <row r="37" spans="1:17" ht="36" x14ac:dyDescent="0.2">
      <c r="A37" s="160" t="s">
        <v>417</v>
      </c>
      <c r="B37" s="161" t="s">
        <v>421</v>
      </c>
      <c r="C37" s="162" t="s">
        <v>422</v>
      </c>
      <c r="D37" s="160" t="s">
        <v>91</v>
      </c>
      <c r="E37" s="163" t="s">
        <v>423</v>
      </c>
      <c r="F37" s="164">
        <v>1248.9100000000001</v>
      </c>
      <c r="G37" s="131"/>
      <c r="H37" s="131"/>
      <c r="I37" s="131"/>
      <c r="J37" s="165">
        <v>184.34</v>
      </c>
      <c r="K37" s="131"/>
      <c r="L37" s="131"/>
      <c r="M37" s="131"/>
      <c r="N37" s="131"/>
      <c r="O37" s="131"/>
      <c r="P37" s="131"/>
      <c r="Q37" s="131"/>
    </row>
    <row r="38" spans="1:17" ht="48" x14ac:dyDescent="0.2">
      <c r="A38" s="123">
        <v>15</v>
      </c>
      <c r="B38" s="126" t="s">
        <v>424</v>
      </c>
      <c r="C38" s="127" t="s">
        <v>425</v>
      </c>
      <c r="D38" s="128" t="s">
        <v>79</v>
      </c>
      <c r="E38" s="129">
        <v>13</v>
      </c>
      <c r="F38" s="130" t="s">
        <v>426</v>
      </c>
      <c r="G38" s="131"/>
      <c r="H38" s="131"/>
      <c r="I38" s="131"/>
      <c r="J38" s="131">
        <v>295</v>
      </c>
      <c r="K38" s="131"/>
      <c r="L38" s="131"/>
      <c r="M38" s="131"/>
      <c r="N38" s="131"/>
      <c r="O38" s="131"/>
      <c r="P38" s="131"/>
      <c r="Q38" s="131"/>
    </row>
    <row r="39" spans="1:17" ht="48" x14ac:dyDescent="0.2">
      <c r="A39" s="123">
        <v>16</v>
      </c>
      <c r="B39" s="126" t="s">
        <v>424</v>
      </c>
      <c r="C39" s="127" t="s">
        <v>427</v>
      </c>
      <c r="D39" s="128" t="s">
        <v>79</v>
      </c>
      <c r="E39" s="129">
        <v>13</v>
      </c>
      <c r="F39" s="130" t="s">
        <v>426</v>
      </c>
      <c r="G39" s="131"/>
      <c r="H39" s="131"/>
      <c r="I39" s="131"/>
      <c r="J39" s="131">
        <v>295</v>
      </c>
      <c r="K39" s="131"/>
      <c r="L39" s="131"/>
      <c r="M39" s="131"/>
      <c r="N39" s="131"/>
      <c r="O39" s="131"/>
      <c r="P39" s="131"/>
      <c r="Q39" s="131"/>
    </row>
    <row r="40" spans="1:17" ht="24" x14ac:dyDescent="0.2">
      <c r="A40" s="123">
        <v>17</v>
      </c>
      <c r="B40" s="126" t="s">
        <v>428</v>
      </c>
      <c r="C40" s="127" t="s">
        <v>429</v>
      </c>
      <c r="D40" s="128" t="s">
        <v>90</v>
      </c>
      <c r="E40" s="132">
        <v>3.0000000000000001E-3</v>
      </c>
      <c r="F40" s="130">
        <v>959.83</v>
      </c>
      <c r="G40" s="130">
        <v>262.2</v>
      </c>
      <c r="H40" s="130">
        <v>4.7699999999999996</v>
      </c>
      <c r="I40" s="130">
        <v>0.16</v>
      </c>
      <c r="J40" s="131">
        <v>3</v>
      </c>
      <c r="K40" s="131">
        <v>1</v>
      </c>
      <c r="L40" s="131"/>
      <c r="M40" s="131"/>
      <c r="N40" s="131">
        <v>21.01</v>
      </c>
      <c r="O40" s="131">
        <v>0.06</v>
      </c>
      <c r="P40" s="131">
        <v>0.01</v>
      </c>
      <c r="Q40" s="131"/>
    </row>
    <row r="41" spans="1:17" x14ac:dyDescent="0.2">
      <c r="A41" s="233" t="s">
        <v>430</v>
      </c>
      <c r="B41" s="232"/>
      <c r="C41" s="232"/>
      <c r="D41" s="232"/>
      <c r="E41" s="232"/>
      <c r="F41" s="232"/>
      <c r="G41" s="232"/>
      <c r="H41" s="232"/>
      <c r="I41" s="232"/>
      <c r="J41" s="133">
        <v>6458</v>
      </c>
      <c r="K41" s="131"/>
      <c r="L41" s="131"/>
      <c r="M41" s="131"/>
      <c r="N41" s="131"/>
      <c r="O41" s="133">
        <v>49.78</v>
      </c>
      <c r="P41" s="131"/>
      <c r="Q41" s="133">
        <v>0.08</v>
      </c>
    </row>
    <row r="42" spans="1:17" x14ac:dyDescent="0.2">
      <c r="A42" s="241" t="s">
        <v>87</v>
      </c>
      <c r="B42" s="242"/>
      <c r="C42" s="242"/>
      <c r="D42" s="242"/>
      <c r="E42" s="242"/>
      <c r="F42" s="242"/>
      <c r="G42" s="242"/>
      <c r="H42" s="242"/>
      <c r="I42" s="242"/>
      <c r="J42" s="242"/>
      <c r="K42" s="242"/>
      <c r="L42" s="242"/>
      <c r="M42" s="242"/>
      <c r="N42" s="242"/>
      <c r="O42" s="242"/>
      <c r="P42" s="242"/>
      <c r="Q42" s="242"/>
    </row>
    <row r="43" spans="1:17" x14ac:dyDescent="0.2">
      <c r="A43" s="231" t="s">
        <v>29</v>
      </c>
      <c r="B43" s="232"/>
      <c r="C43" s="232"/>
      <c r="D43" s="232"/>
      <c r="E43" s="232"/>
      <c r="F43" s="232"/>
      <c r="G43" s="232"/>
      <c r="H43" s="232"/>
      <c r="I43" s="232"/>
      <c r="J43" s="130">
        <v>4681</v>
      </c>
      <c r="K43" s="130">
        <v>422</v>
      </c>
      <c r="L43" s="130">
        <v>87</v>
      </c>
      <c r="M43" s="130">
        <v>1</v>
      </c>
      <c r="N43" s="131"/>
      <c r="O43" s="130">
        <v>31.29</v>
      </c>
      <c r="P43" s="131"/>
      <c r="Q43" s="130">
        <v>0.05</v>
      </c>
    </row>
    <row r="44" spans="1:17" x14ac:dyDescent="0.2">
      <c r="A44" s="231" t="s">
        <v>81</v>
      </c>
      <c r="B44" s="232"/>
      <c r="C44" s="232"/>
      <c r="D44" s="232"/>
      <c r="E44" s="232"/>
      <c r="F44" s="232"/>
      <c r="G44" s="232"/>
      <c r="H44" s="232"/>
      <c r="I44" s="232"/>
      <c r="J44" s="130">
        <v>5024</v>
      </c>
      <c r="K44" s="130">
        <v>701</v>
      </c>
      <c r="L44" s="130">
        <v>151</v>
      </c>
      <c r="M44" s="130">
        <v>1</v>
      </c>
      <c r="N44" s="131"/>
      <c r="O44" s="130">
        <v>49.78</v>
      </c>
      <c r="P44" s="131"/>
      <c r="Q44" s="130">
        <v>0.08</v>
      </c>
    </row>
    <row r="45" spans="1:17" x14ac:dyDescent="0.2">
      <c r="A45" s="231" t="s">
        <v>49</v>
      </c>
      <c r="B45" s="232"/>
      <c r="C45" s="232"/>
      <c r="D45" s="232"/>
      <c r="E45" s="232"/>
      <c r="F45" s="232"/>
      <c r="G45" s="232"/>
      <c r="H45" s="232"/>
      <c r="I45" s="232"/>
      <c r="J45" s="131"/>
      <c r="K45" s="131"/>
      <c r="L45" s="131"/>
      <c r="M45" s="131"/>
      <c r="N45" s="131"/>
      <c r="O45" s="131"/>
      <c r="P45" s="131"/>
      <c r="Q45" s="131"/>
    </row>
    <row r="46" spans="1:17" x14ac:dyDescent="0.2">
      <c r="A46" s="231" t="s">
        <v>431</v>
      </c>
      <c r="B46" s="232"/>
      <c r="C46" s="232"/>
      <c r="D46" s="232"/>
      <c r="E46" s="232"/>
      <c r="F46" s="232"/>
      <c r="G46" s="232"/>
      <c r="H46" s="232"/>
      <c r="I46" s="232"/>
      <c r="J46" s="130">
        <v>18</v>
      </c>
      <c r="K46" s="130">
        <v>18</v>
      </c>
      <c r="L46" s="131"/>
      <c r="M46" s="131"/>
      <c r="N46" s="131"/>
      <c r="O46" s="131"/>
      <c r="P46" s="131"/>
      <c r="Q46" s="131"/>
    </row>
    <row r="47" spans="1:17" x14ac:dyDescent="0.2">
      <c r="A47" s="231" t="s">
        <v>432</v>
      </c>
      <c r="B47" s="232"/>
      <c r="C47" s="232"/>
      <c r="D47" s="232"/>
      <c r="E47" s="232"/>
      <c r="F47" s="232"/>
      <c r="G47" s="232"/>
      <c r="H47" s="232"/>
      <c r="I47" s="232"/>
      <c r="J47" s="130">
        <v>88</v>
      </c>
      <c r="K47" s="130">
        <v>66</v>
      </c>
      <c r="L47" s="130">
        <v>22</v>
      </c>
      <c r="M47" s="131"/>
      <c r="N47" s="131"/>
      <c r="O47" s="130">
        <v>4.6635</v>
      </c>
      <c r="P47" s="131"/>
      <c r="Q47" s="130">
        <v>1.2500000000000001E-2</v>
      </c>
    </row>
    <row r="48" spans="1:17" x14ac:dyDescent="0.2">
      <c r="A48" s="231" t="s">
        <v>433</v>
      </c>
      <c r="B48" s="232"/>
      <c r="C48" s="232"/>
      <c r="D48" s="232"/>
      <c r="E48" s="232"/>
      <c r="F48" s="232"/>
      <c r="G48" s="232"/>
      <c r="H48" s="232"/>
      <c r="I48" s="232"/>
      <c r="J48" s="130">
        <v>16</v>
      </c>
      <c r="K48" s="130">
        <v>13</v>
      </c>
      <c r="L48" s="130">
        <v>3</v>
      </c>
      <c r="M48" s="131"/>
      <c r="N48" s="131"/>
      <c r="O48" s="130">
        <v>0.88949999999999996</v>
      </c>
      <c r="P48" s="131"/>
      <c r="Q48" s="130">
        <v>1.8E-3</v>
      </c>
    </row>
    <row r="49" spans="1:17" x14ac:dyDescent="0.2">
      <c r="A49" s="231" t="s">
        <v>434</v>
      </c>
      <c r="B49" s="232"/>
      <c r="C49" s="232"/>
      <c r="D49" s="232"/>
      <c r="E49" s="232"/>
      <c r="F49" s="232"/>
      <c r="G49" s="232"/>
      <c r="H49" s="232"/>
      <c r="I49" s="232"/>
      <c r="J49" s="130">
        <v>221</v>
      </c>
      <c r="K49" s="130">
        <v>182</v>
      </c>
      <c r="L49" s="130">
        <v>39</v>
      </c>
      <c r="M49" s="131"/>
      <c r="N49" s="131"/>
      <c r="O49" s="130">
        <v>12.904500000000001</v>
      </c>
      <c r="P49" s="131"/>
      <c r="Q49" s="130">
        <v>2.1000000000000001E-2</v>
      </c>
    </row>
    <row r="50" spans="1:17" x14ac:dyDescent="0.2">
      <c r="A50" s="231" t="s">
        <v>30</v>
      </c>
      <c r="B50" s="232"/>
      <c r="C50" s="232"/>
      <c r="D50" s="232"/>
      <c r="E50" s="232"/>
      <c r="F50" s="232"/>
      <c r="G50" s="232"/>
      <c r="H50" s="232"/>
      <c r="I50" s="232"/>
      <c r="J50" s="130">
        <v>861</v>
      </c>
      <c r="K50" s="131"/>
      <c r="L50" s="131"/>
      <c r="M50" s="131"/>
      <c r="N50" s="131"/>
      <c r="O50" s="131"/>
      <c r="P50" s="131"/>
      <c r="Q50" s="131"/>
    </row>
    <row r="51" spans="1:17" x14ac:dyDescent="0.2">
      <c r="A51" s="231" t="s">
        <v>49</v>
      </c>
      <c r="B51" s="232"/>
      <c r="C51" s="232"/>
      <c r="D51" s="232"/>
      <c r="E51" s="232"/>
      <c r="F51" s="232"/>
      <c r="G51" s="232"/>
      <c r="H51" s="232"/>
      <c r="I51" s="232"/>
      <c r="J51" s="131"/>
      <c r="K51" s="131"/>
      <c r="L51" s="131"/>
      <c r="M51" s="131"/>
      <c r="N51" s="131"/>
      <c r="O51" s="131"/>
      <c r="P51" s="131"/>
      <c r="Q51" s="131"/>
    </row>
    <row r="52" spans="1:17" x14ac:dyDescent="0.2">
      <c r="A52" s="231" t="s">
        <v>435</v>
      </c>
      <c r="B52" s="232"/>
      <c r="C52" s="232"/>
      <c r="D52" s="232"/>
      <c r="E52" s="232"/>
      <c r="F52" s="232"/>
      <c r="G52" s="232"/>
      <c r="H52" s="232"/>
      <c r="I52" s="232"/>
      <c r="J52" s="130">
        <v>48</v>
      </c>
      <c r="K52" s="131"/>
      <c r="L52" s="131"/>
      <c r="M52" s="131"/>
      <c r="N52" s="131"/>
      <c r="O52" s="131"/>
      <c r="P52" s="131"/>
      <c r="Q52" s="131"/>
    </row>
    <row r="53" spans="1:17" x14ac:dyDescent="0.2">
      <c r="A53" s="231" t="s">
        <v>436</v>
      </c>
      <c r="B53" s="232"/>
      <c r="C53" s="232"/>
      <c r="D53" s="232"/>
      <c r="E53" s="232"/>
      <c r="F53" s="232"/>
      <c r="G53" s="232"/>
      <c r="H53" s="232"/>
      <c r="I53" s="232"/>
      <c r="J53" s="130">
        <v>58</v>
      </c>
      <c r="K53" s="131"/>
      <c r="L53" s="131"/>
      <c r="M53" s="131"/>
      <c r="N53" s="131"/>
      <c r="O53" s="131"/>
      <c r="P53" s="131"/>
      <c r="Q53" s="131"/>
    </row>
    <row r="54" spans="1:17" x14ac:dyDescent="0.2">
      <c r="A54" s="231" t="s">
        <v>437</v>
      </c>
      <c r="B54" s="232"/>
      <c r="C54" s="232"/>
      <c r="D54" s="232"/>
      <c r="E54" s="232"/>
      <c r="F54" s="232"/>
      <c r="G54" s="232"/>
      <c r="H54" s="232"/>
      <c r="I54" s="232"/>
      <c r="J54" s="130">
        <v>4</v>
      </c>
      <c r="K54" s="131"/>
      <c r="L54" s="131"/>
      <c r="M54" s="131"/>
      <c r="N54" s="131"/>
      <c r="O54" s="131"/>
      <c r="P54" s="131"/>
      <c r="Q54" s="131"/>
    </row>
    <row r="55" spans="1:17" x14ac:dyDescent="0.2">
      <c r="A55" s="231" t="s">
        <v>438</v>
      </c>
      <c r="B55" s="232"/>
      <c r="C55" s="232"/>
      <c r="D55" s="232"/>
      <c r="E55" s="232"/>
      <c r="F55" s="232"/>
      <c r="G55" s="232"/>
      <c r="H55" s="232"/>
      <c r="I55" s="232"/>
      <c r="J55" s="130">
        <v>751</v>
      </c>
      <c r="K55" s="131"/>
      <c r="L55" s="131"/>
      <c r="M55" s="131"/>
      <c r="N55" s="131"/>
      <c r="O55" s="131"/>
      <c r="P55" s="131"/>
      <c r="Q55" s="131"/>
    </row>
    <row r="56" spans="1:17" x14ac:dyDescent="0.2">
      <c r="A56" s="231" t="s">
        <v>31</v>
      </c>
      <c r="B56" s="232"/>
      <c r="C56" s="232"/>
      <c r="D56" s="232"/>
      <c r="E56" s="232"/>
      <c r="F56" s="232"/>
      <c r="G56" s="232"/>
      <c r="H56" s="232"/>
      <c r="I56" s="232"/>
      <c r="J56" s="130">
        <v>573</v>
      </c>
      <c r="K56" s="131"/>
      <c r="L56" s="131"/>
      <c r="M56" s="131"/>
      <c r="N56" s="131"/>
      <c r="O56" s="131"/>
      <c r="P56" s="131"/>
      <c r="Q56" s="131"/>
    </row>
    <row r="57" spans="1:17" x14ac:dyDescent="0.2">
      <c r="A57" s="231" t="s">
        <v>49</v>
      </c>
      <c r="B57" s="232"/>
      <c r="C57" s="232"/>
      <c r="D57" s="232"/>
      <c r="E57" s="232"/>
      <c r="F57" s="232"/>
      <c r="G57" s="232"/>
      <c r="H57" s="232"/>
      <c r="I57" s="232"/>
      <c r="J57" s="131"/>
      <c r="K57" s="131"/>
      <c r="L57" s="131"/>
      <c r="M57" s="131"/>
      <c r="N57" s="131"/>
      <c r="O57" s="131"/>
      <c r="P57" s="131"/>
      <c r="Q57" s="131"/>
    </row>
    <row r="58" spans="1:17" x14ac:dyDescent="0.2">
      <c r="A58" s="231" t="s">
        <v>439</v>
      </c>
      <c r="B58" s="232"/>
      <c r="C58" s="232"/>
      <c r="D58" s="232"/>
      <c r="E58" s="232"/>
      <c r="F58" s="232"/>
      <c r="G58" s="232"/>
      <c r="H58" s="232"/>
      <c r="I58" s="232"/>
      <c r="J58" s="130">
        <v>2</v>
      </c>
      <c r="K58" s="131"/>
      <c r="L58" s="131"/>
      <c r="M58" s="131"/>
      <c r="N58" s="131"/>
      <c r="O58" s="131"/>
      <c r="P58" s="131"/>
      <c r="Q58" s="131"/>
    </row>
    <row r="59" spans="1:17" x14ac:dyDescent="0.2">
      <c r="A59" s="231" t="s">
        <v>440</v>
      </c>
      <c r="B59" s="232"/>
      <c r="C59" s="232"/>
      <c r="D59" s="232"/>
      <c r="E59" s="232"/>
      <c r="F59" s="232"/>
      <c r="G59" s="232"/>
      <c r="H59" s="232"/>
      <c r="I59" s="232"/>
      <c r="J59" s="130">
        <v>49</v>
      </c>
      <c r="K59" s="131"/>
      <c r="L59" s="131"/>
      <c r="M59" s="131"/>
      <c r="N59" s="131"/>
      <c r="O59" s="131"/>
      <c r="P59" s="131"/>
      <c r="Q59" s="131"/>
    </row>
    <row r="60" spans="1:17" x14ac:dyDescent="0.2">
      <c r="A60" s="231" t="s">
        <v>441</v>
      </c>
      <c r="B60" s="232"/>
      <c r="C60" s="232"/>
      <c r="D60" s="232"/>
      <c r="E60" s="232"/>
      <c r="F60" s="232"/>
      <c r="G60" s="232"/>
      <c r="H60" s="232"/>
      <c r="I60" s="232"/>
      <c r="J60" s="130">
        <v>487</v>
      </c>
      <c r="K60" s="131"/>
      <c r="L60" s="131"/>
      <c r="M60" s="131"/>
      <c r="N60" s="131"/>
      <c r="O60" s="131"/>
      <c r="P60" s="131"/>
      <c r="Q60" s="131"/>
    </row>
    <row r="61" spans="1:17" x14ac:dyDescent="0.2">
      <c r="A61" s="231" t="s">
        <v>442</v>
      </c>
      <c r="B61" s="232"/>
      <c r="C61" s="232"/>
      <c r="D61" s="232"/>
      <c r="E61" s="232"/>
      <c r="F61" s="232"/>
      <c r="G61" s="232"/>
      <c r="H61" s="232"/>
      <c r="I61" s="232"/>
      <c r="J61" s="130">
        <v>35</v>
      </c>
      <c r="K61" s="131"/>
      <c r="L61" s="131"/>
      <c r="M61" s="131"/>
      <c r="N61" s="131"/>
      <c r="O61" s="131"/>
      <c r="P61" s="131"/>
      <c r="Q61" s="131"/>
    </row>
    <row r="62" spans="1:17" x14ac:dyDescent="0.2">
      <c r="A62" s="233" t="s">
        <v>368</v>
      </c>
      <c r="B62" s="232"/>
      <c r="C62" s="232"/>
      <c r="D62" s="232"/>
      <c r="E62" s="232"/>
      <c r="F62" s="232"/>
      <c r="G62" s="232"/>
      <c r="H62" s="232"/>
      <c r="I62" s="232"/>
      <c r="J62" s="133">
        <v>6458</v>
      </c>
      <c r="K62" s="131"/>
      <c r="L62" s="131"/>
      <c r="M62" s="131"/>
      <c r="N62" s="131"/>
      <c r="O62" s="133">
        <v>49.78</v>
      </c>
      <c r="P62" s="131"/>
      <c r="Q62" s="133">
        <v>0.08</v>
      </c>
    </row>
    <row r="63" spans="1:17" x14ac:dyDescent="0.2">
      <c r="A63" s="231" t="s">
        <v>443</v>
      </c>
      <c r="B63" s="232"/>
      <c r="C63" s="232"/>
      <c r="D63" s="232"/>
      <c r="E63" s="232"/>
      <c r="F63" s="232"/>
      <c r="G63" s="232"/>
      <c r="H63" s="232"/>
      <c r="I63" s="232"/>
      <c r="J63" s="130">
        <v>4004</v>
      </c>
      <c r="K63" s="131"/>
      <c r="L63" s="131"/>
      <c r="M63" s="131"/>
      <c r="N63" s="131"/>
      <c r="O63" s="130">
        <v>41.23</v>
      </c>
      <c r="P63" s="131"/>
      <c r="Q63" s="130">
        <v>0.08</v>
      </c>
    </row>
    <row r="64" spans="1:17" x14ac:dyDescent="0.2">
      <c r="A64" s="231" t="s">
        <v>444</v>
      </c>
      <c r="B64" s="232"/>
      <c r="C64" s="232"/>
      <c r="D64" s="232"/>
      <c r="E64" s="232"/>
      <c r="F64" s="232"/>
      <c r="G64" s="232"/>
      <c r="H64" s="232"/>
      <c r="I64" s="232"/>
      <c r="J64" s="130">
        <v>1244</v>
      </c>
      <c r="K64" s="131"/>
      <c r="L64" s="131"/>
      <c r="M64" s="131"/>
      <c r="N64" s="131"/>
      <c r="O64" s="131"/>
      <c r="P64" s="131"/>
      <c r="Q64" s="131"/>
    </row>
    <row r="65" spans="1:17" x14ac:dyDescent="0.2">
      <c r="A65" s="231" t="s">
        <v>445</v>
      </c>
      <c r="B65" s="232"/>
      <c r="C65" s="232"/>
      <c r="D65" s="232"/>
      <c r="E65" s="232"/>
      <c r="F65" s="232"/>
      <c r="G65" s="232"/>
      <c r="H65" s="232"/>
      <c r="I65" s="232"/>
      <c r="J65" s="130">
        <v>135</v>
      </c>
      <c r="K65" s="131"/>
      <c r="L65" s="131"/>
      <c r="M65" s="131"/>
      <c r="N65" s="131"/>
      <c r="O65" s="130">
        <v>3</v>
      </c>
      <c r="P65" s="131"/>
      <c r="Q65" s="131"/>
    </row>
    <row r="66" spans="1:17" x14ac:dyDescent="0.2">
      <c r="A66" s="231" t="s">
        <v>446</v>
      </c>
      <c r="B66" s="232"/>
      <c r="C66" s="232"/>
      <c r="D66" s="232"/>
      <c r="E66" s="232"/>
      <c r="F66" s="232"/>
      <c r="G66" s="232"/>
      <c r="H66" s="232"/>
      <c r="I66" s="232"/>
      <c r="J66" s="130">
        <v>280</v>
      </c>
      <c r="K66" s="131"/>
      <c r="L66" s="131"/>
      <c r="M66" s="131"/>
      <c r="N66" s="131"/>
      <c r="O66" s="130">
        <v>1.07</v>
      </c>
      <c r="P66" s="131"/>
      <c r="Q66" s="131"/>
    </row>
    <row r="67" spans="1:17" x14ac:dyDescent="0.2">
      <c r="A67" s="231" t="s">
        <v>447</v>
      </c>
      <c r="B67" s="232"/>
      <c r="C67" s="232"/>
      <c r="D67" s="232"/>
      <c r="E67" s="232"/>
      <c r="F67" s="232"/>
      <c r="G67" s="232"/>
      <c r="H67" s="232"/>
      <c r="I67" s="232"/>
      <c r="J67" s="130">
        <v>13</v>
      </c>
      <c r="K67" s="131"/>
      <c r="L67" s="131"/>
      <c r="M67" s="131"/>
      <c r="N67" s="131"/>
      <c r="O67" s="130">
        <v>0.31</v>
      </c>
      <c r="P67" s="131"/>
      <c r="Q67" s="131"/>
    </row>
    <row r="68" spans="1:17" x14ac:dyDescent="0.2">
      <c r="A68" s="231" t="s">
        <v>448</v>
      </c>
      <c r="B68" s="232"/>
      <c r="C68" s="232"/>
      <c r="D68" s="232"/>
      <c r="E68" s="232"/>
      <c r="F68" s="232"/>
      <c r="G68" s="232"/>
      <c r="H68" s="232"/>
      <c r="I68" s="232"/>
      <c r="J68" s="130">
        <v>192</v>
      </c>
      <c r="K68" s="131"/>
      <c r="L68" s="131"/>
      <c r="M68" s="131"/>
      <c r="N68" s="131"/>
      <c r="O68" s="130">
        <v>4.17</v>
      </c>
      <c r="P68" s="131"/>
      <c r="Q68" s="131"/>
    </row>
    <row r="69" spans="1:17" x14ac:dyDescent="0.2">
      <c r="A69" s="231" t="s">
        <v>449</v>
      </c>
      <c r="B69" s="232"/>
      <c r="C69" s="232"/>
      <c r="D69" s="232"/>
      <c r="E69" s="232"/>
      <c r="F69" s="232"/>
      <c r="G69" s="232"/>
      <c r="H69" s="232"/>
      <c r="I69" s="232"/>
      <c r="J69" s="130">
        <v>590</v>
      </c>
      <c r="K69" s="131"/>
      <c r="L69" s="131"/>
      <c r="M69" s="131"/>
      <c r="N69" s="131"/>
      <c r="O69" s="131"/>
      <c r="P69" s="131"/>
      <c r="Q69" s="131"/>
    </row>
    <row r="70" spans="1:17" x14ac:dyDescent="0.2">
      <c r="A70" s="231" t="s">
        <v>32</v>
      </c>
      <c r="B70" s="232"/>
      <c r="C70" s="232"/>
      <c r="D70" s="232"/>
      <c r="E70" s="232"/>
      <c r="F70" s="232"/>
      <c r="G70" s="232"/>
      <c r="H70" s="232"/>
      <c r="I70" s="232"/>
      <c r="J70" s="130">
        <v>6458</v>
      </c>
      <c r="K70" s="131"/>
      <c r="L70" s="131"/>
      <c r="M70" s="131"/>
      <c r="N70" s="131"/>
      <c r="O70" s="130">
        <v>49.78</v>
      </c>
      <c r="P70" s="131"/>
      <c r="Q70" s="130">
        <v>0.08</v>
      </c>
    </row>
    <row r="71" spans="1:17" x14ac:dyDescent="0.2">
      <c r="A71" s="231" t="s">
        <v>33</v>
      </c>
      <c r="B71" s="232"/>
      <c r="C71" s="232"/>
      <c r="D71" s="232"/>
      <c r="E71" s="232"/>
      <c r="F71" s="232"/>
      <c r="G71" s="232"/>
      <c r="H71" s="232"/>
      <c r="I71" s="232"/>
      <c r="J71" s="131"/>
      <c r="K71" s="131"/>
      <c r="L71" s="131"/>
      <c r="M71" s="131"/>
      <c r="N71" s="131"/>
      <c r="O71" s="131"/>
      <c r="P71" s="131"/>
      <c r="Q71" s="131"/>
    </row>
    <row r="72" spans="1:17" x14ac:dyDescent="0.2">
      <c r="A72" s="231" t="s">
        <v>34</v>
      </c>
      <c r="B72" s="232"/>
      <c r="C72" s="232"/>
      <c r="D72" s="232"/>
      <c r="E72" s="232"/>
      <c r="F72" s="232"/>
      <c r="G72" s="232"/>
      <c r="H72" s="232"/>
      <c r="I72" s="232"/>
      <c r="J72" s="130">
        <v>4172</v>
      </c>
      <c r="K72" s="131"/>
      <c r="L72" s="131"/>
      <c r="M72" s="131"/>
      <c r="N72" s="131"/>
      <c r="O72" s="131"/>
      <c r="P72" s="131"/>
      <c r="Q72" s="131"/>
    </row>
    <row r="73" spans="1:17" x14ac:dyDescent="0.2">
      <c r="A73" s="231" t="s">
        <v>35</v>
      </c>
      <c r="B73" s="232"/>
      <c r="C73" s="232"/>
      <c r="D73" s="232"/>
      <c r="E73" s="232"/>
      <c r="F73" s="232"/>
      <c r="G73" s="232"/>
      <c r="H73" s="232"/>
      <c r="I73" s="232"/>
      <c r="J73" s="130">
        <f>151-M44</f>
        <v>150</v>
      </c>
      <c r="K73" s="131"/>
      <c r="L73" s="131"/>
      <c r="M73" s="131"/>
      <c r="N73" s="131"/>
      <c r="O73" s="131"/>
      <c r="P73" s="131"/>
      <c r="Q73" s="131"/>
    </row>
    <row r="74" spans="1:17" x14ac:dyDescent="0.2">
      <c r="A74" s="231" t="s">
        <v>36</v>
      </c>
      <c r="B74" s="232"/>
      <c r="C74" s="232"/>
      <c r="D74" s="232"/>
      <c r="E74" s="232"/>
      <c r="F74" s="232"/>
      <c r="G74" s="232"/>
      <c r="H74" s="232"/>
      <c r="I74" s="232"/>
      <c r="J74" s="130">
        <v>702</v>
      </c>
      <c r="K74" s="131"/>
      <c r="L74" s="131"/>
      <c r="M74" s="131"/>
      <c r="N74" s="131"/>
      <c r="O74" s="131"/>
      <c r="P74" s="131"/>
      <c r="Q74" s="131"/>
    </row>
    <row r="75" spans="1:17" x14ac:dyDescent="0.2">
      <c r="A75" s="231" t="s">
        <v>37</v>
      </c>
      <c r="B75" s="232"/>
      <c r="C75" s="232"/>
      <c r="D75" s="232"/>
      <c r="E75" s="232"/>
      <c r="F75" s="232"/>
      <c r="G75" s="232"/>
      <c r="H75" s="232"/>
      <c r="I75" s="232"/>
      <c r="J75" s="130">
        <v>861</v>
      </c>
      <c r="K75" s="131"/>
      <c r="L75" s="131"/>
      <c r="M75" s="131"/>
      <c r="N75" s="131"/>
      <c r="O75" s="131"/>
      <c r="P75" s="131"/>
      <c r="Q75" s="131"/>
    </row>
    <row r="76" spans="1:17" x14ac:dyDescent="0.2">
      <c r="A76" s="231" t="s">
        <v>38</v>
      </c>
      <c r="B76" s="232"/>
      <c r="C76" s="232"/>
      <c r="D76" s="232"/>
      <c r="E76" s="232"/>
      <c r="F76" s="232"/>
      <c r="G76" s="232"/>
      <c r="H76" s="232"/>
      <c r="I76" s="232"/>
      <c r="J76" s="130">
        <v>573</v>
      </c>
      <c r="K76" s="131"/>
      <c r="L76" s="131"/>
      <c r="M76" s="131"/>
      <c r="N76" s="131"/>
      <c r="O76" s="131"/>
      <c r="P76" s="131"/>
      <c r="Q76" s="131"/>
    </row>
    <row r="77" spans="1:17" x14ac:dyDescent="0.2">
      <c r="A77" s="233" t="s">
        <v>39</v>
      </c>
      <c r="B77" s="232"/>
      <c r="C77" s="232"/>
      <c r="D77" s="232"/>
      <c r="E77" s="232"/>
      <c r="F77" s="232"/>
      <c r="G77" s="232"/>
      <c r="H77" s="232"/>
      <c r="I77" s="232"/>
      <c r="J77" s="133">
        <v>6458</v>
      </c>
      <c r="K77" s="131"/>
      <c r="L77" s="131"/>
      <c r="M77" s="131"/>
      <c r="N77" s="131"/>
      <c r="O77" s="133">
        <v>49.78</v>
      </c>
      <c r="P77" s="131"/>
      <c r="Q77" s="133">
        <v>0.08</v>
      </c>
    </row>
    <row r="78" spans="1:17" x14ac:dyDescent="0.2">
      <c r="A78" s="116"/>
      <c r="B78" s="117"/>
      <c r="C78" s="118"/>
      <c r="D78" s="119"/>
      <c r="E78" s="120"/>
      <c r="F78" s="134"/>
      <c r="G78" s="134"/>
      <c r="H78" s="134"/>
      <c r="I78" s="134"/>
      <c r="J78" s="134"/>
      <c r="K78" s="134"/>
      <c r="L78" s="134"/>
      <c r="M78" s="134"/>
      <c r="N78" s="134"/>
      <c r="O78" s="134"/>
      <c r="P78" s="134"/>
      <c r="Q78" s="134"/>
    </row>
    <row r="79" spans="1:17" x14ac:dyDescent="0.2">
      <c r="A79" s="60" t="s">
        <v>450</v>
      </c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166"/>
      <c r="O79" s="166"/>
      <c r="P79" s="167"/>
      <c r="Q79" s="168"/>
    </row>
    <row r="80" spans="1:17" x14ac:dyDescent="0.2">
      <c r="A80" s="89"/>
      <c r="B80" s="169" t="s">
        <v>451</v>
      </c>
      <c r="C80" s="234" t="s">
        <v>452</v>
      </c>
      <c r="D80" s="234"/>
      <c r="E80" s="234"/>
      <c r="F80" s="234"/>
      <c r="G80" s="234"/>
      <c r="H80" s="234"/>
      <c r="I80" s="234"/>
      <c r="J80" s="234"/>
      <c r="K80" s="234"/>
      <c r="L80" s="234"/>
      <c r="M80" s="234"/>
      <c r="N80" s="234"/>
      <c r="O80" s="234"/>
      <c r="P80" s="234"/>
      <c r="Q80" s="234"/>
    </row>
    <row r="81" spans="1:17" x14ac:dyDescent="0.2">
      <c r="A81" s="89"/>
      <c r="B81" s="39"/>
      <c r="C81" s="58"/>
      <c r="D81" s="57"/>
      <c r="E81" s="59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x14ac:dyDescent="0.2">
      <c r="A82" s="42"/>
      <c r="B82" s="170"/>
      <c r="C82" s="2"/>
      <c r="D82" s="1"/>
      <c r="E82" s="171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</row>
    <row r="83" spans="1:17" x14ac:dyDescent="0.2">
      <c r="A83" s="172"/>
      <c r="B83" s="173" t="s">
        <v>453</v>
      </c>
      <c r="C83" s="44"/>
      <c r="D83" s="44"/>
      <c r="E83" s="44"/>
      <c r="F83" s="44"/>
      <c r="G83" s="44"/>
      <c r="H83" s="44"/>
      <c r="I83" s="173" t="s">
        <v>454</v>
      </c>
      <c r="J83" s="43"/>
      <c r="K83" s="43"/>
      <c r="L83" s="43"/>
      <c r="M83" s="43"/>
      <c r="N83" s="43"/>
      <c r="O83" s="43"/>
      <c r="P83" s="43"/>
      <c r="Q83" s="64"/>
    </row>
    <row r="84" spans="1:17" x14ac:dyDescent="0.2">
      <c r="A84" s="149"/>
      <c r="B84" s="43"/>
      <c r="C84" s="44"/>
      <c r="D84" s="45"/>
      <c r="E84" s="43"/>
      <c r="F84" s="43"/>
      <c r="G84" s="44"/>
      <c r="H84" s="64"/>
      <c r="I84" s="174" t="s">
        <v>455</v>
      </c>
      <c r="J84" s="64"/>
      <c r="K84" s="64"/>
      <c r="L84" s="64"/>
      <c r="M84" s="64"/>
      <c r="N84" s="64"/>
      <c r="O84" s="64"/>
      <c r="P84" s="64"/>
      <c r="Q84" s="64"/>
    </row>
    <row r="85" spans="1:17" x14ac:dyDescent="0.2">
      <c r="A85" s="42"/>
      <c r="B85" s="170"/>
      <c r="C85" s="2"/>
      <c r="D85" s="1"/>
      <c r="E85" s="171"/>
      <c r="F85" s="65"/>
      <c r="G85" s="65"/>
      <c r="H85" s="65"/>
      <c r="I85" s="173" t="s">
        <v>456</v>
      </c>
      <c r="J85" s="43"/>
      <c r="K85" s="43"/>
      <c r="L85" s="43"/>
      <c r="M85" s="43"/>
      <c r="N85" s="43"/>
      <c r="O85" s="43"/>
      <c r="P85" s="43"/>
      <c r="Q85" s="65"/>
    </row>
    <row r="86" spans="1:17" x14ac:dyDescent="0.2">
      <c r="A86" s="116"/>
      <c r="B86" s="117"/>
      <c r="C86" s="118"/>
      <c r="D86" s="119"/>
      <c r="E86" s="120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</row>
    <row r="87" spans="1:17" x14ac:dyDescent="0.2">
      <c r="A87" s="116"/>
      <c r="B87" s="117"/>
      <c r="C87" s="118"/>
      <c r="D87" s="119"/>
      <c r="E87" s="120"/>
      <c r="F87" s="134"/>
      <c r="G87" s="134"/>
      <c r="H87" s="134"/>
      <c r="I87" s="134"/>
      <c r="J87" s="134"/>
      <c r="K87" s="134"/>
      <c r="L87" s="134"/>
      <c r="M87" s="134"/>
      <c r="N87" s="134"/>
      <c r="O87" s="134"/>
      <c r="P87" s="134"/>
      <c r="Q87" s="134"/>
    </row>
    <row r="88" spans="1:17" x14ac:dyDescent="0.2">
      <c r="A88" s="116"/>
      <c r="B88" s="117"/>
      <c r="C88" s="118"/>
      <c r="D88" s="119"/>
      <c r="E88" s="120"/>
      <c r="F88" s="134"/>
      <c r="G88" s="134"/>
      <c r="H88" s="134"/>
      <c r="I88" s="134"/>
      <c r="J88" s="134"/>
      <c r="K88" s="134"/>
      <c r="L88" s="134"/>
      <c r="M88" s="134"/>
      <c r="N88" s="134"/>
      <c r="O88" s="134"/>
      <c r="P88" s="134"/>
      <c r="Q88" s="134"/>
    </row>
    <row r="89" spans="1:17" x14ac:dyDescent="0.2">
      <c r="A89" s="116"/>
      <c r="B89" s="117"/>
      <c r="C89" s="118"/>
      <c r="D89" s="119"/>
      <c r="E89" s="120"/>
      <c r="F89" s="134"/>
      <c r="G89" s="134"/>
      <c r="H89" s="134"/>
      <c r="I89" s="134"/>
      <c r="J89" s="134"/>
      <c r="K89" s="134"/>
      <c r="L89" s="134"/>
      <c r="M89" s="134"/>
      <c r="N89" s="134"/>
      <c r="O89" s="134"/>
      <c r="P89" s="134"/>
      <c r="Q89" s="134"/>
    </row>
    <row r="90" spans="1:17" x14ac:dyDescent="0.2">
      <c r="A90" s="116"/>
      <c r="B90" s="117"/>
      <c r="C90" s="118"/>
      <c r="D90" s="119"/>
      <c r="E90" s="120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  <c r="Q90" s="134"/>
    </row>
    <row r="91" spans="1:17" x14ac:dyDescent="0.2">
      <c r="A91" s="116"/>
      <c r="B91" s="117"/>
      <c r="C91" s="118"/>
      <c r="D91" s="119"/>
      <c r="E91" s="120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  <c r="Q91" s="134"/>
    </row>
  </sheetData>
  <mergeCells count="59">
    <mergeCell ref="E1:J1"/>
    <mergeCell ref="J11:K11"/>
    <mergeCell ref="J12:K12"/>
    <mergeCell ref="J13:K13"/>
    <mergeCell ref="J14:K14"/>
    <mergeCell ref="Q17:Q19"/>
    <mergeCell ref="F18:F19"/>
    <mergeCell ref="G18:I18"/>
    <mergeCell ref="J18:J19"/>
    <mergeCell ref="K18:M18"/>
    <mergeCell ref="A45:I45"/>
    <mergeCell ref="F17:I17"/>
    <mergeCell ref="J17:M17"/>
    <mergeCell ref="N17:N19"/>
    <mergeCell ref="O17:O19"/>
    <mergeCell ref="A17:A19"/>
    <mergeCell ref="B17:B19"/>
    <mergeCell ref="C17:C19"/>
    <mergeCell ref="D17:D19"/>
    <mergeCell ref="E17:E19"/>
    <mergeCell ref="A21:Q21"/>
    <mergeCell ref="A41:I41"/>
    <mergeCell ref="A42:Q42"/>
    <mergeCell ref="A43:I43"/>
    <mergeCell ref="A44:I44"/>
    <mergeCell ref="P17:P19"/>
    <mergeCell ref="A57:I57"/>
    <mergeCell ref="A46:I46"/>
    <mergeCell ref="A47:I47"/>
    <mergeCell ref="A48:I48"/>
    <mergeCell ref="A49:I49"/>
    <mergeCell ref="A50:I50"/>
    <mergeCell ref="A51:I51"/>
    <mergeCell ref="A52:I52"/>
    <mergeCell ref="A53:I53"/>
    <mergeCell ref="A54:I54"/>
    <mergeCell ref="A55:I55"/>
    <mergeCell ref="A56:I56"/>
    <mergeCell ref="A69:I69"/>
    <mergeCell ref="A58:I58"/>
    <mergeCell ref="A59:I59"/>
    <mergeCell ref="A60:I60"/>
    <mergeCell ref="A61:I61"/>
    <mergeCell ref="A62:I62"/>
    <mergeCell ref="A63:I63"/>
    <mergeCell ref="A64:I64"/>
    <mergeCell ref="A65:I65"/>
    <mergeCell ref="A66:I66"/>
    <mergeCell ref="A67:I67"/>
    <mergeCell ref="A68:I68"/>
    <mergeCell ref="A76:I76"/>
    <mergeCell ref="A77:I77"/>
    <mergeCell ref="C80:Q80"/>
    <mergeCell ref="A70:I70"/>
    <mergeCell ref="A71:I71"/>
    <mergeCell ref="A72:I72"/>
    <mergeCell ref="A73:I73"/>
    <mergeCell ref="A74:I74"/>
    <mergeCell ref="A75:I7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6"/>
  <sheetViews>
    <sheetView workbookViewId="0">
      <selection activeCell="A28" sqref="A28:Q28"/>
    </sheetView>
  </sheetViews>
  <sheetFormatPr defaultRowHeight="12.75" x14ac:dyDescent="0.2"/>
  <cols>
    <col min="3" max="3" width="34.140625" customWidth="1"/>
  </cols>
  <sheetData>
    <row r="1" spans="1:17" x14ac:dyDescent="0.2">
      <c r="A1" s="51" t="s">
        <v>27</v>
      </c>
      <c r="B1" s="53"/>
      <c r="C1" s="47"/>
      <c r="D1" s="41"/>
      <c r="E1" s="250" t="s">
        <v>44</v>
      </c>
      <c r="F1" s="250"/>
      <c r="G1" s="250"/>
      <c r="H1" s="250"/>
      <c r="I1" s="250"/>
      <c r="J1" s="50"/>
      <c r="K1" s="50"/>
      <c r="L1" s="50"/>
      <c r="M1" s="51" t="s">
        <v>28</v>
      </c>
      <c r="N1" s="50"/>
      <c r="O1" s="50"/>
      <c r="P1" s="50"/>
      <c r="Q1" s="46"/>
    </row>
    <row r="2" spans="1:17" x14ac:dyDescent="0.2">
      <c r="A2" s="54"/>
      <c r="B2" s="53"/>
      <c r="C2" s="47"/>
      <c r="D2" s="48"/>
      <c r="E2" s="48"/>
      <c r="F2" s="50"/>
      <c r="G2" s="61" t="s">
        <v>23</v>
      </c>
      <c r="H2" s="50"/>
      <c r="I2" s="50"/>
      <c r="J2" s="50"/>
      <c r="K2" s="50"/>
      <c r="L2" s="50"/>
      <c r="M2" s="54" t="s">
        <v>72</v>
      </c>
      <c r="N2" s="50"/>
      <c r="O2" s="50"/>
      <c r="P2" s="50"/>
      <c r="Q2" s="46"/>
    </row>
    <row r="3" spans="1:17" x14ac:dyDescent="0.2">
      <c r="A3" s="54"/>
      <c r="B3" s="53"/>
      <c r="C3" s="47"/>
      <c r="D3" s="48"/>
      <c r="E3" s="48"/>
      <c r="F3" s="50"/>
      <c r="G3" s="61"/>
      <c r="H3" s="50"/>
      <c r="I3" s="50"/>
      <c r="J3" s="50"/>
      <c r="K3" s="50"/>
      <c r="L3" s="54"/>
      <c r="M3" s="54" t="s">
        <v>73</v>
      </c>
      <c r="N3" s="50"/>
      <c r="O3" s="50"/>
      <c r="P3" s="50"/>
      <c r="Q3" s="46"/>
    </row>
    <row r="4" spans="1:17" x14ac:dyDescent="0.2">
      <c r="A4" s="54" t="s">
        <v>69</v>
      </c>
      <c r="B4" s="53"/>
      <c r="C4" s="47"/>
      <c r="D4" s="48"/>
      <c r="E4" s="48"/>
      <c r="F4" s="50"/>
      <c r="G4" s="50"/>
      <c r="H4" s="50"/>
      <c r="I4" s="50"/>
      <c r="J4" s="50"/>
      <c r="K4" s="50"/>
      <c r="L4" s="50"/>
      <c r="M4" s="54" t="s">
        <v>69</v>
      </c>
      <c r="N4" s="50"/>
      <c r="O4" s="50"/>
      <c r="P4" s="50"/>
      <c r="Q4" s="46"/>
    </row>
    <row r="5" spans="1:17" x14ac:dyDescent="0.2">
      <c r="A5" s="54" t="s">
        <v>117</v>
      </c>
      <c r="B5" s="53"/>
      <c r="C5" s="47"/>
      <c r="D5" s="48"/>
      <c r="E5" s="48"/>
      <c r="F5" s="50"/>
      <c r="G5" s="50"/>
      <c r="H5" s="50"/>
      <c r="I5" s="50"/>
      <c r="J5" s="50"/>
      <c r="K5" s="50"/>
      <c r="L5" s="50"/>
      <c r="M5" s="54" t="s">
        <v>118</v>
      </c>
      <c r="N5" s="50"/>
      <c r="O5" s="50"/>
      <c r="P5" s="50"/>
      <c r="Q5" s="46"/>
    </row>
    <row r="6" spans="1:17" x14ac:dyDescent="0.2">
      <c r="A6" s="49"/>
      <c r="B6" s="53"/>
      <c r="C6" s="48"/>
      <c r="D6" s="52"/>
      <c r="E6" s="50"/>
      <c r="F6" s="50"/>
      <c r="G6" s="55" t="s">
        <v>119</v>
      </c>
      <c r="H6" s="55"/>
      <c r="I6" s="55"/>
      <c r="J6" s="50"/>
      <c r="K6" s="50"/>
      <c r="L6" s="50"/>
      <c r="M6" s="50"/>
      <c r="N6" s="50"/>
      <c r="O6" s="50"/>
      <c r="P6" s="50"/>
      <c r="Q6" s="52"/>
    </row>
    <row r="7" spans="1:17" x14ac:dyDescent="0.2">
      <c r="A7" s="49"/>
      <c r="B7" s="53"/>
      <c r="C7" s="48"/>
      <c r="D7" s="52"/>
      <c r="E7" s="50"/>
      <c r="F7" s="50"/>
      <c r="G7" s="49" t="s">
        <v>55</v>
      </c>
      <c r="H7" s="49"/>
      <c r="I7" s="49"/>
      <c r="J7" s="50"/>
      <c r="K7" s="50"/>
      <c r="L7" s="50"/>
      <c r="M7" s="50"/>
      <c r="N7" s="50"/>
      <c r="O7" s="50"/>
      <c r="P7" s="50"/>
      <c r="Q7" s="52"/>
    </row>
    <row r="8" spans="1:17" x14ac:dyDescent="0.2">
      <c r="A8" s="94"/>
      <c r="B8" s="95"/>
      <c r="C8" s="96"/>
      <c r="D8" s="97"/>
      <c r="E8" s="98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</row>
    <row r="9" spans="1:17" x14ac:dyDescent="0.2">
      <c r="A9" s="94"/>
      <c r="B9" s="95"/>
      <c r="C9" s="100" t="s">
        <v>24</v>
      </c>
      <c r="D9" s="101" t="s">
        <v>120</v>
      </c>
      <c r="E9" s="102"/>
      <c r="F9" s="103"/>
      <c r="G9" s="103"/>
      <c r="H9" s="104"/>
      <c r="I9" s="103"/>
      <c r="J9" s="103"/>
      <c r="K9" s="103"/>
      <c r="L9" s="103"/>
      <c r="M9" s="99"/>
      <c r="N9" s="99"/>
      <c r="O9" s="99"/>
      <c r="P9" s="99"/>
      <c r="Q9" s="99"/>
    </row>
    <row r="10" spans="1:17" x14ac:dyDescent="0.2">
      <c r="A10" s="94"/>
      <c r="B10" s="95"/>
      <c r="C10" s="100"/>
      <c r="D10" s="105" t="s">
        <v>121</v>
      </c>
      <c r="E10" s="106"/>
      <c r="F10" s="107"/>
      <c r="G10" s="107"/>
      <c r="H10" s="108"/>
      <c r="I10" s="107"/>
      <c r="J10" s="107"/>
      <c r="K10" s="107"/>
      <c r="L10" s="107"/>
      <c r="M10" s="99"/>
      <c r="N10" s="99"/>
      <c r="O10" s="99"/>
      <c r="P10" s="99"/>
      <c r="Q10" s="99"/>
    </row>
    <row r="11" spans="1:17" x14ac:dyDescent="0.2">
      <c r="A11" s="94"/>
      <c r="B11" s="95"/>
      <c r="C11" s="100"/>
      <c r="D11" s="105" t="s">
        <v>122</v>
      </c>
      <c r="E11" s="106"/>
      <c r="F11" s="107"/>
      <c r="G11" s="107"/>
      <c r="H11" s="108"/>
      <c r="I11" s="107"/>
      <c r="J11" s="107"/>
      <c r="K11" s="107"/>
      <c r="L11" s="107"/>
      <c r="M11" s="99"/>
      <c r="N11" s="99"/>
      <c r="O11" s="99"/>
      <c r="P11" s="99"/>
      <c r="Q11" s="99"/>
    </row>
    <row r="12" spans="1:17" x14ac:dyDescent="0.2">
      <c r="A12" s="94"/>
      <c r="B12" s="95"/>
      <c r="C12" s="96"/>
      <c r="D12" s="97"/>
      <c r="E12" s="109"/>
      <c r="F12" s="110"/>
      <c r="G12" s="110"/>
      <c r="H12" s="111" t="s">
        <v>54</v>
      </c>
      <c r="I12" s="111"/>
      <c r="J12" s="110"/>
      <c r="K12" s="110"/>
      <c r="L12" s="99"/>
      <c r="M12" s="99"/>
      <c r="N12" s="99"/>
      <c r="O12" s="99"/>
      <c r="P12" s="99"/>
      <c r="Q12" s="99"/>
    </row>
    <row r="13" spans="1:17" x14ac:dyDescent="0.2">
      <c r="A13" s="112"/>
      <c r="B13" s="113"/>
      <c r="C13" s="96"/>
      <c r="D13" s="97"/>
      <c r="E13" s="98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</row>
    <row r="14" spans="1:17" x14ac:dyDescent="0.2">
      <c r="A14" s="94"/>
      <c r="B14" s="95"/>
      <c r="C14" s="96"/>
      <c r="D14" s="114" t="s">
        <v>123</v>
      </c>
      <c r="E14" s="94"/>
      <c r="F14" s="99"/>
      <c r="G14" s="99"/>
      <c r="H14" s="99"/>
      <c r="I14" s="114"/>
      <c r="J14" s="114"/>
      <c r="K14" s="99"/>
      <c r="L14" s="99"/>
      <c r="M14" s="99"/>
      <c r="N14" s="99"/>
      <c r="O14" s="99"/>
      <c r="P14" s="99"/>
      <c r="Q14" s="99"/>
    </row>
    <row r="15" spans="1:17" x14ac:dyDescent="0.2">
      <c r="A15" s="94"/>
      <c r="B15" s="95"/>
      <c r="C15" s="96"/>
      <c r="D15" s="114" t="s">
        <v>42</v>
      </c>
      <c r="E15" s="94"/>
      <c r="F15" s="99"/>
      <c r="G15" s="99"/>
      <c r="H15" s="99"/>
      <c r="I15" s="114"/>
      <c r="J15" s="245" t="s">
        <v>124</v>
      </c>
      <c r="K15" s="246"/>
      <c r="L15" s="115" t="s">
        <v>53</v>
      </c>
      <c r="M15" s="99"/>
      <c r="N15" s="99"/>
      <c r="O15" s="99"/>
      <c r="P15" s="99"/>
      <c r="Q15" s="99"/>
    </row>
    <row r="16" spans="1:17" x14ac:dyDescent="0.2">
      <c r="A16" s="94"/>
      <c r="B16" s="95"/>
      <c r="C16" s="96"/>
      <c r="D16" s="114" t="s">
        <v>57</v>
      </c>
      <c r="E16" s="94"/>
      <c r="F16" s="99"/>
      <c r="G16" s="99"/>
      <c r="H16" s="99"/>
      <c r="I16" s="114"/>
      <c r="J16" s="245" t="s">
        <v>125</v>
      </c>
      <c r="K16" s="246"/>
      <c r="L16" s="115" t="s">
        <v>53</v>
      </c>
      <c r="M16" s="99"/>
      <c r="N16" s="99"/>
      <c r="O16" s="99"/>
      <c r="P16" s="99"/>
      <c r="Q16" s="99"/>
    </row>
    <row r="17" spans="1:17" x14ac:dyDescent="0.2">
      <c r="A17" s="94"/>
      <c r="B17" s="95"/>
      <c r="C17" s="96"/>
      <c r="D17" s="114" t="s">
        <v>43</v>
      </c>
      <c r="E17" s="94"/>
      <c r="F17" s="99"/>
      <c r="G17" s="99"/>
      <c r="H17" s="99"/>
      <c r="I17" s="114"/>
      <c r="J17" s="245" t="s">
        <v>126</v>
      </c>
      <c r="K17" s="246"/>
      <c r="L17" s="115" t="s">
        <v>53</v>
      </c>
      <c r="M17" s="99"/>
      <c r="N17" s="99"/>
      <c r="O17" s="99"/>
      <c r="P17" s="99"/>
      <c r="Q17" s="99"/>
    </row>
    <row r="18" spans="1:17" x14ac:dyDescent="0.2">
      <c r="A18" s="94"/>
      <c r="B18" s="95"/>
      <c r="C18" s="96"/>
      <c r="D18" s="56" t="s">
        <v>127</v>
      </c>
      <c r="E18" s="94"/>
      <c r="F18" s="99"/>
      <c r="G18" s="99"/>
      <c r="H18" s="99"/>
      <c r="I18" s="114"/>
      <c r="J18" s="245" t="s">
        <v>128</v>
      </c>
      <c r="K18" s="246"/>
      <c r="L18" s="115" t="s">
        <v>53</v>
      </c>
      <c r="M18" s="99"/>
      <c r="N18" s="99"/>
      <c r="O18" s="99"/>
      <c r="P18" s="99"/>
      <c r="Q18" s="99"/>
    </row>
    <row r="19" spans="1:17" x14ac:dyDescent="0.2">
      <c r="A19" s="94"/>
      <c r="B19" s="95"/>
      <c r="C19" s="96"/>
      <c r="D19" s="114" t="s">
        <v>129</v>
      </c>
      <c r="E19" s="94"/>
      <c r="F19" s="99"/>
      <c r="G19" s="99"/>
      <c r="H19" s="99"/>
      <c r="I19" s="114"/>
      <c r="J19" s="245" t="s">
        <v>130</v>
      </c>
      <c r="K19" s="246"/>
      <c r="L19" s="115" t="s">
        <v>53</v>
      </c>
      <c r="M19" s="99"/>
      <c r="N19" s="99"/>
      <c r="O19" s="99"/>
      <c r="P19" s="99"/>
      <c r="Q19" s="99"/>
    </row>
    <row r="20" spans="1:17" x14ac:dyDescent="0.2">
      <c r="A20" s="94"/>
      <c r="B20" s="95"/>
      <c r="C20" s="96"/>
      <c r="D20" s="114" t="s">
        <v>68</v>
      </c>
      <c r="E20" s="94"/>
      <c r="F20" s="99"/>
      <c r="G20" s="99"/>
      <c r="H20" s="99"/>
      <c r="I20" s="114"/>
      <c r="J20" s="245" t="s">
        <v>131</v>
      </c>
      <c r="K20" s="246"/>
      <c r="L20" s="115" t="s">
        <v>53</v>
      </c>
      <c r="M20" s="99"/>
      <c r="N20" s="99"/>
      <c r="O20" s="99"/>
      <c r="P20" s="99"/>
      <c r="Q20" s="99"/>
    </row>
    <row r="21" spans="1:17" x14ac:dyDescent="0.2">
      <c r="A21" s="94"/>
      <c r="B21" s="95"/>
      <c r="C21" s="96"/>
      <c r="D21" s="114" t="s">
        <v>40</v>
      </c>
      <c r="E21" s="94"/>
      <c r="F21" s="99"/>
      <c r="G21" s="99"/>
      <c r="H21" s="99"/>
      <c r="I21" s="114"/>
      <c r="J21" s="245" t="s">
        <v>132</v>
      </c>
      <c r="K21" s="246"/>
      <c r="L21" s="115" t="s">
        <v>41</v>
      </c>
      <c r="M21" s="99"/>
      <c r="N21" s="99"/>
      <c r="O21" s="99"/>
      <c r="P21" s="99"/>
      <c r="Q21" s="99"/>
    </row>
    <row r="22" spans="1:17" x14ac:dyDescent="0.2">
      <c r="A22" s="94"/>
      <c r="B22" s="95"/>
      <c r="C22" s="96"/>
      <c r="D22" s="60" t="s">
        <v>74</v>
      </c>
      <c r="E22" s="94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</row>
    <row r="23" spans="1:17" x14ac:dyDescent="0.2">
      <c r="A23" s="116"/>
      <c r="B23" s="117"/>
      <c r="C23" s="118"/>
      <c r="D23" s="119"/>
      <c r="E23" s="120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</row>
    <row r="24" spans="1:17" x14ac:dyDescent="0.2">
      <c r="A24" s="235" t="s">
        <v>25</v>
      </c>
      <c r="B24" s="237" t="s">
        <v>133</v>
      </c>
      <c r="C24" s="235" t="s">
        <v>67</v>
      </c>
      <c r="D24" s="235" t="s">
        <v>66</v>
      </c>
      <c r="E24" s="235" t="s">
        <v>65</v>
      </c>
      <c r="F24" s="235" t="s">
        <v>52</v>
      </c>
      <c r="G24" s="236"/>
      <c r="H24" s="236"/>
      <c r="I24" s="236"/>
      <c r="J24" s="235" t="s">
        <v>51</v>
      </c>
      <c r="K24" s="236"/>
      <c r="L24" s="236"/>
      <c r="M24" s="236"/>
      <c r="N24" s="235" t="s">
        <v>64</v>
      </c>
      <c r="O24" s="235" t="s">
        <v>63</v>
      </c>
      <c r="P24" s="235" t="s">
        <v>75</v>
      </c>
      <c r="Q24" s="235" t="s">
        <v>76</v>
      </c>
    </row>
    <row r="25" spans="1:17" x14ac:dyDescent="0.2">
      <c r="A25" s="236"/>
      <c r="B25" s="238"/>
      <c r="C25" s="239"/>
      <c r="D25" s="235"/>
      <c r="E25" s="236"/>
      <c r="F25" s="235" t="s">
        <v>26</v>
      </c>
      <c r="G25" s="235" t="s">
        <v>62</v>
      </c>
      <c r="H25" s="236"/>
      <c r="I25" s="236"/>
      <c r="J25" s="235" t="s">
        <v>26</v>
      </c>
      <c r="K25" s="235" t="s">
        <v>62</v>
      </c>
      <c r="L25" s="236"/>
      <c r="M25" s="236"/>
      <c r="N25" s="235"/>
      <c r="O25" s="235"/>
      <c r="P25" s="235"/>
      <c r="Q25" s="235"/>
    </row>
    <row r="26" spans="1:17" x14ac:dyDescent="0.2">
      <c r="A26" s="236"/>
      <c r="B26" s="238"/>
      <c r="C26" s="239"/>
      <c r="D26" s="235"/>
      <c r="E26" s="236"/>
      <c r="F26" s="236"/>
      <c r="G26" s="122" t="s">
        <v>61</v>
      </c>
      <c r="H26" s="122" t="s">
        <v>60</v>
      </c>
      <c r="I26" s="122" t="s">
        <v>59</v>
      </c>
      <c r="J26" s="236"/>
      <c r="K26" s="122" t="s">
        <v>61</v>
      </c>
      <c r="L26" s="122" t="s">
        <v>60</v>
      </c>
      <c r="M26" s="122" t="s">
        <v>59</v>
      </c>
      <c r="N26" s="235"/>
      <c r="O26" s="235"/>
      <c r="P26" s="235"/>
      <c r="Q26" s="235"/>
    </row>
    <row r="27" spans="1:17" x14ac:dyDescent="0.2">
      <c r="A27" s="123">
        <v>1</v>
      </c>
      <c r="B27" s="124">
        <v>2</v>
      </c>
      <c r="C27" s="122">
        <v>3</v>
      </c>
      <c r="D27" s="122">
        <v>4</v>
      </c>
      <c r="E27" s="123">
        <v>5</v>
      </c>
      <c r="F27" s="125">
        <v>6</v>
      </c>
      <c r="G27" s="125">
        <v>7</v>
      </c>
      <c r="H27" s="125">
        <v>8</v>
      </c>
      <c r="I27" s="125">
        <v>9</v>
      </c>
      <c r="J27" s="125">
        <v>10</v>
      </c>
      <c r="K27" s="125">
        <v>11</v>
      </c>
      <c r="L27" s="125">
        <v>12</v>
      </c>
      <c r="M27" s="125">
        <v>13</v>
      </c>
      <c r="N27" s="125">
        <v>14</v>
      </c>
      <c r="O27" s="125">
        <v>15</v>
      </c>
      <c r="P27" s="125">
        <v>16</v>
      </c>
      <c r="Q27" s="125">
        <v>17</v>
      </c>
    </row>
    <row r="28" spans="1:17" x14ac:dyDescent="0.2">
      <c r="A28" s="240" t="s">
        <v>134</v>
      </c>
      <c r="B28" s="232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</row>
    <row r="29" spans="1:17" ht="43.5" x14ac:dyDescent="0.2">
      <c r="A29" s="123">
        <v>1</v>
      </c>
      <c r="B29" s="126" t="s">
        <v>135</v>
      </c>
      <c r="C29" s="127" t="s">
        <v>136</v>
      </c>
      <c r="D29" s="128" t="s">
        <v>79</v>
      </c>
      <c r="E29" s="129">
        <v>25</v>
      </c>
      <c r="F29" s="130" t="s">
        <v>137</v>
      </c>
      <c r="G29" s="131"/>
      <c r="H29" s="131"/>
      <c r="I29" s="131"/>
      <c r="J29" s="131">
        <v>51</v>
      </c>
      <c r="K29" s="131"/>
      <c r="L29" s="131"/>
      <c r="M29" s="131"/>
      <c r="N29" s="131"/>
      <c r="O29" s="131"/>
      <c r="P29" s="131"/>
      <c r="Q29" s="131"/>
    </row>
    <row r="30" spans="1:17" ht="24" x14ac:dyDescent="0.2">
      <c r="A30" s="123">
        <v>2</v>
      </c>
      <c r="B30" s="126" t="s">
        <v>138</v>
      </c>
      <c r="C30" s="127" t="s">
        <v>139</v>
      </c>
      <c r="D30" s="128" t="s">
        <v>78</v>
      </c>
      <c r="E30" s="129">
        <v>0.25</v>
      </c>
      <c r="F30" s="130">
        <v>1392.25</v>
      </c>
      <c r="G30" s="130">
        <v>141.78</v>
      </c>
      <c r="H30" s="130">
        <v>242.87</v>
      </c>
      <c r="I30" s="130">
        <v>57.25</v>
      </c>
      <c r="J30" s="131">
        <v>348</v>
      </c>
      <c r="K30" s="131">
        <v>35</v>
      </c>
      <c r="L30" s="131">
        <v>61</v>
      </c>
      <c r="M30" s="131">
        <v>14</v>
      </c>
      <c r="N30" s="131">
        <v>10.7</v>
      </c>
      <c r="O30" s="131">
        <v>2.68</v>
      </c>
      <c r="P30" s="131">
        <v>3.61</v>
      </c>
      <c r="Q30" s="131">
        <v>0.9</v>
      </c>
    </row>
    <row r="31" spans="1:17" ht="43.5" x14ac:dyDescent="0.2">
      <c r="A31" s="123">
        <v>3</v>
      </c>
      <c r="B31" s="126" t="s">
        <v>140</v>
      </c>
      <c r="C31" s="127" t="s">
        <v>141</v>
      </c>
      <c r="D31" s="128" t="s">
        <v>82</v>
      </c>
      <c r="E31" s="132" t="s">
        <v>142</v>
      </c>
      <c r="F31" s="130" t="s">
        <v>143</v>
      </c>
      <c r="G31" s="131"/>
      <c r="H31" s="131"/>
      <c r="I31" s="131"/>
      <c r="J31" s="131">
        <v>183</v>
      </c>
      <c r="K31" s="131"/>
      <c r="L31" s="131"/>
      <c r="M31" s="131"/>
      <c r="N31" s="131"/>
      <c r="O31" s="131"/>
      <c r="P31" s="131"/>
      <c r="Q31" s="131"/>
    </row>
    <row r="32" spans="1:17" ht="24" x14ac:dyDescent="0.2">
      <c r="A32" s="123">
        <v>4</v>
      </c>
      <c r="B32" s="126" t="s">
        <v>144</v>
      </c>
      <c r="C32" s="127" t="s">
        <v>145</v>
      </c>
      <c r="D32" s="128" t="s">
        <v>78</v>
      </c>
      <c r="E32" s="129">
        <v>0.12</v>
      </c>
      <c r="F32" s="130">
        <v>227</v>
      </c>
      <c r="G32" s="130">
        <v>62.28</v>
      </c>
      <c r="H32" s="130">
        <v>77.900000000000006</v>
      </c>
      <c r="I32" s="130">
        <v>34.54</v>
      </c>
      <c r="J32" s="131">
        <v>27</v>
      </c>
      <c r="K32" s="131">
        <v>7</v>
      </c>
      <c r="L32" s="131">
        <v>9</v>
      </c>
      <c r="M32" s="131">
        <v>4</v>
      </c>
      <c r="N32" s="131">
        <v>4.7</v>
      </c>
      <c r="O32" s="131">
        <v>0.56000000000000005</v>
      </c>
      <c r="P32" s="131">
        <v>2.21</v>
      </c>
      <c r="Q32" s="131">
        <v>0.27</v>
      </c>
    </row>
    <row r="33" spans="1:17" ht="43.5" x14ac:dyDescent="0.2">
      <c r="A33" s="123">
        <v>5</v>
      </c>
      <c r="B33" s="126" t="s">
        <v>146</v>
      </c>
      <c r="C33" s="127" t="s">
        <v>147</v>
      </c>
      <c r="D33" s="128" t="s">
        <v>148</v>
      </c>
      <c r="E33" s="129">
        <v>6</v>
      </c>
      <c r="F33" s="130" t="s">
        <v>149</v>
      </c>
      <c r="G33" s="131"/>
      <c r="H33" s="131"/>
      <c r="I33" s="131"/>
      <c r="J33" s="131">
        <v>116</v>
      </c>
      <c r="K33" s="131"/>
      <c r="L33" s="131"/>
      <c r="M33" s="131"/>
      <c r="N33" s="131"/>
      <c r="O33" s="131"/>
      <c r="P33" s="131"/>
      <c r="Q33" s="131"/>
    </row>
    <row r="34" spans="1:17" ht="36" x14ac:dyDescent="0.2">
      <c r="A34" s="123">
        <v>6</v>
      </c>
      <c r="B34" s="126" t="s">
        <v>150</v>
      </c>
      <c r="C34" s="127" t="s">
        <v>151</v>
      </c>
      <c r="D34" s="128" t="s">
        <v>77</v>
      </c>
      <c r="E34" s="129">
        <v>0.06</v>
      </c>
      <c r="F34" s="130">
        <v>758.17</v>
      </c>
      <c r="G34" s="130">
        <v>551.82000000000005</v>
      </c>
      <c r="H34" s="130">
        <v>27.07</v>
      </c>
      <c r="I34" s="130">
        <v>0.55000000000000004</v>
      </c>
      <c r="J34" s="131">
        <v>45</v>
      </c>
      <c r="K34" s="131">
        <v>33</v>
      </c>
      <c r="L34" s="131">
        <v>2</v>
      </c>
      <c r="M34" s="131"/>
      <c r="N34" s="131">
        <v>39.5</v>
      </c>
      <c r="O34" s="131">
        <v>2.37</v>
      </c>
      <c r="P34" s="131">
        <v>0.03</v>
      </c>
      <c r="Q34" s="131"/>
    </row>
    <row r="35" spans="1:17" ht="43.5" x14ac:dyDescent="0.2">
      <c r="A35" s="123">
        <v>7</v>
      </c>
      <c r="B35" s="126" t="s">
        <v>146</v>
      </c>
      <c r="C35" s="127" t="s">
        <v>152</v>
      </c>
      <c r="D35" s="128" t="s">
        <v>148</v>
      </c>
      <c r="E35" s="129">
        <v>6</v>
      </c>
      <c r="F35" s="130" t="s">
        <v>153</v>
      </c>
      <c r="G35" s="131"/>
      <c r="H35" s="131"/>
      <c r="I35" s="131"/>
      <c r="J35" s="131">
        <v>128</v>
      </c>
      <c r="K35" s="131"/>
      <c r="L35" s="131"/>
      <c r="M35" s="131"/>
      <c r="N35" s="131"/>
      <c r="O35" s="131"/>
      <c r="P35" s="131"/>
      <c r="Q35" s="131"/>
    </row>
    <row r="36" spans="1:17" ht="36" x14ac:dyDescent="0.2">
      <c r="A36" s="123">
        <v>8</v>
      </c>
      <c r="B36" s="126" t="s">
        <v>154</v>
      </c>
      <c r="C36" s="127" t="s">
        <v>155</v>
      </c>
      <c r="D36" s="128" t="s">
        <v>77</v>
      </c>
      <c r="E36" s="129">
        <v>0.06</v>
      </c>
      <c r="F36" s="130">
        <v>801.67</v>
      </c>
      <c r="G36" s="130">
        <v>613.28</v>
      </c>
      <c r="H36" s="130">
        <v>29.99</v>
      </c>
      <c r="I36" s="130">
        <v>0.73</v>
      </c>
      <c r="J36" s="131">
        <v>48</v>
      </c>
      <c r="K36" s="131">
        <v>37</v>
      </c>
      <c r="L36" s="131">
        <v>2</v>
      </c>
      <c r="M36" s="131"/>
      <c r="N36" s="131">
        <v>43.9</v>
      </c>
      <c r="O36" s="131">
        <v>2.63</v>
      </c>
      <c r="P36" s="131">
        <v>0.04</v>
      </c>
      <c r="Q36" s="131"/>
    </row>
    <row r="37" spans="1:17" ht="43.5" x14ac:dyDescent="0.2">
      <c r="A37" s="123">
        <v>9</v>
      </c>
      <c r="B37" s="126" t="s">
        <v>135</v>
      </c>
      <c r="C37" s="127" t="s">
        <v>156</v>
      </c>
      <c r="D37" s="128" t="s">
        <v>148</v>
      </c>
      <c r="E37" s="129">
        <v>1</v>
      </c>
      <c r="F37" s="130" t="s">
        <v>157</v>
      </c>
      <c r="G37" s="131"/>
      <c r="H37" s="131"/>
      <c r="I37" s="131"/>
      <c r="J37" s="131">
        <v>8</v>
      </c>
      <c r="K37" s="131"/>
      <c r="L37" s="131"/>
      <c r="M37" s="131"/>
      <c r="N37" s="131"/>
      <c r="O37" s="131"/>
      <c r="P37" s="131"/>
      <c r="Q37" s="131"/>
    </row>
    <row r="38" spans="1:17" ht="60" x14ac:dyDescent="0.2">
      <c r="A38" s="123">
        <v>10</v>
      </c>
      <c r="B38" s="126" t="s">
        <v>158</v>
      </c>
      <c r="C38" s="127" t="s">
        <v>159</v>
      </c>
      <c r="D38" s="128" t="s">
        <v>22</v>
      </c>
      <c r="E38" s="129">
        <v>1</v>
      </c>
      <c r="F38" s="130">
        <v>137.5</v>
      </c>
      <c r="G38" s="130">
        <v>31.8</v>
      </c>
      <c r="H38" s="130">
        <v>2.36</v>
      </c>
      <c r="I38" s="131"/>
      <c r="J38" s="131">
        <v>138</v>
      </c>
      <c r="K38" s="131">
        <v>32</v>
      </c>
      <c r="L38" s="131">
        <v>2</v>
      </c>
      <c r="M38" s="131"/>
      <c r="N38" s="131">
        <v>2.4</v>
      </c>
      <c r="O38" s="131">
        <v>2.4</v>
      </c>
      <c r="P38" s="131"/>
      <c r="Q38" s="131"/>
    </row>
    <row r="39" spans="1:17" ht="43.5" x14ac:dyDescent="0.2">
      <c r="A39" s="123">
        <v>11</v>
      </c>
      <c r="B39" s="126" t="s">
        <v>135</v>
      </c>
      <c r="C39" s="127" t="s">
        <v>160</v>
      </c>
      <c r="D39" s="128" t="s">
        <v>148</v>
      </c>
      <c r="E39" s="129">
        <v>1</v>
      </c>
      <c r="F39" s="130" t="s">
        <v>161</v>
      </c>
      <c r="G39" s="131"/>
      <c r="H39" s="131"/>
      <c r="I39" s="131"/>
      <c r="J39" s="131">
        <v>10</v>
      </c>
      <c r="K39" s="131"/>
      <c r="L39" s="131"/>
      <c r="M39" s="131"/>
      <c r="N39" s="131"/>
      <c r="O39" s="131"/>
      <c r="P39" s="131"/>
      <c r="Q39" s="131"/>
    </row>
    <row r="40" spans="1:17" ht="43.5" x14ac:dyDescent="0.2">
      <c r="A40" s="123">
        <v>12</v>
      </c>
      <c r="B40" s="126" t="s">
        <v>146</v>
      </c>
      <c r="C40" s="127" t="s">
        <v>162</v>
      </c>
      <c r="D40" s="128" t="s">
        <v>148</v>
      </c>
      <c r="E40" s="129">
        <v>2</v>
      </c>
      <c r="F40" s="130" t="s">
        <v>163</v>
      </c>
      <c r="G40" s="131"/>
      <c r="H40" s="131"/>
      <c r="I40" s="131"/>
      <c r="J40" s="131">
        <v>287</v>
      </c>
      <c r="K40" s="131"/>
      <c r="L40" s="131"/>
      <c r="M40" s="131"/>
      <c r="N40" s="131"/>
      <c r="O40" s="131"/>
      <c r="P40" s="131"/>
      <c r="Q40" s="131"/>
    </row>
    <row r="41" spans="1:17" ht="24" x14ac:dyDescent="0.2">
      <c r="A41" s="123">
        <v>13</v>
      </c>
      <c r="B41" s="126" t="s">
        <v>164</v>
      </c>
      <c r="C41" s="127" t="s">
        <v>165</v>
      </c>
      <c r="D41" s="128" t="s">
        <v>77</v>
      </c>
      <c r="E41" s="132" t="s">
        <v>166</v>
      </c>
      <c r="F41" s="130">
        <v>1829.4</v>
      </c>
      <c r="G41" s="130">
        <v>1025.4000000000001</v>
      </c>
      <c r="H41" s="130">
        <v>35.07</v>
      </c>
      <c r="I41" s="130">
        <v>2.1800000000000002</v>
      </c>
      <c r="J41" s="131">
        <v>4</v>
      </c>
      <c r="K41" s="131">
        <v>2</v>
      </c>
      <c r="L41" s="131"/>
      <c r="M41" s="131"/>
      <c r="N41" s="131">
        <v>73.400000000000006</v>
      </c>
      <c r="O41" s="131">
        <v>0.15</v>
      </c>
      <c r="P41" s="131">
        <v>0.12</v>
      </c>
      <c r="Q41" s="131"/>
    </row>
    <row r="42" spans="1:17" ht="43.5" x14ac:dyDescent="0.2">
      <c r="A42" s="123">
        <v>14</v>
      </c>
      <c r="B42" s="126" t="s">
        <v>146</v>
      </c>
      <c r="C42" s="127" t="s">
        <v>167</v>
      </c>
      <c r="D42" s="128" t="s">
        <v>148</v>
      </c>
      <c r="E42" s="129">
        <v>2</v>
      </c>
      <c r="F42" s="130" t="s">
        <v>168</v>
      </c>
      <c r="G42" s="131"/>
      <c r="H42" s="131"/>
      <c r="I42" s="131"/>
      <c r="J42" s="131">
        <v>186</v>
      </c>
      <c r="K42" s="131"/>
      <c r="L42" s="131"/>
      <c r="M42" s="131"/>
      <c r="N42" s="131"/>
      <c r="O42" s="131"/>
      <c r="P42" s="131"/>
      <c r="Q42" s="131"/>
    </row>
    <row r="43" spans="1:17" ht="24" x14ac:dyDescent="0.2">
      <c r="A43" s="123">
        <v>15</v>
      </c>
      <c r="B43" s="126" t="s">
        <v>158</v>
      </c>
      <c r="C43" s="127" t="s">
        <v>169</v>
      </c>
      <c r="D43" s="128" t="s">
        <v>22</v>
      </c>
      <c r="E43" s="129">
        <v>2</v>
      </c>
      <c r="F43" s="130">
        <v>137.5</v>
      </c>
      <c r="G43" s="130">
        <v>31.8</v>
      </c>
      <c r="H43" s="130">
        <v>2.36</v>
      </c>
      <c r="I43" s="131"/>
      <c r="J43" s="131">
        <v>275</v>
      </c>
      <c r="K43" s="131">
        <v>64</v>
      </c>
      <c r="L43" s="131">
        <v>5</v>
      </c>
      <c r="M43" s="131"/>
      <c r="N43" s="131">
        <v>2.4</v>
      </c>
      <c r="O43" s="131">
        <v>4.8</v>
      </c>
      <c r="P43" s="131"/>
      <c r="Q43" s="131"/>
    </row>
    <row r="44" spans="1:17" ht="36" x14ac:dyDescent="0.2">
      <c r="A44" s="123">
        <v>16</v>
      </c>
      <c r="B44" s="126" t="s">
        <v>170</v>
      </c>
      <c r="C44" s="127" t="s">
        <v>171</v>
      </c>
      <c r="D44" s="128" t="s">
        <v>77</v>
      </c>
      <c r="E44" s="129">
        <v>0.22</v>
      </c>
      <c r="F44" s="130">
        <v>3944.42</v>
      </c>
      <c r="G44" s="130">
        <v>967.91</v>
      </c>
      <c r="H44" s="130">
        <v>2976.51</v>
      </c>
      <c r="I44" s="130">
        <v>329.74</v>
      </c>
      <c r="J44" s="131">
        <v>868</v>
      </c>
      <c r="K44" s="131">
        <v>213</v>
      </c>
      <c r="L44" s="131">
        <v>655</v>
      </c>
      <c r="M44" s="131">
        <v>73</v>
      </c>
      <c r="N44" s="131">
        <v>74.8</v>
      </c>
      <c r="O44" s="131">
        <v>16.46</v>
      </c>
      <c r="P44" s="131">
        <v>21.11</v>
      </c>
      <c r="Q44" s="131">
        <v>4.6399999999999997</v>
      </c>
    </row>
    <row r="45" spans="1:17" ht="55.5" x14ac:dyDescent="0.2">
      <c r="A45" s="123">
        <v>17</v>
      </c>
      <c r="B45" s="126" t="s">
        <v>88</v>
      </c>
      <c r="C45" s="127" t="s">
        <v>172</v>
      </c>
      <c r="D45" s="128" t="s">
        <v>22</v>
      </c>
      <c r="E45" s="129">
        <v>22</v>
      </c>
      <c r="F45" s="130">
        <v>63.16</v>
      </c>
      <c r="G45" s="130">
        <v>47.48</v>
      </c>
      <c r="H45" s="130">
        <v>1.19</v>
      </c>
      <c r="I45" s="131"/>
      <c r="J45" s="131">
        <v>1390</v>
      </c>
      <c r="K45" s="131">
        <v>1045</v>
      </c>
      <c r="L45" s="131">
        <v>26</v>
      </c>
      <c r="M45" s="131"/>
      <c r="N45" s="131">
        <v>3.21</v>
      </c>
      <c r="O45" s="131">
        <v>70.62</v>
      </c>
      <c r="P45" s="131">
        <v>2.8</v>
      </c>
      <c r="Q45" s="131">
        <v>61.6</v>
      </c>
    </row>
    <row r="46" spans="1:17" ht="60" x14ac:dyDescent="0.2">
      <c r="A46" s="123">
        <v>18</v>
      </c>
      <c r="B46" s="126" t="s">
        <v>93</v>
      </c>
      <c r="C46" s="127" t="s">
        <v>94</v>
      </c>
      <c r="D46" s="128" t="s">
        <v>79</v>
      </c>
      <c r="E46" s="129">
        <v>5</v>
      </c>
      <c r="F46" s="130">
        <v>26.35</v>
      </c>
      <c r="G46" s="131"/>
      <c r="H46" s="131"/>
      <c r="I46" s="131"/>
      <c r="J46" s="131">
        <v>132</v>
      </c>
      <c r="K46" s="131"/>
      <c r="L46" s="131"/>
      <c r="M46" s="131"/>
      <c r="N46" s="131"/>
      <c r="O46" s="131"/>
      <c r="P46" s="131"/>
      <c r="Q46" s="131"/>
    </row>
    <row r="47" spans="1:17" ht="55.5" x14ac:dyDescent="0.2">
      <c r="A47" s="123">
        <v>19</v>
      </c>
      <c r="B47" s="126" t="s">
        <v>50</v>
      </c>
      <c r="C47" s="127" t="s">
        <v>173</v>
      </c>
      <c r="D47" s="128" t="s">
        <v>84</v>
      </c>
      <c r="E47" s="129">
        <v>22</v>
      </c>
      <c r="F47" s="130">
        <v>6.37</v>
      </c>
      <c r="G47" s="130">
        <v>6.37</v>
      </c>
      <c r="H47" s="131"/>
      <c r="I47" s="131"/>
      <c r="J47" s="131">
        <v>140</v>
      </c>
      <c r="K47" s="131">
        <v>140</v>
      </c>
      <c r="L47" s="131"/>
      <c r="M47" s="131"/>
      <c r="N47" s="131">
        <v>0.47</v>
      </c>
      <c r="O47" s="131">
        <v>10.34</v>
      </c>
      <c r="P47" s="131"/>
      <c r="Q47" s="131"/>
    </row>
    <row r="48" spans="1:17" ht="43.5" x14ac:dyDescent="0.2">
      <c r="A48" s="123">
        <v>20</v>
      </c>
      <c r="B48" s="126" t="s">
        <v>174</v>
      </c>
      <c r="C48" s="127" t="s">
        <v>175</v>
      </c>
      <c r="D48" s="128" t="s">
        <v>21</v>
      </c>
      <c r="E48" s="129">
        <v>3</v>
      </c>
      <c r="F48" s="130" t="s">
        <v>176</v>
      </c>
      <c r="G48" s="131"/>
      <c r="H48" s="131"/>
      <c r="I48" s="131"/>
      <c r="J48" s="131">
        <v>839</v>
      </c>
      <c r="K48" s="131"/>
      <c r="L48" s="131"/>
      <c r="M48" s="131"/>
      <c r="N48" s="131"/>
      <c r="O48" s="131"/>
      <c r="P48" s="131"/>
      <c r="Q48" s="131"/>
    </row>
    <row r="49" spans="1:17" x14ac:dyDescent="0.2">
      <c r="A49" s="233" t="s">
        <v>177</v>
      </c>
      <c r="B49" s="232"/>
      <c r="C49" s="232"/>
      <c r="D49" s="232"/>
      <c r="E49" s="232"/>
      <c r="F49" s="232"/>
      <c r="G49" s="232"/>
      <c r="H49" s="232"/>
      <c r="I49" s="232"/>
      <c r="J49" s="133">
        <v>9601</v>
      </c>
      <c r="K49" s="131"/>
      <c r="L49" s="131"/>
      <c r="M49" s="131"/>
      <c r="N49" s="131"/>
      <c r="O49" s="133">
        <v>146.80000000000001</v>
      </c>
      <c r="P49" s="131"/>
      <c r="Q49" s="133">
        <v>89.38</v>
      </c>
    </row>
    <row r="50" spans="1:17" x14ac:dyDescent="0.2">
      <c r="A50" s="240" t="s">
        <v>178</v>
      </c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</row>
    <row r="51" spans="1:17" ht="15" x14ac:dyDescent="0.2">
      <c r="A51" s="248" t="s">
        <v>179</v>
      </c>
      <c r="B51" s="249"/>
      <c r="C51" s="249"/>
      <c r="D51" s="249"/>
      <c r="E51" s="249"/>
      <c r="F51" s="249"/>
      <c r="G51" s="249"/>
      <c r="H51" s="249"/>
      <c r="I51" s="249"/>
      <c r="J51" s="249"/>
      <c r="K51" s="249"/>
      <c r="L51" s="249"/>
      <c r="M51" s="249"/>
      <c r="N51" s="249"/>
      <c r="O51" s="249"/>
      <c r="P51" s="249"/>
      <c r="Q51" s="249"/>
    </row>
    <row r="52" spans="1:17" ht="36" x14ac:dyDescent="0.2">
      <c r="A52" s="123">
        <v>21</v>
      </c>
      <c r="B52" s="126" t="s">
        <v>180</v>
      </c>
      <c r="C52" s="127" t="s">
        <v>181</v>
      </c>
      <c r="D52" s="128" t="s">
        <v>22</v>
      </c>
      <c r="E52" s="129">
        <v>1</v>
      </c>
      <c r="F52" s="130">
        <v>99.26</v>
      </c>
      <c r="G52" s="130">
        <v>33.11</v>
      </c>
      <c r="H52" s="130">
        <v>62.05</v>
      </c>
      <c r="I52" s="130">
        <v>4.71</v>
      </c>
      <c r="J52" s="131">
        <v>99</v>
      </c>
      <c r="K52" s="131">
        <v>33</v>
      </c>
      <c r="L52" s="131">
        <v>62</v>
      </c>
      <c r="M52" s="131">
        <v>5</v>
      </c>
      <c r="N52" s="131">
        <v>2.37</v>
      </c>
      <c r="O52" s="131">
        <v>2.37</v>
      </c>
      <c r="P52" s="131">
        <v>0.28999999999999998</v>
      </c>
      <c r="Q52" s="131">
        <v>0.28999999999999998</v>
      </c>
    </row>
    <row r="53" spans="1:17" ht="67.5" x14ac:dyDescent="0.2">
      <c r="A53" s="123">
        <v>22</v>
      </c>
      <c r="B53" s="126" t="s">
        <v>146</v>
      </c>
      <c r="C53" s="127" t="s">
        <v>182</v>
      </c>
      <c r="D53" s="128" t="s">
        <v>148</v>
      </c>
      <c r="E53" s="129">
        <v>1</v>
      </c>
      <c r="F53" s="130" t="s">
        <v>183</v>
      </c>
      <c r="G53" s="131"/>
      <c r="H53" s="131"/>
      <c r="I53" s="131"/>
      <c r="J53" s="131">
        <v>77</v>
      </c>
      <c r="K53" s="131"/>
      <c r="L53" s="131"/>
      <c r="M53" s="131"/>
      <c r="N53" s="131"/>
      <c r="O53" s="131"/>
      <c r="P53" s="131"/>
      <c r="Q53" s="131"/>
    </row>
    <row r="54" spans="1:17" ht="43.5" x14ac:dyDescent="0.2">
      <c r="A54" s="128" t="s">
        <v>184</v>
      </c>
      <c r="B54" s="126" t="s">
        <v>146</v>
      </c>
      <c r="C54" s="127" t="s">
        <v>185</v>
      </c>
      <c r="D54" s="128" t="s">
        <v>148</v>
      </c>
      <c r="E54" s="129">
        <v>1</v>
      </c>
      <c r="F54" s="130" t="s">
        <v>186</v>
      </c>
      <c r="G54" s="131"/>
      <c r="H54" s="131"/>
      <c r="I54" s="131"/>
      <c r="J54" s="131">
        <v>13</v>
      </c>
      <c r="K54" s="131"/>
      <c r="L54" s="131"/>
      <c r="M54" s="131"/>
      <c r="N54" s="131"/>
      <c r="O54" s="131"/>
      <c r="P54" s="131"/>
      <c r="Q54" s="131"/>
    </row>
    <row r="55" spans="1:17" ht="43.5" x14ac:dyDescent="0.2">
      <c r="A55" s="128" t="s">
        <v>187</v>
      </c>
      <c r="B55" s="126" t="s">
        <v>146</v>
      </c>
      <c r="C55" s="127" t="s">
        <v>188</v>
      </c>
      <c r="D55" s="128" t="s">
        <v>148</v>
      </c>
      <c r="E55" s="129">
        <v>5</v>
      </c>
      <c r="F55" s="130" t="s">
        <v>189</v>
      </c>
      <c r="G55" s="131"/>
      <c r="H55" s="131"/>
      <c r="I55" s="131"/>
      <c r="J55" s="131">
        <v>83</v>
      </c>
      <c r="K55" s="131"/>
      <c r="L55" s="131"/>
      <c r="M55" s="131"/>
      <c r="N55" s="131"/>
      <c r="O55" s="131"/>
      <c r="P55" s="131"/>
      <c r="Q55" s="131"/>
    </row>
    <row r="56" spans="1:17" ht="36" x14ac:dyDescent="0.2">
      <c r="A56" s="123">
        <v>25</v>
      </c>
      <c r="B56" s="126" t="s">
        <v>190</v>
      </c>
      <c r="C56" s="127" t="s">
        <v>191</v>
      </c>
      <c r="D56" s="128" t="s">
        <v>22</v>
      </c>
      <c r="E56" s="129">
        <v>6</v>
      </c>
      <c r="F56" s="130">
        <v>174.77</v>
      </c>
      <c r="G56" s="130">
        <v>20.9</v>
      </c>
      <c r="H56" s="130">
        <v>1.28</v>
      </c>
      <c r="I56" s="131"/>
      <c r="J56" s="131">
        <v>1049</v>
      </c>
      <c r="K56" s="131">
        <v>125</v>
      </c>
      <c r="L56" s="131">
        <v>8</v>
      </c>
      <c r="M56" s="131"/>
      <c r="N56" s="131">
        <v>1.56</v>
      </c>
      <c r="O56" s="131">
        <v>9.36</v>
      </c>
      <c r="P56" s="131"/>
      <c r="Q56" s="131"/>
    </row>
    <row r="57" spans="1:17" ht="15" x14ac:dyDescent="0.2">
      <c r="A57" s="248" t="s">
        <v>192</v>
      </c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49"/>
      <c r="M57" s="249"/>
      <c r="N57" s="249"/>
      <c r="O57" s="249"/>
      <c r="P57" s="249"/>
      <c r="Q57" s="249"/>
    </row>
    <row r="58" spans="1:17" ht="43.5" x14ac:dyDescent="0.2">
      <c r="A58" s="123">
        <v>26</v>
      </c>
      <c r="B58" s="126" t="s">
        <v>174</v>
      </c>
      <c r="C58" s="127" t="s">
        <v>193</v>
      </c>
      <c r="D58" s="128" t="s">
        <v>148</v>
      </c>
      <c r="E58" s="129">
        <v>1</v>
      </c>
      <c r="F58" s="130" t="s">
        <v>194</v>
      </c>
      <c r="G58" s="131"/>
      <c r="H58" s="131"/>
      <c r="I58" s="131"/>
      <c r="J58" s="131">
        <v>58</v>
      </c>
      <c r="K58" s="131"/>
      <c r="L58" s="131"/>
      <c r="M58" s="131"/>
      <c r="N58" s="131"/>
      <c r="O58" s="131"/>
      <c r="P58" s="131"/>
      <c r="Q58" s="131"/>
    </row>
    <row r="59" spans="1:17" ht="60" x14ac:dyDescent="0.2">
      <c r="A59" s="123">
        <v>27</v>
      </c>
      <c r="B59" s="126" t="s">
        <v>158</v>
      </c>
      <c r="C59" s="127" t="s">
        <v>159</v>
      </c>
      <c r="D59" s="128" t="s">
        <v>22</v>
      </c>
      <c r="E59" s="129">
        <v>1</v>
      </c>
      <c r="F59" s="130">
        <v>137.5</v>
      </c>
      <c r="G59" s="130">
        <v>31.8</v>
      </c>
      <c r="H59" s="130">
        <v>2.36</v>
      </c>
      <c r="I59" s="131"/>
      <c r="J59" s="131">
        <v>138</v>
      </c>
      <c r="K59" s="131">
        <v>32</v>
      </c>
      <c r="L59" s="131">
        <v>2</v>
      </c>
      <c r="M59" s="131"/>
      <c r="N59" s="131">
        <v>2.4</v>
      </c>
      <c r="O59" s="131">
        <v>2.4</v>
      </c>
      <c r="P59" s="131"/>
      <c r="Q59" s="131"/>
    </row>
    <row r="60" spans="1:17" ht="43.5" x14ac:dyDescent="0.2">
      <c r="A60" s="123">
        <v>28</v>
      </c>
      <c r="B60" s="126" t="s">
        <v>174</v>
      </c>
      <c r="C60" s="127" t="s">
        <v>195</v>
      </c>
      <c r="D60" s="128" t="s">
        <v>148</v>
      </c>
      <c r="E60" s="129">
        <v>1</v>
      </c>
      <c r="F60" s="130" t="s">
        <v>196</v>
      </c>
      <c r="G60" s="131"/>
      <c r="H60" s="131"/>
      <c r="I60" s="131"/>
      <c r="J60" s="131">
        <v>127</v>
      </c>
      <c r="K60" s="131"/>
      <c r="L60" s="131"/>
      <c r="M60" s="131"/>
      <c r="N60" s="131"/>
      <c r="O60" s="131"/>
      <c r="P60" s="131"/>
      <c r="Q60" s="131"/>
    </row>
    <row r="61" spans="1:17" ht="36" x14ac:dyDescent="0.2">
      <c r="A61" s="123">
        <v>29</v>
      </c>
      <c r="B61" s="126" t="s">
        <v>180</v>
      </c>
      <c r="C61" s="127" t="s">
        <v>181</v>
      </c>
      <c r="D61" s="128" t="s">
        <v>22</v>
      </c>
      <c r="E61" s="129">
        <v>1</v>
      </c>
      <c r="F61" s="130">
        <v>99.26</v>
      </c>
      <c r="G61" s="130">
        <v>33.11</v>
      </c>
      <c r="H61" s="130">
        <v>62.05</v>
      </c>
      <c r="I61" s="130">
        <v>4.71</v>
      </c>
      <c r="J61" s="131">
        <v>99</v>
      </c>
      <c r="K61" s="131">
        <v>33</v>
      </c>
      <c r="L61" s="131">
        <v>62</v>
      </c>
      <c r="M61" s="131">
        <v>5</v>
      </c>
      <c r="N61" s="131">
        <v>2.37</v>
      </c>
      <c r="O61" s="131">
        <v>2.37</v>
      </c>
      <c r="P61" s="131">
        <v>0.28999999999999998</v>
      </c>
      <c r="Q61" s="131">
        <v>0.28999999999999998</v>
      </c>
    </row>
    <row r="62" spans="1:17" ht="43.5" x14ac:dyDescent="0.2">
      <c r="A62" s="123">
        <v>30</v>
      </c>
      <c r="B62" s="126" t="s">
        <v>174</v>
      </c>
      <c r="C62" s="127" t="s">
        <v>136</v>
      </c>
      <c r="D62" s="128" t="s">
        <v>79</v>
      </c>
      <c r="E62" s="132" t="s">
        <v>197</v>
      </c>
      <c r="F62" s="130" t="s">
        <v>137</v>
      </c>
      <c r="G62" s="131"/>
      <c r="H62" s="131"/>
      <c r="I62" s="131"/>
      <c r="J62" s="131">
        <v>153</v>
      </c>
      <c r="K62" s="131"/>
      <c r="L62" s="131"/>
      <c r="M62" s="131"/>
      <c r="N62" s="131"/>
      <c r="O62" s="131"/>
      <c r="P62" s="131"/>
      <c r="Q62" s="131"/>
    </row>
    <row r="63" spans="1:17" ht="24" x14ac:dyDescent="0.2">
      <c r="A63" s="123">
        <v>31</v>
      </c>
      <c r="B63" s="126" t="s">
        <v>138</v>
      </c>
      <c r="C63" s="127" t="s">
        <v>139</v>
      </c>
      <c r="D63" s="128" t="s">
        <v>78</v>
      </c>
      <c r="E63" s="132" t="s">
        <v>198</v>
      </c>
      <c r="F63" s="130">
        <v>1392.25</v>
      </c>
      <c r="G63" s="130">
        <v>141.78</v>
      </c>
      <c r="H63" s="130">
        <v>242.87</v>
      </c>
      <c r="I63" s="130">
        <v>57.25</v>
      </c>
      <c r="J63" s="131">
        <v>1044</v>
      </c>
      <c r="K63" s="131">
        <v>106</v>
      </c>
      <c r="L63" s="131">
        <v>182</v>
      </c>
      <c r="M63" s="131">
        <v>43</v>
      </c>
      <c r="N63" s="131">
        <v>10.7</v>
      </c>
      <c r="O63" s="131">
        <v>8.0299999999999994</v>
      </c>
      <c r="P63" s="131">
        <v>3.61</v>
      </c>
      <c r="Q63" s="131">
        <v>2.71</v>
      </c>
    </row>
    <row r="64" spans="1:17" ht="24" x14ac:dyDescent="0.2">
      <c r="A64" s="123">
        <v>32</v>
      </c>
      <c r="B64" s="126" t="s">
        <v>144</v>
      </c>
      <c r="C64" s="127" t="s">
        <v>145</v>
      </c>
      <c r="D64" s="128" t="s">
        <v>78</v>
      </c>
      <c r="E64" s="129">
        <v>0.75</v>
      </c>
      <c r="F64" s="130">
        <v>227</v>
      </c>
      <c r="G64" s="130">
        <v>62.28</v>
      </c>
      <c r="H64" s="130">
        <v>77.900000000000006</v>
      </c>
      <c r="I64" s="130">
        <v>34.54</v>
      </c>
      <c r="J64" s="131">
        <v>170</v>
      </c>
      <c r="K64" s="131">
        <v>47</v>
      </c>
      <c r="L64" s="131">
        <v>58</v>
      </c>
      <c r="M64" s="131">
        <v>26</v>
      </c>
      <c r="N64" s="131">
        <v>4.7</v>
      </c>
      <c r="O64" s="131">
        <v>3.53</v>
      </c>
      <c r="P64" s="131">
        <v>2.21</v>
      </c>
      <c r="Q64" s="131">
        <v>1.66</v>
      </c>
    </row>
    <row r="65" spans="1:17" ht="91.5" x14ac:dyDescent="0.2">
      <c r="A65" s="123">
        <v>33</v>
      </c>
      <c r="B65" s="126" t="s">
        <v>199</v>
      </c>
      <c r="C65" s="127" t="s">
        <v>200</v>
      </c>
      <c r="D65" s="128" t="s">
        <v>82</v>
      </c>
      <c r="E65" s="132" t="s">
        <v>201</v>
      </c>
      <c r="F65" s="130" t="s">
        <v>202</v>
      </c>
      <c r="G65" s="131"/>
      <c r="H65" s="131"/>
      <c r="I65" s="131"/>
      <c r="J65" s="131">
        <v>71</v>
      </c>
      <c r="K65" s="131"/>
      <c r="L65" s="131"/>
      <c r="M65" s="131"/>
      <c r="N65" s="131"/>
      <c r="O65" s="131"/>
      <c r="P65" s="131"/>
      <c r="Q65" s="131"/>
    </row>
    <row r="66" spans="1:17" ht="91.5" x14ac:dyDescent="0.2">
      <c r="A66" s="123">
        <v>34</v>
      </c>
      <c r="B66" s="126" t="s">
        <v>199</v>
      </c>
      <c r="C66" s="127" t="s">
        <v>203</v>
      </c>
      <c r="D66" s="128" t="s">
        <v>82</v>
      </c>
      <c r="E66" s="132" t="s">
        <v>204</v>
      </c>
      <c r="F66" s="130" t="s">
        <v>205</v>
      </c>
      <c r="G66" s="131"/>
      <c r="H66" s="131"/>
      <c r="I66" s="131"/>
      <c r="J66" s="131">
        <v>1810</v>
      </c>
      <c r="K66" s="131"/>
      <c r="L66" s="131"/>
      <c r="M66" s="131"/>
      <c r="N66" s="131"/>
      <c r="O66" s="131"/>
      <c r="P66" s="131"/>
      <c r="Q66" s="131"/>
    </row>
    <row r="67" spans="1:17" ht="91.5" x14ac:dyDescent="0.2">
      <c r="A67" s="123">
        <v>35</v>
      </c>
      <c r="B67" s="126" t="s">
        <v>199</v>
      </c>
      <c r="C67" s="127" t="s">
        <v>206</v>
      </c>
      <c r="D67" s="128" t="s">
        <v>82</v>
      </c>
      <c r="E67" s="132" t="s">
        <v>207</v>
      </c>
      <c r="F67" s="130" t="s">
        <v>208</v>
      </c>
      <c r="G67" s="131"/>
      <c r="H67" s="131"/>
      <c r="I67" s="131"/>
      <c r="J67" s="131">
        <v>941</v>
      </c>
      <c r="K67" s="131"/>
      <c r="L67" s="131"/>
      <c r="M67" s="131"/>
      <c r="N67" s="131"/>
      <c r="O67" s="131"/>
      <c r="P67" s="131"/>
      <c r="Q67" s="131"/>
    </row>
    <row r="68" spans="1:17" ht="36" x14ac:dyDescent="0.2">
      <c r="A68" s="123">
        <v>36</v>
      </c>
      <c r="B68" s="126" t="s">
        <v>209</v>
      </c>
      <c r="C68" s="127" t="s">
        <v>210</v>
      </c>
      <c r="D68" s="128" t="s">
        <v>211</v>
      </c>
      <c r="E68" s="132" t="s">
        <v>212</v>
      </c>
      <c r="F68" s="130">
        <v>798.84</v>
      </c>
      <c r="G68" s="130">
        <v>168.02</v>
      </c>
      <c r="H68" s="130">
        <v>544.80999999999995</v>
      </c>
      <c r="I68" s="130">
        <v>57.87</v>
      </c>
      <c r="J68" s="131">
        <v>1078</v>
      </c>
      <c r="K68" s="131">
        <v>227</v>
      </c>
      <c r="L68" s="131">
        <v>735</v>
      </c>
      <c r="M68" s="131">
        <v>78</v>
      </c>
      <c r="N68" s="131">
        <v>12.4</v>
      </c>
      <c r="O68" s="131">
        <v>16.739999999999998</v>
      </c>
      <c r="P68" s="131">
        <v>3.39</v>
      </c>
      <c r="Q68" s="131">
        <v>4.58</v>
      </c>
    </row>
    <row r="69" spans="1:17" ht="60" x14ac:dyDescent="0.2">
      <c r="A69" s="123">
        <v>37</v>
      </c>
      <c r="B69" s="126" t="s">
        <v>95</v>
      </c>
      <c r="C69" s="127" t="s">
        <v>96</v>
      </c>
      <c r="D69" s="128" t="s">
        <v>78</v>
      </c>
      <c r="E69" s="132" t="s">
        <v>213</v>
      </c>
      <c r="F69" s="130">
        <v>676.59</v>
      </c>
      <c r="G69" s="130">
        <v>89.31</v>
      </c>
      <c r="H69" s="130">
        <v>5.85</v>
      </c>
      <c r="I69" s="130">
        <v>0.36</v>
      </c>
      <c r="J69" s="131">
        <v>68</v>
      </c>
      <c r="K69" s="131">
        <v>9</v>
      </c>
      <c r="L69" s="131">
        <v>1</v>
      </c>
      <c r="M69" s="131"/>
      <c r="N69" s="131">
        <v>6.74</v>
      </c>
      <c r="O69" s="131">
        <v>0.67</v>
      </c>
      <c r="P69" s="131">
        <v>0.02</v>
      </c>
      <c r="Q69" s="131"/>
    </row>
    <row r="70" spans="1:17" ht="36" x14ac:dyDescent="0.2">
      <c r="A70" s="123">
        <v>38</v>
      </c>
      <c r="B70" s="126" t="s">
        <v>146</v>
      </c>
      <c r="C70" s="127" t="s">
        <v>214</v>
      </c>
      <c r="D70" s="128" t="s">
        <v>79</v>
      </c>
      <c r="E70" s="129">
        <v>10</v>
      </c>
      <c r="F70" s="130" t="s">
        <v>215</v>
      </c>
      <c r="G70" s="131"/>
      <c r="H70" s="131"/>
      <c r="I70" s="131"/>
      <c r="J70" s="131">
        <v>44</v>
      </c>
      <c r="K70" s="131"/>
      <c r="L70" s="131"/>
      <c r="M70" s="131"/>
      <c r="N70" s="131"/>
      <c r="O70" s="131"/>
      <c r="P70" s="131"/>
      <c r="Q70" s="131"/>
    </row>
    <row r="71" spans="1:17" ht="24" x14ac:dyDescent="0.2">
      <c r="A71" s="123">
        <v>39</v>
      </c>
      <c r="B71" s="126" t="s">
        <v>216</v>
      </c>
      <c r="C71" s="127" t="s">
        <v>217</v>
      </c>
      <c r="D71" s="128" t="s">
        <v>78</v>
      </c>
      <c r="E71" s="129">
        <v>0.1</v>
      </c>
      <c r="F71" s="130">
        <v>3947.41</v>
      </c>
      <c r="G71" s="130">
        <v>459.78</v>
      </c>
      <c r="H71" s="130">
        <v>240.22</v>
      </c>
      <c r="I71" s="130">
        <v>4</v>
      </c>
      <c r="J71" s="131">
        <v>395</v>
      </c>
      <c r="K71" s="131">
        <v>46</v>
      </c>
      <c r="L71" s="131">
        <v>24</v>
      </c>
      <c r="M71" s="131"/>
      <c r="N71" s="131">
        <v>34.700000000000003</v>
      </c>
      <c r="O71" s="131">
        <v>3.47</v>
      </c>
      <c r="P71" s="131">
        <v>0.22</v>
      </c>
      <c r="Q71" s="131">
        <v>0.02</v>
      </c>
    </row>
    <row r="72" spans="1:17" ht="55.5" x14ac:dyDescent="0.2">
      <c r="A72" s="123">
        <v>40</v>
      </c>
      <c r="B72" s="126" t="s">
        <v>218</v>
      </c>
      <c r="C72" s="127" t="s">
        <v>219</v>
      </c>
      <c r="D72" s="128" t="s">
        <v>148</v>
      </c>
      <c r="E72" s="129">
        <v>8</v>
      </c>
      <c r="F72" s="130" t="s">
        <v>220</v>
      </c>
      <c r="G72" s="131"/>
      <c r="H72" s="131"/>
      <c r="I72" s="131"/>
      <c r="J72" s="131">
        <v>6448</v>
      </c>
      <c r="K72" s="131"/>
      <c r="L72" s="131"/>
      <c r="M72" s="131"/>
      <c r="N72" s="131"/>
      <c r="O72" s="131"/>
      <c r="P72" s="131"/>
      <c r="Q72" s="131"/>
    </row>
    <row r="73" spans="1:17" ht="36" x14ac:dyDescent="0.2">
      <c r="A73" s="123">
        <v>41</v>
      </c>
      <c r="B73" s="126" t="s">
        <v>180</v>
      </c>
      <c r="C73" s="127" t="s">
        <v>181</v>
      </c>
      <c r="D73" s="128" t="s">
        <v>22</v>
      </c>
      <c r="E73" s="129">
        <v>8</v>
      </c>
      <c r="F73" s="130">
        <v>99.26</v>
      </c>
      <c r="G73" s="130">
        <v>33.11</v>
      </c>
      <c r="H73" s="130">
        <v>62.05</v>
      </c>
      <c r="I73" s="130">
        <v>4.71</v>
      </c>
      <c r="J73" s="131">
        <v>794</v>
      </c>
      <c r="K73" s="131">
        <v>265</v>
      </c>
      <c r="L73" s="131">
        <v>496</v>
      </c>
      <c r="M73" s="131">
        <v>38</v>
      </c>
      <c r="N73" s="131">
        <v>2.37</v>
      </c>
      <c r="O73" s="131">
        <v>18.96</v>
      </c>
      <c r="P73" s="131">
        <v>0.28999999999999998</v>
      </c>
      <c r="Q73" s="131">
        <v>2.3199999999999998</v>
      </c>
    </row>
    <row r="74" spans="1:17" ht="15" x14ac:dyDescent="0.2">
      <c r="A74" s="248" t="s">
        <v>221</v>
      </c>
      <c r="B74" s="249"/>
      <c r="C74" s="249"/>
      <c r="D74" s="249"/>
      <c r="E74" s="249"/>
      <c r="F74" s="249"/>
      <c r="G74" s="249"/>
      <c r="H74" s="249"/>
      <c r="I74" s="249"/>
      <c r="J74" s="249"/>
      <c r="K74" s="249"/>
      <c r="L74" s="249"/>
      <c r="M74" s="249"/>
      <c r="N74" s="249"/>
      <c r="O74" s="249"/>
      <c r="P74" s="249"/>
      <c r="Q74" s="249"/>
    </row>
    <row r="75" spans="1:17" ht="36" x14ac:dyDescent="0.2">
      <c r="A75" s="123">
        <v>42</v>
      </c>
      <c r="B75" s="126" t="s">
        <v>180</v>
      </c>
      <c r="C75" s="127" t="s">
        <v>181</v>
      </c>
      <c r="D75" s="128" t="s">
        <v>22</v>
      </c>
      <c r="E75" s="129">
        <v>8</v>
      </c>
      <c r="F75" s="130">
        <v>99.26</v>
      </c>
      <c r="G75" s="130">
        <v>33.11</v>
      </c>
      <c r="H75" s="130">
        <v>62.05</v>
      </c>
      <c r="I75" s="130">
        <v>4.71</v>
      </c>
      <c r="J75" s="131">
        <v>794</v>
      </c>
      <c r="K75" s="131">
        <v>265</v>
      </c>
      <c r="L75" s="131">
        <v>496</v>
      </c>
      <c r="M75" s="131">
        <v>38</v>
      </c>
      <c r="N75" s="131">
        <v>2.37</v>
      </c>
      <c r="O75" s="131">
        <v>18.96</v>
      </c>
      <c r="P75" s="131">
        <v>0.28999999999999998</v>
      </c>
      <c r="Q75" s="131">
        <v>2.3199999999999998</v>
      </c>
    </row>
    <row r="76" spans="1:17" ht="55.5" x14ac:dyDescent="0.2">
      <c r="A76" s="123">
        <v>43</v>
      </c>
      <c r="B76" s="126" t="s">
        <v>174</v>
      </c>
      <c r="C76" s="127" t="s">
        <v>222</v>
      </c>
      <c r="D76" s="128" t="s">
        <v>148</v>
      </c>
      <c r="E76" s="129">
        <v>8</v>
      </c>
      <c r="F76" s="130" t="s">
        <v>223</v>
      </c>
      <c r="G76" s="131"/>
      <c r="H76" s="131"/>
      <c r="I76" s="131"/>
      <c r="J76" s="131">
        <v>5857</v>
      </c>
      <c r="K76" s="131"/>
      <c r="L76" s="131"/>
      <c r="M76" s="131"/>
      <c r="N76" s="131"/>
      <c r="O76" s="131"/>
      <c r="P76" s="131"/>
      <c r="Q76" s="131"/>
    </row>
    <row r="77" spans="1:17" ht="55.5" x14ac:dyDescent="0.2">
      <c r="A77" s="123">
        <v>44</v>
      </c>
      <c r="B77" s="126" t="s">
        <v>174</v>
      </c>
      <c r="C77" s="127" t="s">
        <v>224</v>
      </c>
      <c r="D77" s="128" t="s">
        <v>225</v>
      </c>
      <c r="E77" s="129">
        <v>8</v>
      </c>
      <c r="F77" s="130" t="s">
        <v>226</v>
      </c>
      <c r="G77" s="131"/>
      <c r="H77" s="131"/>
      <c r="I77" s="131"/>
      <c r="J77" s="131">
        <v>640</v>
      </c>
      <c r="K77" s="131"/>
      <c r="L77" s="131"/>
      <c r="M77" s="131"/>
      <c r="N77" s="131"/>
      <c r="O77" s="131"/>
      <c r="P77" s="131"/>
      <c r="Q77" s="131"/>
    </row>
    <row r="78" spans="1:17" ht="43.5" x14ac:dyDescent="0.2">
      <c r="A78" s="123">
        <v>45</v>
      </c>
      <c r="B78" s="126" t="s">
        <v>174</v>
      </c>
      <c r="C78" s="127" t="s">
        <v>227</v>
      </c>
      <c r="D78" s="128" t="s">
        <v>148</v>
      </c>
      <c r="E78" s="129">
        <v>8</v>
      </c>
      <c r="F78" s="130" t="s">
        <v>228</v>
      </c>
      <c r="G78" s="131"/>
      <c r="H78" s="131"/>
      <c r="I78" s="131"/>
      <c r="J78" s="131">
        <v>1527</v>
      </c>
      <c r="K78" s="131"/>
      <c r="L78" s="131"/>
      <c r="M78" s="131"/>
      <c r="N78" s="131"/>
      <c r="O78" s="131"/>
      <c r="P78" s="131"/>
      <c r="Q78" s="131"/>
    </row>
    <row r="79" spans="1:17" x14ac:dyDescent="0.2">
      <c r="A79" s="233" t="s">
        <v>229</v>
      </c>
      <c r="B79" s="232"/>
      <c r="C79" s="232"/>
      <c r="D79" s="232"/>
      <c r="E79" s="232"/>
      <c r="F79" s="232"/>
      <c r="G79" s="232"/>
      <c r="H79" s="232"/>
      <c r="I79" s="232"/>
      <c r="J79" s="133">
        <v>28381</v>
      </c>
      <c r="K79" s="131"/>
      <c r="L79" s="131"/>
      <c r="M79" s="131"/>
      <c r="N79" s="131"/>
      <c r="O79" s="133">
        <v>117.26</v>
      </c>
      <c r="P79" s="131"/>
      <c r="Q79" s="133">
        <v>19.16</v>
      </c>
    </row>
    <row r="80" spans="1:17" x14ac:dyDescent="0.2">
      <c r="A80" s="240" t="s">
        <v>230</v>
      </c>
      <c r="B80" s="232"/>
      <c r="C80" s="232"/>
      <c r="D80" s="232"/>
      <c r="E80" s="232"/>
      <c r="F80" s="232"/>
      <c r="G80" s="232"/>
      <c r="H80" s="232"/>
      <c r="I80" s="232"/>
      <c r="J80" s="232"/>
      <c r="K80" s="232"/>
      <c r="L80" s="232"/>
      <c r="M80" s="232"/>
      <c r="N80" s="232"/>
      <c r="O80" s="232"/>
      <c r="P80" s="232"/>
      <c r="Q80" s="232"/>
    </row>
    <row r="81" spans="1:17" ht="36" x14ac:dyDescent="0.2">
      <c r="A81" s="123">
        <v>46</v>
      </c>
      <c r="B81" s="126" t="s">
        <v>218</v>
      </c>
      <c r="C81" s="127" t="s">
        <v>231</v>
      </c>
      <c r="D81" s="128" t="s">
        <v>148</v>
      </c>
      <c r="E81" s="129">
        <v>1</v>
      </c>
      <c r="F81" s="130" t="s">
        <v>232</v>
      </c>
      <c r="G81" s="131"/>
      <c r="H81" s="131"/>
      <c r="I81" s="131"/>
      <c r="J81" s="131">
        <v>167</v>
      </c>
      <c r="K81" s="131"/>
      <c r="L81" s="131"/>
      <c r="M81" s="131"/>
      <c r="N81" s="131"/>
      <c r="O81" s="131"/>
      <c r="P81" s="131"/>
      <c r="Q81" s="131"/>
    </row>
    <row r="82" spans="1:17" ht="36" x14ac:dyDescent="0.2">
      <c r="A82" s="123">
        <v>47</v>
      </c>
      <c r="B82" s="126" t="s">
        <v>233</v>
      </c>
      <c r="C82" s="127" t="s">
        <v>234</v>
      </c>
      <c r="D82" s="128" t="s">
        <v>22</v>
      </c>
      <c r="E82" s="129">
        <v>1</v>
      </c>
      <c r="F82" s="130">
        <v>163.44999999999999</v>
      </c>
      <c r="G82" s="130">
        <v>153.66999999999999</v>
      </c>
      <c r="H82" s="130">
        <v>0.37</v>
      </c>
      <c r="I82" s="131"/>
      <c r="J82" s="131">
        <v>163</v>
      </c>
      <c r="K82" s="131">
        <v>154</v>
      </c>
      <c r="L82" s="131"/>
      <c r="M82" s="131"/>
      <c r="N82" s="131">
        <v>11</v>
      </c>
      <c r="O82" s="131">
        <v>11</v>
      </c>
      <c r="P82" s="131"/>
      <c r="Q82" s="131"/>
    </row>
    <row r="83" spans="1:17" ht="55.5" x14ac:dyDescent="0.2">
      <c r="A83" s="123">
        <v>48</v>
      </c>
      <c r="B83" s="126" t="s">
        <v>174</v>
      </c>
      <c r="C83" s="127" t="s">
        <v>235</v>
      </c>
      <c r="D83" s="128" t="s">
        <v>148</v>
      </c>
      <c r="E83" s="129">
        <v>1</v>
      </c>
      <c r="F83" s="130" t="s">
        <v>236</v>
      </c>
      <c r="G83" s="131"/>
      <c r="H83" s="131"/>
      <c r="I83" s="131"/>
      <c r="J83" s="131">
        <v>146</v>
      </c>
      <c r="K83" s="131"/>
      <c r="L83" s="131"/>
      <c r="M83" s="131"/>
      <c r="N83" s="131"/>
      <c r="O83" s="131"/>
      <c r="P83" s="131"/>
      <c r="Q83" s="131"/>
    </row>
    <row r="84" spans="1:17" ht="36" x14ac:dyDescent="0.2">
      <c r="A84" s="123">
        <v>49</v>
      </c>
      <c r="B84" s="126" t="s">
        <v>237</v>
      </c>
      <c r="C84" s="127" t="s">
        <v>238</v>
      </c>
      <c r="D84" s="128" t="s">
        <v>22</v>
      </c>
      <c r="E84" s="129">
        <v>1</v>
      </c>
      <c r="F84" s="130">
        <v>8.41</v>
      </c>
      <c r="G84" s="130">
        <v>7.26</v>
      </c>
      <c r="H84" s="131"/>
      <c r="I84" s="131"/>
      <c r="J84" s="131">
        <v>8</v>
      </c>
      <c r="K84" s="131">
        <v>7</v>
      </c>
      <c r="L84" s="131"/>
      <c r="M84" s="131"/>
      <c r="N84" s="131">
        <v>0.52</v>
      </c>
      <c r="O84" s="131">
        <v>0.52</v>
      </c>
      <c r="P84" s="131"/>
      <c r="Q84" s="131"/>
    </row>
    <row r="85" spans="1:17" ht="43.5" x14ac:dyDescent="0.2">
      <c r="A85" s="123">
        <v>50</v>
      </c>
      <c r="B85" s="126" t="s">
        <v>174</v>
      </c>
      <c r="C85" s="127" t="s">
        <v>193</v>
      </c>
      <c r="D85" s="128" t="s">
        <v>148</v>
      </c>
      <c r="E85" s="129">
        <v>2</v>
      </c>
      <c r="F85" s="130" t="s">
        <v>194</v>
      </c>
      <c r="G85" s="131"/>
      <c r="H85" s="131"/>
      <c r="I85" s="131"/>
      <c r="J85" s="131">
        <v>116</v>
      </c>
      <c r="K85" s="131"/>
      <c r="L85" s="131"/>
      <c r="M85" s="131"/>
      <c r="N85" s="131"/>
      <c r="O85" s="131"/>
      <c r="P85" s="131"/>
      <c r="Q85" s="131"/>
    </row>
    <row r="86" spans="1:17" ht="60" x14ac:dyDescent="0.2">
      <c r="A86" s="123">
        <v>51</v>
      </c>
      <c r="B86" s="126" t="s">
        <v>158</v>
      </c>
      <c r="C86" s="127" t="s">
        <v>159</v>
      </c>
      <c r="D86" s="128" t="s">
        <v>22</v>
      </c>
      <c r="E86" s="129">
        <v>2</v>
      </c>
      <c r="F86" s="130">
        <v>137.5</v>
      </c>
      <c r="G86" s="130">
        <v>31.8</v>
      </c>
      <c r="H86" s="130">
        <v>2.36</v>
      </c>
      <c r="I86" s="131"/>
      <c r="J86" s="131">
        <v>275</v>
      </c>
      <c r="K86" s="131">
        <v>64</v>
      </c>
      <c r="L86" s="131">
        <v>5</v>
      </c>
      <c r="M86" s="131"/>
      <c r="N86" s="131">
        <v>2.4</v>
      </c>
      <c r="O86" s="131">
        <v>4.8</v>
      </c>
      <c r="P86" s="131"/>
      <c r="Q86" s="131"/>
    </row>
    <row r="87" spans="1:17" ht="43.5" x14ac:dyDescent="0.2">
      <c r="A87" s="123">
        <v>52</v>
      </c>
      <c r="B87" s="126" t="s">
        <v>239</v>
      </c>
      <c r="C87" s="127" t="s">
        <v>240</v>
      </c>
      <c r="D87" s="128" t="s">
        <v>82</v>
      </c>
      <c r="E87" s="132" t="s">
        <v>241</v>
      </c>
      <c r="F87" s="130" t="s">
        <v>242</v>
      </c>
      <c r="G87" s="131"/>
      <c r="H87" s="131"/>
      <c r="I87" s="131"/>
      <c r="J87" s="131">
        <v>55</v>
      </c>
      <c r="K87" s="131"/>
      <c r="L87" s="131"/>
      <c r="M87" s="131"/>
      <c r="N87" s="131"/>
      <c r="O87" s="131"/>
      <c r="P87" s="131"/>
      <c r="Q87" s="131"/>
    </row>
    <row r="88" spans="1:17" ht="43.5" x14ac:dyDescent="0.2">
      <c r="A88" s="123">
        <v>53</v>
      </c>
      <c r="B88" s="126" t="s">
        <v>239</v>
      </c>
      <c r="C88" s="127" t="s">
        <v>243</v>
      </c>
      <c r="D88" s="128" t="s">
        <v>82</v>
      </c>
      <c r="E88" s="132" t="s">
        <v>244</v>
      </c>
      <c r="F88" s="130" t="s">
        <v>245</v>
      </c>
      <c r="G88" s="131"/>
      <c r="H88" s="131"/>
      <c r="I88" s="131"/>
      <c r="J88" s="131">
        <v>229</v>
      </c>
      <c r="K88" s="131"/>
      <c r="L88" s="131"/>
      <c r="M88" s="131"/>
      <c r="N88" s="131"/>
      <c r="O88" s="131"/>
      <c r="P88" s="131"/>
      <c r="Q88" s="131"/>
    </row>
    <row r="89" spans="1:17" ht="24" x14ac:dyDescent="0.2">
      <c r="A89" s="123">
        <v>54</v>
      </c>
      <c r="B89" s="126" t="s">
        <v>246</v>
      </c>
      <c r="C89" s="127" t="s">
        <v>247</v>
      </c>
      <c r="D89" s="128" t="s">
        <v>78</v>
      </c>
      <c r="E89" s="132" t="s">
        <v>248</v>
      </c>
      <c r="F89" s="130">
        <v>189.23</v>
      </c>
      <c r="G89" s="130">
        <v>46.64</v>
      </c>
      <c r="H89" s="130">
        <v>56.09</v>
      </c>
      <c r="I89" s="130">
        <v>24.55</v>
      </c>
      <c r="J89" s="131">
        <v>123</v>
      </c>
      <c r="K89" s="131">
        <v>30</v>
      </c>
      <c r="L89" s="131">
        <v>36</v>
      </c>
      <c r="M89" s="131">
        <v>16</v>
      </c>
      <c r="N89" s="131">
        <v>3.52</v>
      </c>
      <c r="O89" s="131">
        <v>2.29</v>
      </c>
      <c r="P89" s="131">
        <v>1.57</v>
      </c>
      <c r="Q89" s="131">
        <v>1.02</v>
      </c>
    </row>
    <row r="90" spans="1:17" ht="63" x14ac:dyDescent="0.2">
      <c r="A90" s="123">
        <v>55</v>
      </c>
      <c r="B90" s="126" t="s">
        <v>83</v>
      </c>
      <c r="C90" s="127" t="s">
        <v>249</v>
      </c>
      <c r="D90" s="128" t="s">
        <v>78</v>
      </c>
      <c r="E90" s="132" t="s">
        <v>250</v>
      </c>
      <c r="F90" s="130">
        <v>311.39999999999998</v>
      </c>
      <c r="G90" s="130">
        <v>218.44</v>
      </c>
      <c r="H90" s="130">
        <v>38.75</v>
      </c>
      <c r="I90" s="130">
        <v>0.17</v>
      </c>
      <c r="J90" s="131">
        <v>90</v>
      </c>
      <c r="K90" s="131">
        <v>63</v>
      </c>
      <c r="L90" s="131">
        <v>11</v>
      </c>
      <c r="M90" s="131"/>
      <c r="N90" s="131">
        <v>16.29</v>
      </c>
      <c r="O90" s="131">
        <v>4.72</v>
      </c>
      <c r="P90" s="131">
        <v>0.01</v>
      </c>
      <c r="Q90" s="131"/>
    </row>
    <row r="91" spans="1:17" ht="43.5" x14ac:dyDescent="0.2">
      <c r="A91" s="123">
        <v>56</v>
      </c>
      <c r="B91" s="126" t="s">
        <v>146</v>
      </c>
      <c r="C91" s="127" t="s">
        <v>251</v>
      </c>
      <c r="D91" s="128" t="s">
        <v>79</v>
      </c>
      <c r="E91" s="129">
        <v>25</v>
      </c>
      <c r="F91" s="130" t="s">
        <v>252</v>
      </c>
      <c r="G91" s="131"/>
      <c r="H91" s="131"/>
      <c r="I91" s="131"/>
      <c r="J91" s="131">
        <v>46</v>
      </c>
      <c r="K91" s="131"/>
      <c r="L91" s="131"/>
      <c r="M91" s="131"/>
      <c r="N91" s="131"/>
      <c r="O91" s="131"/>
      <c r="P91" s="131"/>
      <c r="Q91" s="131"/>
    </row>
    <row r="92" spans="1:17" ht="43.5" x14ac:dyDescent="0.2">
      <c r="A92" s="123">
        <v>57</v>
      </c>
      <c r="B92" s="126" t="s">
        <v>146</v>
      </c>
      <c r="C92" s="127" t="s">
        <v>253</v>
      </c>
      <c r="D92" s="128" t="s">
        <v>79</v>
      </c>
      <c r="E92" s="129">
        <v>4</v>
      </c>
      <c r="F92" s="130" t="s">
        <v>254</v>
      </c>
      <c r="G92" s="131"/>
      <c r="H92" s="131"/>
      <c r="I92" s="131"/>
      <c r="J92" s="131">
        <v>27</v>
      </c>
      <c r="K92" s="131"/>
      <c r="L92" s="131"/>
      <c r="M92" s="131"/>
      <c r="N92" s="131"/>
      <c r="O92" s="131"/>
      <c r="P92" s="131"/>
      <c r="Q92" s="131"/>
    </row>
    <row r="93" spans="1:17" x14ac:dyDescent="0.2">
      <c r="A93" s="233" t="s">
        <v>255</v>
      </c>
      <c r="B93" s="232"/>
      <c r="C93" s="232"/>
      <c r="D93" s="232"/>
      <c r="E93" s="232"/>
      <c r="F93" s="232"/>
      <c r="G93" s="232"/>
      <c r="H93" s="232"/>
      <c r="I93" s="232"/>
      <c r="J93" s="133">
        <v>2320</v>
      </c>
      <c r="K93" s="131"/>
      <c r="L93" s="131"/>
      <c r="M93" s="131"/>
      <c r="N93" s="131"/>
      <c r="O93" s="133">
        <v>31.49</v>
      </c>
      <c r="P93" s="131"/>
      <c r="Q93" s="133">
        <v>1.38</v>
      </c>
    </row>
    <row r="94" spans="1:17" x14ac:dyDescent="0.2">
      <c r="A94" s="240" t="s">
        <v>256</v>
      </c>
      <c r="B94" s="232"/>
      <c r="C94" s="232"/>
      <c r="D94" s="232"/>
      <c r="E94" s="232"/>
      <c r="F94" s="232"/>
      <c r="G94" s="232"/>
      <c r="H94" s="232"/>
      <c r="I94" s="232"/>
      <c r="J94" s="232"/>
      <c r="K94" s="232"/>
      <c r="L94" s="232"/>
      <c r="M94" s="232"/>
      <c r="N94" s="232"/>
      <c r="O94" s="232"/>
      <c r="P94" s="232"/>
      <c r="Q94" s="232"/>
    </row>
    <row r="95" spans="1:17" ht="91.5" x14ac:dyDescent="0.2">
      <c r="A95" s="123">
        <v>58</v>
      </c>
      <c r="B95" s="126" t="s">
        <v>199</v>
      </c>
      <c r="C95" s="127" t="s">
        <v>257</v>
      </c>
      <c r="D95" s="128" t="s">
        <v>82</v>
      </c>
      <c r="E95" s="132" t="s">
        <v>258</v>
      </c>
      <c r="F95" s="130" t="s">
        <v>259</v>
      </c>
      <c r="G95" s="131"/>
      <c r="H95" s="131"/>
      <c r="I95" s="131"/>
      <c r="J95" s="131">
        <v>437</v>
      </c>
      <c r="K95" s="131"/>
      <c r="L95" s="131"/>
      <c r="M95" s="131"/>
      <c r="N95" s="131"/>
      <c r="O95" s="131"/>
      <c r="P95" s="131"/>
      <c r="Q95" s="131"/>
    </row>
    <row r="96" spans="1:17" ht="55.5" x14ac:dyDescent="0.2">
      <c r="A96" s="123">
        <v>59</v>
      </c>
      <c r="B96" s="126" t="s">
        <v>199</v>
      </c>
      <c r="C96" s="127" t="s">
        <v>260</v>
      </c>
      <c r="D96" s="128" t="s">
        <v>82</v>
      </c>
      <c r="E96" s="132" t="s">
        <v>261</v>
      </c>
      <c r="F96" s="130" t="s">
        <v>262</v>
      </c>
      <c r="G96" s="131"/>
      <c r="H96" s="131"/>
      <c r="I96" s="131"/>
      <c r="J96" s="131">
        <v>735</v>
      </c>
      <c r="K96" s="131"/>
      <c r="L96" s="131"/>
      <c r="M96" s="131"/>
      <c r="N96" s="131"/>
      <c r="O96" s="131"/>
      <c r="P96" s="131"/>
      <c r="Q96" s="131"/>
    </row>
    <row r="97" spans="1:17" ht="91.5" x14ac:dyDescent="0.2">
      <c r="A97" s="123">
        <v>60</v>
      </c>
      <c r="B97" s="126" t="s">
        <v>199</v>
      </c>
      <c r="C97" s="127" t="s">
        <v>200</v>
      </c>
      <c r="D97" s="128" t="s">
        <v>82</v>
      </c>
      <c r="E97" s="132" t="s">
        <v>207</v>
      </c>
      <c r="F97" s="130" t="s">
        <v>202</v>
      </c>
      <c r="G97" s="131"/>
      <c r="H97" s="131"/>
      <c r="I97" s="131"/>
      <c r="J97" s="131">
        <v>641</v>
      </c>
      <c r="K97" s="131"/>
      <c r="L97" s="131"/>
      <c r="M97" s="131"/>
      <c r="N97" s="131"/>
      <c r="O97" s="131"/>
      <c r="P97" s="131"/>
      <c r="Q97" s="131"/>
    </row>
    <row r="98" spans="1:17" ht="91.5" x14ac:dyDescent="0.2">
      <c r="A98" s="123">
        <v>61</v>
      </c>
      <c r="B98" s="126" t="s">
        <v>199</v>
      </c>
      <c r="C98" s="127" t="s">
        <v>263</v>
      </c>
      <c r="D98" s="128" t="s">
        <v>82</v>
      </c>
      <c r="E98" s="132" t="s">
        <v>264</v>
      </c>
      <c r="F98" s="130" t="s">
        <v>265</v>
      </c>
      <c r="G98" s="131"/>
      <c r="H98" s="131"/>
      <c r="I98" s="131"/>
      <c r="J98" s="131">
        <v>455</v>
      </c>
      <c r="K98" s="131"/>
      <c r="L98" s="131"/>
      <c r="M98" s="131"/>
      <c r="N98" s="131"/>
      <c r="O98" s="131"/>
      <c r="P98" s="131"/>
      <c r="Q98" s="131"/>
    </row>
    <row r="99" spans="1:17" ht="91.5" x14ac:dyDescent="0.2">
      <c r="A99" s="123">
        <v>62</v>
      </c>
      <c r="B99" s="126" t="s">
        <v>199</v>
      </c>
      <c r="C99" s="127" t="s">
        <v>266</v>
      </c>
      <c r="D99" s="128" t="s">
        <v>82</v>
      </c>
      <c r="E99" s="132" t="s">
        <v>267</v>
      </c>
      <c r="F99" s="130" t="s">
        <v>268</v>
      </c>
      <c r="G99" s="131"/>
      <c r="H99" s="131"/>
      <c r="I99" s="131"/>
      <c r="J99" s="131">
        <v>352</v>
      </c>
      <c r="K99" s="131"/>
      <c r="L99" s="131"/>
      <c r="M99" s="131"/>
      <c r="N99" s="131"/>
      <c r="O99" s="131"/>
      <c r="P99" s="131"/>
      <c r="Q99" s="131"/>
    </row>
    <row r="100" spans="1:17" ht="43.5" x14ac:dyDescent="0.2">
      <c r="A100" s="123">
        <v>63</v>
      </c>
      <c r="B100" s="126" t="s">
        <v>199</v>
      </c>
      <c r="C100" s="127" t="s">
        <v>269</v>
      </c>
      <c r="D100" s="128" t="s">
        <v>82</v>
      </c>
      <c r="E100" s="132" t="s">
        <v>261</v>
      </c>
      <c r="F100" s="130" t="s">
        <v>270</v>
      </c>
      <c r="G100" s="131"/>
      <c r="H100" s="131"/>
      <c r="I100" s="131"/>
      <c r="J100" s="131">
        <v>35</v>
      </c>
      <c r="K100" s="131"/>
      <c r="L100" s="131"/>
      <c r="M100" s="131"/>
      <c r="N100" s="131"/>
      <c r="O100" s="131"/>
      <c r="P100" s="131"/>
      <c r="Q100" s="131"/>
    </row>
    <row r="101" spans="1:17" ht="43.5" x14ac:dyDescent="0.2">
      <c r="A101" s="123">
        <v>64</v>
      </c>
      <c r="B101" s="126" t="s">
        <v>239</v>
      </c>
      <c r="C101" s="127" t="s">
        <v>243</v>
      </c>
      <c r="D101" s="128" t="s">
        <v>82</v>
      </c>
      <c r="E101" s="132" t="s">
        <v>271</v>
      </c>
      <c r="F101" s="130" t="s">
        <v>245</v>
      </c>
      <c r="G101" s="131"/>
      <c r="H101" s="131"/>
      <c r="I101" s="131"/>
      <c r="J101" s="131">
        <v>46</v>
      </c>
      <c r="K101" s="131"/>
      <c r="L101" s="131"/>
      <c r="M101" s="131"/>
      <c r="N101" s="131"/>
      <c r="O101" s="131"/>
      <c r="P101" s="131"/>
      <c r="Q101" s="131"/>
    </row>
    <row r="102" spans="1:17" ht="43.5" x14ac:dyDescent="0.2">
      <c r="A102" s="123">
        <v>65</v>
      </c>
      <c r="B102" s="126" t="s">
        <v>174</v>
      </c>
      <c r="C102" s="127" t="s">
        <v>136</v>
      </c>
      <c r="D102" s="128" t="s">
        <v>79</v>
      </c>
      <c r="E102" s="129">
        <v>25</v>
      </c>
      <c r="F102" s="130" t="s">
        <v>137</v>
      </c>
      <c r="G102" s="131"/>
      <c r="H102" s="131"/>
      <c r="I102" s="131"/>
      <c r="J102" s="131">
        <v>51</v>
      </c>
      <c r="K102" s="131"/>
      <c r="L102" s="131"/>
      <c r="M102" s="131"/>
      <c r="N102" s="131"/>
      <c r="O102" s="131"/>
      <c r="P102" s="131"/>
      <c r="Q102" s="131"/>
    </row>
    <row r="103" spans="1:17" ht="24" x14ac:dyDescent="0.2">
      <c r="A103" s="123">
        <v>66</v>
      </c>
      <c r="B103" s="126" t="s">
        <v>138</v>
      </c>
      <c r="C103" s="127" t="s">
        <v>139</v>
      </c>
      <c r="D103" s="128" t="s">
        <v>78</v>
      </c>
      <c r="E103" s="129">
        <v>0.25</v>
      </c>
      <c r="F103" s="130">
        <v>1392.25</v>
      </c>
      <c r="G103" s="130">
        <v>141.78</v>
      </c>
      <c r="H103" s="130">
        <v>242.87</v>
      </c>
      <c r="I103" s="130">
        <v>57.25</v>
      </c>
      <c r="J103" s="131">
        <v>348</v>
      </c>
      <c r="K103" s="131">
        <v>35</v>
      </c>
      <c r="L103" s="131">
        <v>61</v>
      </c>
      <c r="M103" s="131">
        <v>14</v>
      </c>
      <c r="N103" s="131">
        <v>10.7</v>
      </c>
      <c r="O103" s="131">
        <v>2.68</v>
      </c>
      <c r="P103" s="131">
        <v>3.61</v>
      </c>
      <c r="Q103" s="131">
        <v>0.9</v>
      </c>
    </row>
    <row r="104" spans="1:17" ht="24" x14ac:dyDescent="0.2">
      <c r="A104" s="123">
        <v>67</v>
      </c>
      <c r="B104" s="126" t="s">
        <v>144</v>
      </c>
      <c r="C104" s="127" t="s">
        <v>145</v>
      </c>
      <c r="D104" s="128" t="s">
        <v>78</v>
      </c>
      <c r="E104" s="129">
        <v>0.25</v>
      </c>
      <c r="F104" s="130">
        <v>227</v>
      </c>
      <c r="G104" s="130">
        <v>62.28</v>
      </c>
      <c r="H104" s="130">
        <v>77.900000000000006</v>
      </c>
      <c r="I104" s="130">
        <v>34.54</v>
      </c>
      <c r="J104" s="131">
        <v>57</v>
      </c>
      <c r="K104" s="131">
        <v>16</v>
      </c>
      <c r="L104" s="131">
        <v>19</v>
      </c>
      <c r="M104" s="131">
        <v>9</v>
      </c>
      <c r="N104" s="131">
        <v>4.7</v>
      </c>
      <c r="O104" s="131">
        <v>1.18</v>
      </c>
      <c r="P104" s="131">
        <v>2.21</v>
      </c>
      <c r="Q104" s="131">
        <v>0.55000000000000004</v>
      </c>
    </row>
    <row r="105" spans="1:17" ht="38.25" x14ac:dyDescent="0.2">
      <c r="A105" s="123">
        <v>68</v>
      </c>
      <c r="B105" s="126" t="s">
        <v>246</v>
      </c>
      <c r="C105" s="127" t="s">
        <v>247</v>
      </c>
      <c r="D105" s="128" t="s">
        <v>78</v>
      </c>
      <c r="E105" s="132" t="s">
        <v>272</v>
      </c>
      <c r="F105" s="130">
        <v>189.23</v>
      </c>
      <c r="G105" s="130">
        <v>46.64</v>
      </c>
      <c r="H105" s="130">
        <v>56.09</v>
      </c>
      <c r="I105" s="130">
        <v>24.55</v>
      </c>
      <c r="J105" s="131">
        <v>312</v>
      </c>
      <c r="K105" s="131">
        <v>77</v>
      </c>
      <c r="L105" s="131">
        <v>93</v>
      </c>
      <c r="M105" s="131">
        <v>41</v>
      </c>
      <c r="N105" s="131">
        <v>3.52</v>
      </c>
      <c r="O105" s="131">
        <v>5.81</v>
      </c>
      <c r="P105" s="131">
        <v>1.57</v>
      </c>
      <c r="Q105" s="131">
        <v>2.59</v>
      </c>
    </row>
    <row r="106" spans="1:17" x14ac:dyDescent="0.2">
      <c r="A106" s="233" t="s">
        <v>273</v>
      </c>
      <c r="B106" s="232"/>
      <c r="C106" s="232"/>
      <c r="D106" s="232"/>
      <c r="E106" s="232"/>
      <c r="F106" s="232"/>
      <c r="G106" s="232"/>
      <c r="H106" s="232"/>
      <c r="I106" s="232"/>
      <c r="J106" s="133">
        <v>4075</v>
      </c>
      <c r="K106" s="131"/>
      <c r="L106" s="131"/>
      <c r="M106" s="131"/>
      <c r="N106" s="131"/>
      <c r="O106" s="133">
        <v>13.05</v>
      </c>
      <c r="P106" s="131"/>
      <c r="Q106" s="133">
        <v>5.45</v>
      </c>
    </row>
    <row r="107" spans="1:17" x14ac:dyDescent="0.2">
      <c r="A107" s="240" t="s">
        <v>274</v>
      </c>
      <c r="B107" s="232"/>
      <c r="C107" s="232"/>
      <c r="D107" s="232"/>
      <c r="E107" s="232"/>
      <c r="F107" s="232"/>
      <c r="G107" s="232"/>
      <c r="H107" s="232"/>
      <c r="I107" s="232"/>
      <c r="J107" s="232"/>
      <c r="K107" s="232"/>
      <c r="L107" s="232"/>
      <c r="M107" s="232"/>
      <c r="N107" s="232"/>
      <c r="O107" s="232"/>
      <c r="P107" s="232"/>
      <c r="Q107" s="232"/>
    </row>
    <row r="108" spans="1:17" ht="67.5" x14ac:dyDescent="0.2">
      <c r="A108" s="123">
        <v>69</v>
      </c>
      <c r="B108" s="126" t="s">
        <v>199</v>
      </c>
      <c r="C108" s="127" t="s">
        <v>275</v>
      </c>
      <c r="D108" s="128" t="s">
        <v>82</v>
      </c>
      <c r="E108" s="132" t="s">
        <v>276</v>
      </c>
      <c r="F108" s="130" t="s">
        <v>277</v>
      </c>
      <c r="G108" s="131"/>
      <c r="H108" s="131"/>
      <c r="I108" s="131"/>
      <c r="J108" s="131">
        <v>14658</v>
      </c>
      <c r="K108" s="131"/>
      <c r="L108" s="131"/>
      <c r="M108" s="131"/>
      <c r="N108" s="131"/>
      <c r="O108" s="131"/>
      <c r="P108" s="131"/>
      <c r="Q108" s="131"/>
    </row>
    <row r="109" spans="1:17" ht="43.5" x14ac:dyDescent="0.2">
      <c r="A109" s="123">
        <v>70</v>
      </c>
      <c r="B109" s="126" t="s">
        <v>174</v>
      </c>
      <c r="C109" s="127" t="s">
        <v>136</v>
      </c>
      <c r="D109" s="128" t="s">
        <v>79</v>
      </c>
      <c r="E109" s="129">
        <v>25</v>
      </c>
      <c r="F109" s="130" t="s">
        <v>137</v>
      </c>
      <c r="G109" s="131"/>
      <c r="H109" s="131"/>
      <c r="I109" s="131"/>
      <c r="J109" s="131">
        <v>51</v>
      </c>
      <c r="K109" s="131"/>
      <c r="L109" s="131"/>
      <c r="M109" s="131"/>
      <c r="N109" s="131"/>
      <c r="O109" s="131"/>
      <c r="P109" s="131"/>
      <c r="Q109" s="131"/>
    </row>
    <row r="110" spans="1:17" ht="24" x14ac:dyDescent="0.2">
      <c r="A110" s="123">
        <v>71</v>
      </c>
      <c r="B110" s="126" t="s">
        <v>138</v>
      </c>
      <c r="C110" s="127" t="s">
        <v>139</v>
      </c>
      <c r="D110" s="128" t="s">
        <v>78</v>
      </c>
      <c r="E110" s="129">
        <v>0.25</v>
      </c>
      <c r="F110" s="130">
        <v>1392.25</v>
      </c>
      <c r="G110" s="130">
        <v>141.78</v>
      </c>
      <c r="H110" s="130">
        <v>242.87</v>
      </c>
      <c r="I110" s="130">
        <v>57.25</v>
      </c>
      <c r="J110" s="131">
        <v>348</v>
      </c>
      <c r="K110" s="131">
        <v>35</v>
      </c>
      <c r="L110" s="131">
        <v>61</v>
      </c>
      <c r="M110" s="131">
        <v>14</v>
      </c>
      <c r="N110" s="131">
        <v>10.7</v>
      </c>
      <c r="O110" s="131">
        <v>2.68</v>
      </c>
      <c r="P110" s="131">
        <v>3.61</v>
      </c>
      <c r="Q110" s="131">
        <v>0.9</v>
      </c>
    </row>
    <row r="111" spans="1:17" ht="24" x14ac:dyDescent="0.2">
      <c r="A111" s="123">
        <v>72</v>
      </c>
      <c r="B111" s="126" t="s">
        <v>144</v>
      </c>
      <c r="C111" s="127" t="s">
        <v>145</v>
      </c>
      <c r="D111" s="128" t="s">
        <v>78</v>
      </c>
      <c r="E111" s="129">
        <v>0.25</v>
      </c>
      <c r="F111" s="130">
        <v>227</v>
      </c>
      <c r="G111" s="130">
        <v>62.28</v>
      </c>
      <c r="H111" s="130">
        <v>77.900000000000006</v>
      </c>
      <c r="I111" s="130">
        <v>34.54</v>
      </c>
      <c r="J111" s="131">
        <v>57</v>
      </c>
      <c r="K111" s="131">
        <v>16</v>
      </c>
      <c r="L111" s="131">
        <v>19</v>
      </c>
      <c r="M111" s="131">
        <v>9</v>
      </c>
      <c r="N111" s="131">
        <v>4.7</v>
      </c>
      <c r="O111" s="131">
        <v>1.18</v>
      </c>
      <c r="P111" s="131">
        <v>2.21</v>
      </c>
      <c r="Q111" s="131">
        <v>0.55000000000000004</v>
      </c>
    </row>
    <row r="112" spans="1:17" ht="24" x14ac:dyDescent="0.2">
      <c r="A112" s="123">
        <v>73</v>
      </c>
      <c r="B112" s="126" t="s">
        <v>246</v>
      </c>
      <c r="C112" s="127" t="s">
        <v>247</v>
      </c>
      <c r="D112" s="128" t="s">
        <v>78</v>
      </c>
      <c r="E112" s="132" t="s">
        <v>278</v>
      </c>
      <c r="F112" s="130">
        <v>189.23</v>
      </c>
      <c r="G112" s="130">
        <v>46.64</v>
      </c>
      <c r="H112" s="130">
        <v>56.09</v>
      </c>
      <c r="I112" s="130">
        <v>24.55</v>
      </c>
      <c r="J112" s="131">
        <v>861</v>
      </c>
      <c r="K112" s="131">
        <v>212</v>
      </c>
      <c r="L112" s="131">
        <v>255</v>
      </c>
      <c r="M112" s="131">
        <v>112</v>
      </c>
      <c r="N112" s="131">
        <v>3.52</v>
      </c>
      <c r="O112" s="131">
        <v>16.02</v>
      </c>
      <c r="P112" s="131">
        <v>1.57</v>
      </c>
      <c r="Q112" s="131">
        <v>7.14</v>
      </c>
    </row>
    <row r="113" spans="1:17" ht="63" x14ac:dyDescent="0.2">
      <c r="A113" s="123">
        <v>74</v>
      </c>
      <c r="B113" s="126" t="s">
        <v>83</v>
      </c>
      <c r="C113" s="127" t="s">
        <v>249</v>
      </c>
      <c r="D113" s="128" t="s">
        <v>78</v>
      </c>
      <c r="E113" s="132" t="s">
        <v>279</v>
      </c>
      <c r="F113" s="130">
        <v>311.39999999999998</v>
      </c>
      <c r="G113" s="130">
        <v>218.44</v>
      </c>
      <c r="H113" s="130">
        <v>38.75</v>
      </c>
      <c r="I113" s="130">
        <v>0.17</v>
      </c>
      <c r="J113" s="131">
        <v>93</v>
      </c>
      <c r="K113" s="131">
        <v>66</v>
      </c>
      <c r="L113" s="131">
        <v>12</v>
      </c>
      <c r="M113" s="131"/>
      <c r="N113" s="131">
        <v>16.29</v>
      </c>
      <c r="O113" s="131">
        <v>4.8899999999999997</v>
      </c>
      <c r="P113" s="131">
        <v>0.01</v>
      </c>
      <c r="Q113" s="131"/>
    </row>
    <row r="114" spans="1:17" ht="43.5" x14ac:dyDescent="0.2">
      <c r="A114" s="123">
        <v>75</v>
      </c>
      <c r="B114" s="126" t="s">
        <v>146</v>
      </c>
      <c r="C114" s="127" t="s">
        <v>253</v>
      </c>
      <c r="D114" s="128" t="s">
        <v>79</v>
      </c>
      <c r="E114" s="129">
        <v>30</v>
      </c>
      <c r="F114" s="130" t="s">
        <v>254</v>
      </c>
      <c r="G114" s="131"/>
      <c r="H114" s="131"/>
      <c r="I114" s="131"/>
      <c r="J114" s="131">
        <v>199</v>
      </c>
      <c r="K114" s="131"/>
      <c r="L114" s="131"/>
      <c r="M114" s="131"/>
      <c r="N114" s="131"/>
      <c r="O114" s="131"/>
      <c r="P114" s="131"/>
      <c r="Q114" s="131"/>
    </row>
    <row r="115" spans="1:17" ht="15" x14ac:dyDescent="0.2">
      <c r="A115" s="248" t="s">
        <v>280</v>
      </c>
      <c r="B115" s="249"/>
      <c r="C115" s="249"/>
      <c r="D115" s="249"/>
      <c r="E115" s="249"/>
      <c r="F115" s="249"/>
      <c r="G115" s="249"/>
      <c r="H115" s="249"/>
      <c r="I115" s="249"/>
      <c r="J115" s="249"/>
      <c r="K115" s="249"/>
      <c r="L115" s="249"/>
      <c r="M115" s="249"/>
      <c r="N115" s="249"/>
      <c r="O115" s="249"/>
      <c r="P115" s="249"/>
      <c r="Q115" s="249"/>
    </row>
    <row r="116" spans="1:17" ht="24" x14ac:dyDescent="0.2">
      <c r="A116" s="123">
        <v>76</v>
      </c>
      <c r="B116" s="126" t="s">
        <v>281</v>
      </c>
      <c r="C116" s="127" t="s">
        <v>282</v>
      </c>
      <c r="D116" s="128" t="s">
        <v>78</v>
      </c>
      <c r="E116" s="132" t="s">
        <v>283</v>
      </c>
      <c r="F116" s="130">
        <v>1589.97</v>
      </c>
      <c r="G116" s="130">
        <v>389.55</v>
      </c>
      <c r="H116" s="130">
        <v>648.74</v>
      </c>
      <c r="I116" s="130">
        <v>162.34</v>
      </c>
      <c r="J116" s="131">
        <v>334</v>
      </c>
      <c r="K116" s="131">
        <v>82</v>
      </c>
      <c r="L116" s="131">
        <v>136</v>
      </c>
      <c r="M116" s="131">
        <v>34</v>
      </c>
      <c r="N116" s="131">
        <v>29.4</v>
      </c>
      <c r="O116" s="131">
        <v>6.17</v>
      </c>
      <c r="P116" s="131">
        <v>10.210000000000001</v>
      </c>
      <c r="Q116" s="131">
        <v>2.14</v>
      </c>
    </row>
    <row r="117" spans="1:17" ht="43.5" x14ac:dyDescent="0.2">
      <c r="A117" s="123">
        <v>77</v>
      </c>
      <c r="B117" s="126" t="s">
        <v>174</v>
      </c>
      <c r="C117" s="127" t="s">
        <v>284</v>
      </c>
      <c r="D117" s="128" t="s">
        <v>79</v>
      </c>
      <c r="E117" s="132" t="s">
        <v>285</v>
      </c>
      <c r="F117" s="130" t="s">
        <v>286</v>
      </c>
      <c r="G117" s="131"/>
      <c r="H117" s="131"/>
      <c r="I117" s="131"/>
      <c r="J117" s="131">
        <v>1475</v>
      </c>
      <c r="K117" s="131"/>
      <c r="L117" s="131"/>
      <c r="M117" s="131"/>
      <c r="N117" s="131"/>
      <c r="O117" s="131"/>
      <c r="P117" s="131"/>
      <c r="Q117" s="131"/>
    </row>
    <row r="118" spans="1:17" ht="43.5" x14ac:dyDescent="0.2">
      <c r="A118" s="123">
        <v>78</v>
      </c>
      <c r="B118" s="126" t="s">
        <v>174</v>
      </c>
      <c r="C118" s="127" t="s">
        <v>287</v>
      </c>
      <c r="D118" s="128" t="s">
        <v>79</v>
      </c>
      <c r="E118" s="132" t="s">
        <v>285</v>
      </c>
      <c r="F118" s="130" t="s">
        <v>288</v>
      </c>
      <c r="G118" s="131"/>
      <c r="H118" s="131"/>
      <c r="I118" s="131"/>
      <c r="J118" s="131">
        <v>641</v>
      </c>
      <c r="K118" s="131"/>
      <c r="L118" s="131"/>
      <c r="M118" s="131"/>
      <c r="N118" s="131"/>
      <c r="O118" s="131"/>
      <c r="P118" s="131"/>
      <c r="Q118" s="131"/>
    </row>
    <row r="119" spans="1:17" ht="43.5" x14ac:dyDescent="0.2">
      <c r="A119" s="123">
        <v>79</v>
      </c>
      <c r="B119" s="126" t="s">
        <v>174</v>
      </c>
      <c r="C119" s="127" t="s">
        <v>289</v>
      </c>
      <c r="D119" s="128" t="s">
        <v>148</v>
      </c>
      <c r="E119" s="132" t="s">
        <v>290</v>
      </c>
      <c r="F119" s="130" t="s">
        <v>291</v>
      </c>
      <c r="G119" s="131"/>
      <c r="H119" s="131"/>
      <c r="I119" s="131"/>
      <c r="J119" s="131">
        <v>514</v>
      </c>
      <c r="K119" s="131"/>
      <c r="L119" s="131"/>
      <c r="M119" s="131"/>
      <c r="N119" s="131"/>
      <c r="O119" s="131"/>
      <c r="P119" s="131"/>
      <c r="Q119" s="131"/>
    </row>
    <row r="120" spans="1:17" ht="43.5" x14ac:dyDescent="0.2">
      <c r="A120" s="123">
        <v>80</v>
      </c>
      <c r="B120" s="126" t="s">
        <v>174</v>
      </c>
      <c r="C120" s="127" t="s">
        <v>292</v>
      </c>
      <c r="D120" s="128" t="s">
        <v>148</v>
      </c>
      <c r="E120" s="132" t="s">
        <v>290</v>
      </c>
      <c r="F120" s="130" t="s">
        <v>293</v>
      </c>
      <c r="G120" s="131"/>
      <c r="H120" s="131"/>
      <c r="I120" s="131"/>
      <c r="J120" s="131">
        <v>6403</v>
      </c>
      <c r="K120" s="131"/>
      <c r="L120" s="131"/>
      <c r="M120" s="131"/>
      <c r="N120" s="131"/>
      <c r="O120" s="131"/>
      <c r="P120" s="131"/>
      <c r="Q120" s="131"/>
    </row>
    <row r="121" spans="1:17" ht="43.5" x14ac:dyDescent="0.2">
      <c r="A121" s="123">
        <v>81</v>
      </c>
      <c r="B121" s="126" t="s">
        <v>174</v>
      </c>
      <c r="C121" s="127" t="s">
        <v>294</v>
      </c>
      <c r="D121" s="128" t="s">
        <v>148</v>
      </c>
      <c r="E121" s="129">
        <v>6</v>
      </c>
      <c r="F121" s="130" t="s">
        <v>295</v>
      </c>
      <c r="G121" s="131"/>
      <c r="H121" s="131"/>
      <c r="I121" s="131"/>
      <c r="J121" s="131">
        <v>2</v>
      </c>
      <c r="K121" s="131"/>
      <c r="L121" s="131"/>
      <c r="M121" s="131"/>
      <c r="N121" s="131"/>
      <c r="O121" s="131"/>
      <c r="P121" s="131"/>
      <c r="Q121" s="131"/>
    </row>
    <row r="122" spans="1:17" ht="36" x14ac:dyDescent="0.2">
      <c r="A122" s="123">
        <v>82</v>
      </c>
      <c r="B122" s="126" t="s">
        <v>174</v>
      </c>
      <c r="C122" s="127" t="s">
        <v>296</v>
      </c>
      <c r="D122" s="128" t="s">
        <v>148</v>
      </c>
      <c r="E122" s="129">
        <v>15</v>
      </c>
      <c r="F122" s="130" t="s">
        <v>297</v>
      </c>
      <c r="G122" s="131"/>
      <c r="H122" s="131"/>
      <c r="I122" s="131"/>
      <c r="J122" s="131">
        <v>370</v>
      </c>
      <c r="K122" s="131"/>
      <c r="L122" s="131"/>
      <c r="M122" s="131"/>
      <c r="N122" s="131"/>
      <c r="O122" s="131"/>
      <c r="P122" s="131"/>
      <c r="Q122" s="131"/>
    </row>
    <row r="123" spans="1:17" ht="43.5" x14ac:dyDescent="0.2">
      <c r="A123" s="123">
        <v>83</v>
      </c>
      <c r="B123" s="126" t="s">
        <v>174</v>
      </c>
      <c r="C123" s="127" t="s">
        <v>298</v>
      </c>
      <c r="D123" s="128" t="s">
        <v>148</v>
      </c>
      <c r="E123" s="129">
        <v>30</v>
      </c>
      <c r="F123" s="130" t="s">
        <v>299</v>
      </c>
      <c r="G123" s="131"/>
      <c r="H123" s="131"/>
      <c r="I123" s="131"/>
      <c r="J123" s="131">
        <v>317</v>
      </c>
      <c r="K123" s="131"/>
      <c r="L123" s="131"/>
      <c r="M123" s="131"/>
      <c r="N123" s="131"/>
      <c r="O123" s="131"/>
      <c r="P123" s="131"/>
      <c r="Q123" s="131"/>
    </row>
    <row r="124" spans="1:17" ht="24" x14ac:dyDescent="0.2">
      <c r="A124" s="123">
        <v>84</v>
      </c>
      <c r="B124" s="126" t="s">
        <v>281</v>
      </c>
      <c r="C124" s="127" t="s">
        <v>282</v>
      </c>
      <c r="D124" s="128" t="s">
        <v>78</v>
      </c>
      <c r="E124" s="132" t="s">
        <v>283</v>
      </c>
      <c r="F124" s="130">
        <v>1589.97</v>
      </c>
      <c r="G124" s="130">
        <v>389.55</v>
      </c>
      <c r="H124" s="130">
        <v>648.74</v>
      </c>
      <c r="I124" s="130">
        <v>162.34</v>
      </c>
      <c r="J124" s="131">
        <v>334</v>
      </c>
      <c r="K124" s="131">
        <v>82</v>
      </c>
      <c r="L124" s="131">
        <v>136</v>
      </c>
      <c r="M124" s="131">
        <v>34</v>
      </c>
      <c r="N124" s="131">
        <v>29.4</v>
      </c>
      <c r="O124" s="131">
        <v>6.17</v>
      </c>
      <c r="P124" s="131">
        <v>10.210000000000001</v>
      </c>
      <c r="Q124" s="131">
        <v>2.14</v>
      </c>
    </row>
    <row r="125" spans="1:17" ht="43.5" x14ac:dyDescent="0.2">
      <c r="A125" s="123">
        <v>85</v>
      </c>
      <c r="B125" s="126" t="s">
        <v>300</v>
      </c>
      <c r="C125" s="127" t="s">
        <v>301</v>
      </c>
      <c r="D125" s="128" t="s">
        <v>79</v>
      </c>
      <c r="E125" s="129">
        <v>21</v>
      </c>
      <c r="F125" s="130" t="s">
        <v>302</v>
      </c>
      <c r="G125" s="131"/>
      <c r="H125" s="131"/>
      <c r="I125" s="131"/>
      <c r="J125" s="131">
        <v>742</v>
      </c>
      <c r="K125" s="131"/>
      <c r="L125" s="131"/>
      <c r="M125" s="131"/>
      <c r="N125" s="131"/>
      <c r="O125" s="131"/>
      <c r="P125" s="131"/>
      <c r="Q125" s="131"/>
    </row>
    <row r="126" spans="1:17" ht="43.5" x14ac:dyDescent="0.2">
      <c r="A126" s="123">
        <v>86</v>
      </c>
      <c r="B126" s="126" t="s">
        <v>300</v>
      </c>
      <c r="C126" s="127" t="s">
        <v>303</v>
      </c>
      <c r="D126" s="128" t="s">
        <v>79</v>
      </c>
      <c r="E126" s="129">
        <v>21</v>
      </c>
      <c r="F126" s="130" t="s">
        <v>304</v>
      </c>
      <c r="G126" s="131"/>
      <c r="H126" s="131"/>
      <c r="I126" s="131"/>
      <c r="J126" s="131">
        <v>501</v>
      </c>
      <c r="K126" s="131"/>
      <c r="L126" s="131"/>
      <c r="M126" s="131"/>
      <c r="N126" s="131"/>
      <c r="O126" s="131"/>
      <c r="P126" s="131"/>
      <c r="Q126" s="131"/>
    </row>
    <row r="127" spans="1:17" ht="43.5" x14ac:dyDescent="0.2">
      <c r="A127" s="123">
        <v>87</v>
      </c>
      <c r="B127" s="126" t="s">
        <v>300</v>
      </c>
      <c r="C127" s="127" t="s">
        <v>305</v>
      </c>
      <c r="D127" s="128" t="s">
        <v>148</v>
      </c>
      <c r="E127" s="129">
        <v>1</v>
      </c>
      <c r="F127" s="130" t="s">
        <v>306</v>
      </c>
      <c r="G127" s="131"/>
      <c r="H127" s="131"/>
      <c r="I127" s="131"/>
      <c r="J127" s="131">
        <v>151</v>
      </c>
      <c r="K127" s="131"/>
      <c r="L127" s="131"/>
      <c r="M127" s="131"/>
      <c r="N127" s="131"/>
      <c r="O127" s="131"/>
      <c r="P127" s="131"/>
      <c r="Q127" s="131"/>
    </row>
    <row r="128" spans="1:17" ht="55.5" x14ac:dyDescent="0.2">
      <c r="A128" s="123">
        <v>88</v>
      </c>
      <c r="B128" s="126" t="s">
        <v>300</v>
      </c>
      <c r="C128" s="127" t="s">
        <v>307</v>
      </c>
      <c r="D128" s="128" t="s">
        <v>148</v>
      </c>
      <c r="E128" s="129">
        <v>1</v>
      </c>
      <c r="F128" s="130" t="s">
        <v>308</v>
      </c>
      <c r="G128" s="131"/>
      <c r="H128" s="131"/>
      <c r="I128" s="131"/>
      <c r="J128" s="131">
        <v>77</v>
      </c>
      <c r="K128" s="131"/>
      <c r="L128" s="131"/>
      <c r="M128" s="131"/>
      <c r="N128" s="131"/>
      <c r="O128" s="131"/>
      <c r="P128" s="131"/>
      <c r="Q128" s="131"/>
    </row>
    <row r="129" spans="1:17" ht="43.5" x14ac:dyDescent="0.2">
      <c r="A129" s="123">
        <v>89</v>
      </c>
      <c r="B129" s="126" t="s">
        <v>300</v>
      </c>
      <c r="C129" s="127" t="s">
        <v>289</v>
      </c>
      <c r="D129" s="128" t="s">
        <v>148</v>
      </c>
      <c r="E129" s="132" t="s">
        <v>309</v>
      </c>
      <c r="F129" s="130" t="s">
        <v>291</v>
      </c>
      <c r="G129" s="131"/>
      <c r="H129" s="131"/>
      <c r="I129" s="131"/>
      <c r="J129" s="131">
        <v>565</v>
      </c>
      <c r="K129" s="131"/>
      <c r="L129" s="131"/>
      <c r="M129" s="131"/>
      <c r="N129" s="131"/>
      <c r="O129" s="131"/>
      <c r="P129" s="131"/>
      <c r="Q129" s="131"/>
    </row>
    <row r="130" spans="1:17" ht="43.5" x14ac:dyDescent="0.2">
      <c r="A130" s="123">
        <v>90</v>
      </c>
      <c r="B130" s="126" t="s">
        <v>300</v>
      </c>
      <c r="C130" s="127" t="s">
        <v>292</v>
      </c>
      <c r="D130" s="128" t="s">
        <v>148</v>
      </c>
      <c r="E130" s="132" t="s">
        <v>309</v>
      </c>
      <c r="F130" s="130" t="s">
        <v>293</v>
      </c>
      <c r="G130" s="131"/>
      <c r="H130" s="131"/>
      <c r="I130" s="131"/>
      <c r="J130" s="131">
        <v>7044</v>
      </c>
      <c r="K130" s="131"/>
      <c r="L130" s="131"/>
      <c r="M130" s="131"/>
      <c r="N130" s="131"/>
      <c r="O130" s="131"/>
      <c r="P130" s="131"/>
      <c r="Q130" s="131"/>
    </row>
    <row r="131" spans="1:17" ht="43.5" x14ac:dyDescent="0.2">
      <c r="A131" s="123">
        <v>91</v>
      </c>
      <c r="B131" s="126" t="s">
        <v>300</v>
      </c>
      <c r="C131" s="127" t="s">
        <v>294</v>
      </c>
      <c r="D131" s="128" t="s">
        <v>148</v>
      </c>
      <c r="E131" s="132" t="s">
        <v>310</v>
      </c>
      <c r="F131" s="130" t="s">
        <v>295</v>
      </c>
      <c r="G131" s="131"/>
      <c r="H131" s="131"/>
      <c r="I131" s="131"/>
      <c r="J131" s="131">
        <v>4</v>
      </c>
      <c r="K131" s="131"/>
      <c r="L131" s="131"/>
      <c r="M131" s="131"/>
      <c r="N131" s="131"/>
      <c r="O131" s="131"/>
      <c r="P131" s="131"/>
      <c r="Q131" s="131"/>
    </row>
    <row r="132" spans="1:17" ht="36" x14ac:dyDescent="0.2">
      <c r="A132" s="123">
        <v>92</v>
      </c>
      <c r="B132" s="126" t="s">
        <v>300</v>
      </c>
      <c r="C132" s="127" t="s">
        <v>296</v>
      </c>
      <c r="D132" s="128" t="s">
        <v>148</v>
      </c>
      <c r="E132" s="129">
        <v>15</v>
      </c>
      <c r="F132" s="130" t="s">
        <v>297</v>
      </c>
      <c r="G132" s="131"/>
      <c r="H132" s="131"/>
      <c r="I132" s="131"/>
      <c r="J132" s="131">
        <v>370</v>
      </c>
      <c r="K132" s="131"/>
      <c r="L132" s="131"/>
      <c r="M132" s="131"/>
      <c r="N132" s="131"/>
      <c r="O132" s="131"/>
      <c r="P132" s="131"/>
      <c r="Q132" s="131"/>
    </row>
    <row r="133" spans="1:17" ht="43.5" x14ac:dyDescent="0.2">
      <c r="A133" s="123">
        <v>93</v>
      </c>
      <c r="B133" s="126" t="s">
        <v>300</v>
      </c>
      <c r="C133" s="127" t="s">
        <v>298</v>
      </c>
      <c r="D133" s="128" t="s">
        <v>148</v>
      </c>
      <c r="E133" s="129">
        <v>30</v>
      </c>
      <c r="F133" s="130" t="s">
        <v>299</v>
      </c>
      <c r="G133" s="131"/>
      <c r="H133" s="131"/>
      <c r="I133" s="131"/>
      <c r="J133" s="131">
        <v>317</v>
      </c>
      <c r="K133" s="131"/>
      <c r="L133" s="131"/>
      <c r="M133" s="131"/>
      <c r="N133" s="131"/>
      <c r="O133" s="131"/>
      <c r="P133" s="131"/>
      <c r="Q133" s="131"/>
    </row>
    <row r="134" spans="1:17" ht="36" x14ac:dyDescent="0.2">
      <c r="A134" s="123">
        <v>94</v>
      </c>
      <c r="B134" s="126" t="s">
        <v>300</v>
      </c>
      <c r="C134" s="127" t="s">
        <v>311</v>
      </c>
      <c r="D134" s="128" t="s">
        <v>148</v>
      </c>
      <c r="E134" s="129">
        <v>6</v>
      </c>
      <c r="F134" s="130" t="s">
        <v>312</v>
      </c>
      <c r="G134" s="131"/>
      <c r="H134" s="131"/>
      <c r="I134" s="131"/>
      <c r="J134" s="131">
        <v>42</v>
      </c>
      <c r="K134" s="131"/>
      <c r="L134" s="131"/>
      <c r="M134" s="131"/>
      <c r="N134" s="131"/>
      <c r="O134" s="131"/>
      <c r="P134" s="131"/>
      <c r="Q134" s="131"/>
    </row>
    <row r="135" spans="1:17" ht="36" x14ac:dyDescent="0.2">
      <c r="A135" s="123">
        <v>95</v>
      </c>
      <c r="B135" s="126" t="s">
        <v>300</v>
      </c>
      <c r="C135" s="127" t="s">
        <v>313</v>
      </c>
      <c r="D135" s="128" t="s">
        <v>148</v>
      </c>
      <c r="E135" s="129">
        <v>6</v>
      </c>
      <c r="F135" s="130" t="s">
        <v>314</v>
      </c>
      <c r="G135" s="131"/>
      <c r="H135" s="131"/>
      <c r="I135" s="131"/>
      <c r="J135" s="131">
        <v>50</v>
      </c>
      <c r="K135" s="131"/>
      <c r="L135" s="131"/>
      <c r="M135" s="131"/>
      <c r="N135" s="131"/>
      <c r="O135" s="131"/>
      <c r="P135" s="131"/>
      <c r="Q135" s="131"/>
    </row>
    <row r="136" spans="1:17" x14ac:dyDescent="0.2">
      <c r="A136" s="233" t="s">
        <v>315</v>
      </c>
      <c r="B136" s="232"/>
      <c r="C136" s="232"/>
      <c r="D136" s="232"/>
      <c r="E136" s="232"/>
      <c r="F136" s="232"/>
      <c r="G136" s="232"/>
      <c r="H136" s="232"/>
      <c r="I136" s="232"/>
      <c r="J136" s="133">
        <v>39208</v>
      </c>
      <c r="K136" s="131"/>
      <c r="L136" s="131"/>
      <c r="M136" s="131"/>
      <c r="N136" s="131"/>
      <c r="O136" s="133">
        <v>50.1</v>
      </c>
      <c r="P136" s="131"/>
      <c r="Q136" s="133">
        <v>17.37</v>
      </c>
    </row>
    <row r="137" spans="1:17" x14ac:dyDescent="0.2">
      <c r="A137" s="240" t="s">
        <v>316</v>
      </c>
      <c r="B137" s="232"/>
      <c r="C137" s="232"/>
      <c r="D137" s="232"/>
      <c r="E137" s="232"/>
      <c r="F137" s="232"/>
      <c r="G137" s="232"/>
      <c r="H137" s="232"/>
      <c r="I137" s="232"/>
      <c r="J137" s="232"/>
      <c r="K137" s="232"/>
      <c r="L137" s="232"/>
      <c r="M137" s="232"/>
      <c r="N137" s="232"/>
      <c r="O137" s="232"/>
      <c r="P137" s="232"/>
      <c r="Q137" s="232"/>
    </row>
    <row r="138" spans="1:17" ht="36" x14ac:dyDescent="0.2">
      <c r="A138" s="123">
        <v>96</v>
      </c>
      <c r="B138" s="126" t="s">
        <v>180</v>
      </c>
      <c r="C138" s="127" t="s">
        <v>181</v>
      </c>
      <c r="D138" s="128" t="s">
        <v>22</v>
      </c>
      <c r="E138" s="129">
        <v>2</v>
      </c>
      <c r="F138" s="130">
        <v>99.26</v>
      </c>
      <c r="G138" s="130">
        <v>33.11</v>
      </c>
      <c r="H138" s="130">
        <v>62.05</v>
      </c>
      <c r="I138" s="130">
        <v>4.71</v>
      </c>
      <c r="J138" s="131">
        <v>199</v>
      </c>
      <c r="K138" s="131">
        <v>66</v>
      </c>
      <c r="L138" s="131">
        <v>124</v>
      </c>
      <c r="M138" s="131">
        <v>9</v>
      </c>
      <c r="N138" s="131">
        <v>2.37</v>
      </c>
      <c r="O138" s="131">
        <v>4.74</v>
      </c>
      <c r="P138" s="131">
        <v>0.28999999999999998</v>
      </c>
      <c r="Q138" s="131">
        <v>0.57999999999999996</v>
      </c>
    </row>
    <row r="139" spans="1:17" ht="55.5" x14ac:dyDescent="0.2">
      <c r="A139" s="123">
        <v>97</v>
      </c>
      <c r="B139" s="126" t="s">
        <v>300</v>
      </c>
      <c r="C139" s="127" t="s">
        <v>222</v>
      </c>
      <c r="D139" s="128" t="s">
        <v>148</v>
      </c>
      <c r="E139" s="129">
        <v>2</v>
      </c>
      <c r="F139" s="130" t="s">
        <v>223</v>
      </c>
      <c r="G139" s="131"/>
      <c r="H139" s="131"/>
      <c r="I139" s="131"/>
      <c r="J139" s="131">
        <v>1464</v>
      </c>
      <c r="K139" s="131"/>
      <c r="L139" s="131"/>
      <c r="M139" s="131"/>
      <c r="N139" s="131"/>
      <c r="O139" s="131"/>
      <c r="P139" s="131"/>
      <c r="Q139" s="131"/>
    </row>
    <row r="140" spans="1:17" ht="55.5" x14ac:dyDescent="0.2">
      <c r="A140" s="123">
        <v>98</v>
      </c>
      <c r="B140" s="126" t="s">
        <v>300</v>
      </c>
      <c r="C140" s="127" t="s">
        <v>224</v>
      </c>
      <c r="D140" s="128" t="s">
        <v>225</v>
      </c>
      <c r="E140" s="129">
        <v>2</v>
      </c>
      <c r="F140" s="130" t="s">
        <v>226</v>
      </c>
      <c r="G140" s="131"/>
      <c r="H140" s="131"/>
      <c r="I140" s="131"/>
      <c r="J140" s="131">
        <v>160</v>
      </c>
      <c r="K140" s="131"/>
      <c r="L140" s="131"/>
      <c r="M140" s="131"/>
      <c r="N140" s="131"/>
      <c r="O140" s="131"/>
      <c r="P140" s="131"/>
      <c r="Q140" s="131"/>
    </row>
    <row r="141" spans="1:17" ht="43.5" x14ac:dyDescent="0.2">
      <c r="A141" s="123">
        <v>99</v>
      </c>
      <c r="B141" s="126" t="s">
        <v>300</v>
      </c>
      <c r="C141" s="127" t="s">
        <v>227</v>
      </c>
      <c r="D141" s="128" t="s">
        <v>148</v>
      </c>
      <c r="E141" s="129">
        <v>2</v>
      </c>
      <c r="F141" s="130" t="s">
        <v>228</v>
      </c>
      <c r="G141" s="131"/>
      <c r="H141" s="131"/>
      <c r="I141" s="131"/>
      <c r="J141" s="131">
        <v>382</v>
      </c>
      <c r="K141" s="131"/>
      <c r="L141" s="131"/>
      <c r="M141" s="131"/>
      <c r="N141" s="131"/>
      <c r="O141" s="131"/>
      <c r="P141" s="131"/>
      <c r="Q141" s="131"/>
    </row>
    <row r="142" spans="1:17" ht="43.5" x14ac:dyDescent="0.2">
      <c r="A142" s="123">
        <v>100</v>
      </c>
      <c r="B142" s="126" t="s">
        <v>300</v>
      </c>
      <c r="C142" s="127" t="s">
        <v>193</v>
      </c>
      <c r="D142" s="128" t="s">
        <v>148</v>
      </c>
      <c r="E142" s="129">
        <v>9</v>
      </c>
      <c r="F142" s="130" t="s">
        <v>194</v>
      </c>
      <c r="G142" s="131"/>
      <c r="H142" s="131"/>
      <c r="I142" s="131"/>
      <c r="J142" s="131">
        <v>522</v>
      </c>
      <c r="K142" s="131"/>
      <c r="L142" s="131"/>
      <c r="M142" s="131"/>
      <c r="N142" s="131"/>
      <c r="O142" s="131"/>
      <c r="P142" s="131"/>
      <c r="Q142" s="131"/>
    </row>
    <row r="143" spans="1:17" ht="60" x14ac:dyDescent="0.2">
      <c r="A143" s="123">
        <v>101</v>
      </c>
      <c r="B143" s="126" t="s">
        <v>158</v>
      </c>
      <c r="C143" s="127" t="s">
        <v>159</v>
      </c>
      <c r="D143" s="128" t="s">
        <v>22</v>
      </c>
      <c r="E143" s="129">
        <v>9</v>
      </c>
      <c r="F143" s="130">
        <v>137.5</v>
      </c>
      <c r="G143" s="130">
        <v>31.8</v>
      </c>
      <c r="H143" s="130">
        <v>2.36</v>
      </c>
      <c r="I143" s="131"/>
      <c r="J143" s="131">
        <v>1238</v>
      </c>
      <c r="K143" s="131">
        <v>286</v>
      </c>
      <c r="L143" s="131">
        <v>21</v>
      </c>
      <c r="M143" s="131"/>
      <c r="N143" s="131">
        <v>2.4</v>
      </c>
      <c r="O143" s="131">
        <v>21.6</v>
      </c>
      <c r="P143" s="131"/>
      <c r="Q143" s="131"/>
    </row>
    <row r="144" spans="1:17" x14ac:dyDescent="0.2">
      <c r="A144" s="233" t="s">
        <v>317</v>
      </c>
      <c r="B144" s="232"/>
      <c r="C144" s="232"/>
      <c r="D144" s="232"/>
      <c r="E144" s="232"/>
      <c r="F144" s="232"/>
      <c r="G144" s="232"/>
      <c r="H144" s="232"/>
      <c r="I144" s="232"/>
      <c r="J144" s="133">
        <v>5022</v>
      </c>
      <c r="K144" s="131"/>
      <c r="L144" s="131"/>
      <c r="M144" s="131"/>
      <c r="N144" s="131"/>
      <c r="O144" s="133">
        <v>35.56</v>
      </c>
      <c r="P144" s="131"/>
      <c r="Q144" s="133">
        <v>0.78</v>
      </c>
    </row>
    <row r="145" spans="1:17" x14ac:dyDescent="0.2">
      <c r="A145" s="240" t="s">
        <v>318</v>
      </c>
      <c r="B145" s="232"/>
      <c r="C145" s="232"/>
      <c r="D145" s="232"/>
      <c r="E145" s="232"/>
      <c r="F145" s="232"/>
      <c r="G145" s="232"/>
      <c r="H145" s="232"/>
      <c r="I145" s="232"/>
      <c r="J145" s="232"/>
      <c r="K145" s="232"/>
      <c r="L145" s="232"/>
      <c r="M145" s="232"/>
      <c r="N145" s="232"/>
      <c r="O145" s="232"/>
      <c r="P145" s="232"/>
      <c r="Q145" s="232"/>
    </row>
    <row r="146" spans="1:17" ht="36" x14ac:dyDescent="0.2">
      <c r="A146" s="123">
        <v>102</v>
      </c>
      <c r="B146" s="126" t="s">
        <v>319</v>
      </c>
      <c r="C146" s="127" t="s">
        <v>320</v>
      </c>
      <c r="D146" s="128" t="s">
        <v>321</v>
      </c>
      <c r="E146" s="132" t="s">
        <v>322</v>
      </c>
      <c r="F146" s="130">
        <v>64.59</v>
      </c>
      <c r="G146" s="130">
        <v>64.59</v>
      </c>
      <c r="H146" s="131"/>
      <c r="I146" s="131"/>
      <c r="J146" s="131">
        <v>710</v>
      </c>
      <c r="K146" s="131">
        <v>710</v>
      </c>
      <c r="L146" s="131"/>
      <c r="M146" s="131"/>
      <c r="N146" s="131">
        <v>4</v>
      </c>
      <c r="O146" s="131">
        <v>44</v>
      </c>
      <c r="P146" s="131"/>
      <c r="Q146" s="131"/>
    </row>
    <row r="147" spans="1:17" ht="36" x14ac:dyDescent="0.2">
      <c r="A147" s="123">
        <v>103</v>
      </c>
      <c r="B147" s="126" t="s">
        <v>323</v>
      </c>
      <c r="C147" s="127" t="s">
        <v>324</v>
      </c>
      <c r="D147" s="128" t="s">
        <v>325</v>
      </c>
      <c r="E147" s="129">
        <v>11</v>
      </c>
      <c r="F147" s="130">
        <v>18.04</v>
      </c>
      <c r="G147" s="130">
        <v>18.04</v>
      </c>
      <c r="H147" s="131"/>
      <c r="I147" s="131"/>
      <c r="J147" s="131">
        <v>198</v>
      </c>
      <c r="K147" s="131">
        <v>198</v>
      </c>
      <c r="L147" s="131"/>
      <c r="M147" s="131"/>
      <c r="N147" s="131">
        <v>1</v>
      </c>
      <c r="O147" s="131">
        <v>11</v>
      </c>
      <c r="P147" s="131"/>
      <c r="Q147" s="131"/>
    </row>
    <row r="148" spans="1:17" ht="48" x14ac:dyDescent="0.2">
      <c r="A148" s="123">
        <v>104</v>
      </c>
      <c r="B148" s="126" t="s">
        <v>326</v>
      </c>
      <c r="C148" s="127" t="s">
        <v>327</v>
      </c>
      <c r="D148" s="128" t="s">
        <v>22</v>
      </c>
      <c r="E148" s="132" t="s">
        <v>328</v>
      </c>
      <c r="F148" s="130">
        <v>19.850000000000001</v>
      </c>
      <c r="G148" s="130">
        <v>19.850000000000001</v>
      </c>
      <c r="H148" s="131"/>
      <c r="I148" s="131"/>
      <c r="J148" s="131">
        <v>119</v>
      </c>
      <c r="K148" s="131">
        <v>119</v>
      </c>
      <c r="L148" s="131"/>
      <c r="M148" s="131"/>
      <c r="N148" s="131">
        <v>1.5</v>
      </c>
      <c r="O148" s="131">
        <v>9</v>
      </c>
      <c r="P148" s="131"/>
      <c r="Q148" s="131"/>
    </row>
    <row r="149" spans="1:17" ht="36" x14ac:dyDescent="0.2">
      <c r="A149" s="123">
        <v>105</v>
      </c>
      <c r="B149" s="126" t="s">
        <v>329</v>
      </c>
      <c r="C149" s="127" t="s">
        <v>330</v>
      </c>
      <c r="D149" s="128" t="s">
        <v>331</v>
      </c>
      <c r="E149" s="132" t="s">
        <v>332</v>
      </c>
      <c r="F149" s="130">
        <v>27.06</v>
      </c>
      <c r="G149" s="130">
        <v>27.06</v>
      </c>
      <c r="H149" s="131"/>
      <c r="I149" s="131"/>
      <c r="J149" s="131">
        <v>893</v>
      </c>
      <c r="K149" s="131">
        <v>893</v>
      </c>
      <c r="L149" s="131"/>
      <c r="M149" s="131"/>
      <c r="N149" s="131">
        <v>1.5</v>
      </c>
      <c r="O149" s="131">
        <v>49.5</v>
      </c>
      <c r="P149" s="131"/>
      <c r="Q149" s="131"/>
    </row>
    <row r="150" spans="1:17" ht="36" x14ac:dyDescent="0.2">
      <c r="A150" s="123">
        <v>106</v>
      </c>
      <c r="B150" s="126" t="s">
        <v>333</v>
      </c>
      <c r="C150" s="127" t="s">
        <v>334</v>
      </c>
      <c r="D150" s="128" t="s">
        <v>335</v>
      </c>
      <c r="E150" s="132" t="s">
        <v>336</v>
      </c>
      <c r="F150" s="130">
        <v>288.64</v>
      </c>
      <c r="G150" s="130">
        <v>288.64</v>
      </c>
      <c r="H150" s="131"/>
      <c r="I150" s="131"/>
      <c r="J150" s="131">
        <v>95</v>
      </c>
      <c r="K150" s="131">
        <v>95</v>
      </c>
      <c r="L150" s="131"/>
      <c r="M150" s="131"/>
      <c r="N150" s="131">
        <v>16</v>
      </c>
      <c r="O150" s="131">
        <v>5.28</v>
      </c>
      <c r="P150" s="131"/>
      <c r="Q150" s="131"/>
    </row>
    <row r="151" spans="1:17" ht="96" x14ac:dyDescent="0.2">
      <c r="A151" s="123">
        <v>107</v>
      </c>
      <c r="B151" s="126" t="s">
        <v>337</v>
      </c>
      <c r="C151" s="127" t="s">
        <v>338</v>
      </c>
      <c r="D151" s="128" t="s">
        <v>339</v>
      </c>
      <c r="E151" s="132" t="s">
        <v>340</v>
      </c>
      <c r="F151" s="130">
        <v>7.22</v>
      </c>
      <c r="G151" s="130">
        <v>7.22</v>
      </c>
      <c r="H151" s="131"/>
      <c r="I151" s="131"/>
      <c r="J151" s="131">
        <v>274</v>
      </c>
      <c r="K151" s="131">
        <v>274</v>
      </c>
      <c r="L151" s="131"/>
      <c r="M151" s="131"/>
      <c r="N151" s="131">
        <v>0.4</v>
      </c>
      <c r="O151" s="131">
        <v>15.2</v>
      </c>
      <c r="P151" s="131"/>
      <c r="Q151" s="131"/>
    </row>
    <row r="152" spans="1:17" ht="36" x14ac:dyDescent="0.2">
      <c r="A152" s="123">
        <v>108</v>
      </c>
      <c r="B152" s="126" t="s">
        <v>341</v>
      </c>
      <c r="C152" s="127" t="s">
        <v>342</v>
      </c>
      <c r="D152" s="128" t="s">
        <v>343</v>
      </c>
      <c r="E152" s="129">
        <v>1</v>
      </c>
      <c r="F152" s="130">
        <v>36.08</v>
      </c>
      <c r="G152" s="130">
        <v>36.08</v>
      </c>
      <c r="H152" s="131"/>
      <c r="I152" s="131"/>
      <c r="J152" s="131">
        <v>36</v>
      </c>
      <c r="K152" s="131">
        <v>36</v>
      </c>
      <c r="L152" s="131"/>
      <c r="M152" s="131"/>
      <c r="N152" s="131">
        <v>2</v>
      </c>
      <c r="O152" s="131">
        <v>2</v>
      </c>
      <c r="P152" s="131"/>
      <c r="Q152" s="131"/>
    </row>
    <row r="153" spans="1:17" ht="48" x14ac:dyDescent="0.2">
      <c r="A153" s="123">
        <v>109</v>
      </c>
      <c r="B153" s="126" t="s">
        <v>344</v>
      </c>
      <c r="C153" s="127" t="s">
        <v>345</v>
      </c>
      <c r="D153" s="128" t="s">
        <v>22</v>
      </c>
      <c r="E153" s="129">
        <v>8</v>
      </c>
      <c r="F153" s="130">
        <v>133.47999999999999</v>
      </c>
      <c r="G153" s="130">
        <v>133.47999999999999</v>
      </c>
      <c r="H153" s="131"/>
      <c r="I153" s="131"/>
      <c r="J153" s="131">
        <v>1068</v>
      </c>
      <c r="K153" s="131">
        <v>1068</v>
      </c>
      <c r="L153" s="131"/>
      <c r="M153" s="131"/>
      <c r="N153" s="131">
        <v>8</v>
      </c>
      <c r="O153" s="131">
        <v>64</v>
      </c>
      <c r="P153" s="131"/>
      <c r="Q153" s="131"/>
    </row>
    <row r="154" spans="1:17" ht="77.25" x14ac:dyDescent="0.2">
      <c r="A154" s="123">
        <v>110</v>
      </c>
      <c r="B154" s="126" t="s">
        <v>346</v>
      </c>
      <c r="C154" s="127" t="s">
        <v>347</v>
      </c>
      <c r="D154" s="128" t="s">
        <v>22</v>
      </c>
      <c r="E154" s="129">
        <v>24</v>
      </c>
      <c r="F154" s="130">
        <v>28.63</v>
      </c>
      <c r="G154" s="130">
        <v>28.63</v>
      </c>
      <c r="H154" s="131"/>
      <c r="I154" s="131"/>
      <c r="J154" s="131">
        <v>687</v>
      </c>
      <c r="K154" s="131">
        <v>687</v>
      </c>
      <c r="L154" s="131"/>
      <c r="M154" s="131"/>
      <c r="N154" s="131">
        <v>1.8</v>
      </c>
      <c r="O154" s="131">
        <v>43.2</v>
      </c>
      <c r="P154" s="131"/>
      <c r="Q154" s="131"/>
    </row>
    <row r="155" spans="1:17" ht="24" x14ac:dyDescent="0.2">
      <c r="A155" s="123">
        <v>111</v>
      </c>
      <c r="B155" s="126" t="s">
        <v>348</v>
      </c>
      <c r="C155" s="127" t="s">
        <v>349</v>
      </c>
      <c r="D155" s="128" t="s">
        <v>22</v>
      </c>
      <c r="E155" s="129">
        <v>3</v>
      </c>
      <c r="F155" s="130">
        <v>150.91999999999999</v>
      </c>
      <c r="G155" s="130">
        <v>150.91999999999999</v>
      </c>
      <c r="H155" s="131"/>
      <c r="I155" s="131"/>
      <c r="J155" s="131">
        <v>453</v>
      </c>
      <c r="K155" s="131">
        <v>453</v>
      </c>
      <c r="L155" s="131"/>
      <c r="M155" s="131"/>
      <c r="N155" s="131">
        <v>8</v>
      </c>
      <c r="O155" s="131">
        <v>24</v>
      </c>
      <c r="P155" s="131"/>
      <c r="Q155" s="131"/>
    </row>
    <row r="156" spans="1:17" ht="72" x14ac:dyDescent="0.2">
      <c r="A156" s="123">
        <v>112</v>
      </c>
      <c r="B156" s="126" t="s">
        <v>350</v>
      </c>
      <c r="C156" s="127" t="s">
        <v>351</v>
      </c>
      <c r="D156" s="128" t="s">
        <v>352</v>
      </c>
      <c r="E156" s="129">
        <v>1</v>
      </c>
      <c r="F156" s="130">
        <v>5062.5</v>
      </c>
      <c r="G156" s="130">
        <v>5062.5</v>
      </c>
      <c r="H156" s="131"/>
      <c r="I156" s="131"/>
      <c r="J156" s="131">
        <v>5063</v>
      </c>
      <c r="K156" s="131">
        <v>5063</v>
      </c>
      <c r="L156" s="131"/>
      <c r="M156" s="131"/>
      <c r="N156" s="131">
        <v>250</v>
      </c>
      <c r="O156" s="131">
        <v>250</v>
      </c>
      <c r="P156" s="131"/>
      <c r="Q156" s="131"/>
    </row>
    <row r="157" spans="1:17" x14ac:dyDescent="0.2">
      <c r="A157" s="233" t="s">
        <v>353</v>
      </c>
      <c r="B157" s="232"/>
      <c r="C157" s="232"/>
      <c r="D157" s="232"/>
      <c r="E157" s="232"/>
      <c r="F157" s="232"/>
      <c r="G157" s="232"/>
      <c r="H157" s="232"/>
      <c r="I157" s="232"/>
      <c r="J157" s="133">
        <v>16415</v>
      </c>
      <c r="K157" s="131"/>
      <c r="L157" s="131"/>
      <c r="M157" s="131"/>
      <c r="N157" s="131"/>
      <c r="O157" s="133">
        <v>413.74</v>
      </c>
      <c r="P157" s="131"/>
      <c r="Q157" s="131"/>
    </row>
    <row r="158" spans="1:17" x14ac:dyDescent="0.2">
      <c r="A158" s="241" t="s">
        <v>87</v>
      </c>
      <c r="B158" s="242"/>
      <c r="C158" s="242"/>
      <c r="D158" s="242"/>
      <c r="E158" s="242"/>
      <c r="F158" s="242"/>
      <c r="G158" s="242"/>
      <c r="H158" s="242"/>
      <c r="I158" s="242"/>
      <c r="J158" s="242"/>
      <c r="K158" s="242"/>
      <c r="L158" s="242"/>
      <c r="M158" s="242"/>
      <c r="N158" s="242"/>
      <c r="O158" s="242"/>
      <c r="P158" s="242"/>
      <c r="Q158" s="242"/>
    </row>
    <row r="159" spans="1:17" x14ac:dyDescent="0.2">
      <c r="A159" s="231" t="s">
        <v>29</v>
      </c>
      <c r="B159" s="232"/>
      <c r="C159" s="232"/>
      <c r="D159" s="232"/>
      <c r="E159" s="232"/>
      <c r="F159" s="232"/>
      <c r="G159" s="232"/>
      <c r="H159" s="232"/>
      <c r="I159" s="232"/>
      <c r="J159" s="130">
        <v>83795</v>
      </c>
      <c r="K159" s="130">
        <v>13683</v>
      </c>
      <c r="L159" s="130">
        <v>3877</v>
      </c>
      <c r="M159" s="130">
        <v>616</v>
      </c>
      <c r="N159" s="131"/>
      <c r="O159" s="130">
        <v>813.5</v>
      </c>
      <c r="P159" s="131"/>
      <c r="Q159" s="130">
        <v>100.11</v>
      </c>
    </row>
    <row r="160" spans="1:17" x14ac:dyDescent="0.2">
      <c r="A160" s="231" t="s">
        <v>81</v>
      </c>
      <c r="B160" s="232"/>
      <c r="C160" s="232"/>
      <c r="D160" s="232"/>
      <c r="E160" s="232"/>
      <c r="F160" s="232"/>
      <c r="G160" s="232"/>
      <c r="H160" s="232"/>
      <c r="I160" s="232"/>
      <c r="J160" s="130">
        <v>86165</v>
      </c>
      <c r="K160" s="130">
        <v>13685</v>
      </c>
      <c r="L160" s="130">
        <v>5039</v>
      </c>
      <c r="M160" s="130">
        <v>840</v>
      </c>
      <c r="N160" s="131"/>
      <c r="O160" s="130">
        <v>808.01</v>
      </c>
      <c r="P160" s="131"/>
      <c r="Q160" s="130">
        <v>133.52000000000001</v>
      </c>
    </row>
    <row r="161" spans="1:17" x14ac:dyDescent="0.2">
      <c r="A161" s="231" t="s">
        <v>49</v>
      </c>
      <c r="B161" s="232"/>
      <c r="C161" s="232"/>
      <c r="D161" s="232"/>
      <c r="E161" s="232"/>
      <c r="F161" s="232"/>
      <c r="G161" s="232"/>
      <c r="H161" s="232"/>
      <c r="I161" s="232"/>
      <c r="J161" s="131"/>
      <c r="K161" s="131"/>
      <c r="L161" s="131"/>
      <c r="M161" s="131"/>
      <c r="N161" s="131"/>
      <c r="O161" s="131"/>
      <c r="P161" s="131"/>
      <c r="Q161" s="131"/>
    </row>
    <row r="162" spans="1:17" x14ac:dyDescent="0.2">
      <c r="A162" s="231" t="s">
        <v>354</v>
      </c>
      <c r="B162" s="232"/>
      <c r="C162" s="232"/>
      <c r="D162" s="232"/>
      <c r="E162" s="232"/>
      <c r="F162" s="232"/>
      <c r="G162" s="232"/>
      <c r="H162" s="232"/>
      <c r="I162" s="232"/>
      <c r="J162" s="130">
        <v>615</v>
      </c>
      <c r="K162" s="130">
        <v>588</v>
      </c>
      <c r="L162" s="130">
        <v>26</v>
      </c>
      <c r="M162" s="130">
        <v>26</v>
      </c>
      <c r="N162" s="131"/>
      <c r="O162" s="131"/>
      <c r="P162" s="131"/>
      <c r="Q162" s="131"/>
    </row>
    <row r="163" spans="1:17" x14ac:dyDescent="0.2">
      <c r="A163" s="231" t="s">
        <v>355</v>
      </c>
      <c r="B163" s="232"/>
      <c r="C163" s="232"/>
      <c r="D163" s="232"/>
      <c r="E163" s="232"/>
      <c r="F163" s="232"/>
      <c r="G163" s="232"/>
      <c r="H163" s="232"/>
      <c r="I163" s="232"/>
      <c r="J163" s="130">
        <v>3</v>
      </c>
      <c r="K163" s="131"/>
      <c r="L163" s="131"/>
      <c r="M163" s="131"/>
      <c r="N163" s="131"/>
      <c r="O163" s="131"/>
      <c r="P163" s="131"/>
      <c r="Q163" s="131"/>
    </row>
    <row r="164" spans="1:17" x14ac:dyDescent="0.2">
      <c r="A164" s="231" t="s">
        <v>356</v>
      </c>
      <c r="B164" s="232"/>
      <c r="C164" s="232"/>
      <c r="D164" s="232"/>
      <c r="E164" s="232"/>
      <c r="F164" s="232"/>
      <c r="G164" s="232"/>
      <c r="H164" s="232"/>
      <c r="I164" s="232"/>
      <c r="J164" s="130">
        <v>1</v>
      </c>
      <c r="K164" s="131"/>
      <c r="L164" s="131"/>
      <c r="M164" s="131"/>
      <c r="N164" s="131"/>
      <c r="O164" s="131"/>
      <c r="P164" s="131"/>
      <c r="Q164" s="131"/>
    </row>
    <row r="165" spans="1:17" x14ac:dyDescent="0.2">
      <c r="A165" s="231" t="s">
        <v>357</v>
      </c>
      <c r="B165" s="232"/>
      <c r="C165" s="232"/>
      <c r="D165" s="232"/>
      <c r="E165" s="232"/>
      <c r="F165" s="232"/>
      <c r="G165" s="232"/>
      <c r="H165" s="232"/>
      <c r="I165" s="232"/>
      <c r="J165" s="130">
        <v>1202</v>
      </c>
      <c r="K165" s="131"/>
      <c r="L165" s="131"/>
      <c r="M165" s="131"/>
      <c r="N165" s="131"/>
      <c r="O165" s="131"/>
      <c r="P165" s="131"/>
      <c r="Q165" s="131"/>
    </row>
    <row r="166" spans="1:17" x14ac:dyDescent="0.2">
      <c r="A166" s="231" t="s">
        <v>358</v>
      </c>
      <c r="B166" s="232"/>
      <c r="C166" s="232"/>
      <c r="D166" s="232"/>
      <c r="E166" s="232"/>
      <c r="F166" s="232"/>
      <c r="G166" s="232"/>
      <c r="H166" s="232"/>
      <c r="I166" s="232"/>
      <c r="J166" s="130">
        <v>2551</v>
      </c>
      <c r="K166" s="130">
        <v>1414</v>
      </c>
      <c r="L166" s="130">
        <v>1136</v>
      </c>
      <c r="M166" s="130">
        <v>198</v>
      </c>
      <c r="N166" s="131"/>
      <c r="O166" s="130">
        <v>97.950999999999993</v>
      </c>
      <c r="P166" s="131"/>
      <c r="Q166" s="130">
        <v>33.414499999999997</v>
      </c>
    </row>
    <row r="167" spans="1:17" x14ac:dyDescent="0.2">
      <c r="A167" s="231" t="s">
        <v>359</v>
      </c>
      <c r="B167" s="232"/>
      <c r="C167" s="232"/>
      <c r="D167" s="232"/>
      <c r="E167" s="232"/>
      <c r="F167" s="232"/>
      <c r="G167" s="232"/>
      <c r="H167" s="232"/>
      <c r="I167" s="232"/>
      <c r="J167" s="130">
        <v>-2002</v>
      </c>
      <c r="K167" s="130">
        <v>-2002</v>
      </c>
      <c r="L167" s="131"/>
      <c r="M167" s="131"/>
      <c r="N167" s="131"/>
      <c r="O167" s="130">
        <v>-103.43600000000001</v>
      </c>
      <c r="P167" s="131"/>
      <c r="Q167" s="131"/>
    </row>
    <row r="168" spans="1:17" x14ac:dyDescent="0.2">
      <c r="A168" s="231" t="s">
        <v>30</v>
      </c>
      <c r="B168" s="232"/>
      <c r="C168" s="232"/>
      <c r="D168" s="232"/>
      <c r="E168" s="232"/>
      <c r="F168" s="232"/>
      <c r="G168" s="232"/>
      <c r="H168" s="232"/>
      <c r="I168" s="232"/>
      <c r="J168" s="130">
        <v>11408</v>
      </c>
      <c r="K168" s="131"/>
      <c r="L168" s="131"/>
      <c r="M168" s="131"/>
      <c r="N168" s="131"/>
      <c r="O168" s="131"/>
      <c r="P168" s="131"/>
      <c r="Q168" s="131"/>
    </row>
    <row r="169" spans="1:17" x14ac:dyDescent="0.2">
      <c r="A169" s="231" t="s">
        <v>49</v>
      </c>
      <c r="B169" s="232"/>
      <c r="C169" s="232"/>
      <c r="D169" s="232"/>
      <c r="E169" s="232"/>
      <c r="F169" s="232"/>
      <c r="G169" s="232"/>
      <c r="H169" s="232"/>
      <c r="I169" s="232"/>
      <c r="J169" s="131"/>
      <c r="K169" s="131"/>
      <c r="L169" s="131"/>
      <c r="M169" s="131"/>
      <c r="N169" s="131"/>
      <c r="O169" s="131"/>
      <c r="P169" s="131"/>
      <c r="Q169" s="131"/>
    </row>
    <row r="170" spans="1:17" x14ac:dyDescent="0.2">
      <c r="A170" s="231" t="s">
        <v>360</v>
      </c>
      <c r="B170" s="232"/>
      <c r="C170" s="232"/>
      <c r="D170" s="232"/>
      <c r="E170" s="232"/>
      <c r="F170" s="232"/>
      <c r="G170" s="232"/>
      <c r="H170" s="232"/>
      <c r="I170" s="232"/>
      <c r="J170" s="130">
        <v>5205</v>
      </c>
      <c r="K170" s="131"/>
      <c r="L170" s="131"/>
      <c r="M170" s="131"/>
      <c r="N170" s="131"/>
      <c r="O170" s="131"/>
      <c r="P170" s="131"/>
      <c r="Q170" s="131"/>
    </row>
    <row r="171" spans="1:17" x14ac:dyDescent="0.2">
      <c r="A171" s="231" t="s">
        <v>361</v>
      </c>
      <c r="B171" s="232"/>
      <c r="C171" s="232"/>
      <c r="D171" s="232"/>
      <c r="E171" s="232"/>
      <c r="F171" s="232"/>
      <c r="G171" s="232"/>
      <c r="H171" s="232"/>
      <c r="I171" s="232"/>
      <c r="J171" s="130">
        <v>182</v>
      </c>
      <c r="K171" s="131"/>
      <c r="L171" s="131"/>
      <c r="M171" s="131"/>
      <c r="N171" s="131"/>
      <c r="O171" s="131"/>
      <c r="P171" s="131"/>
      <c r="Q171" s="131"/>
    </row>
    <row r="172" spans="1:17" x14ac:dyDescent="0.2">
      <c r="A172" s="231" t="s">
        <v>362</v>
      </c>
      <c r="B172" s="232"/>
      <c r="C172" s="232"/>
      <c r="D172" s="232"/>
      <c r="E172" s="232"/>
      <c r="F172" s="232"/>
      <c r="G172" s="232"/>
      <c r="H172" s="232"/>
      <c r="I172" s="232"/>
      <c r="J172" s="130">
        <v>5693</v>
      </c>
      <c r="K172" s="131"/>
      <c r="L172" s="131"/>
      <c r="M172" s="131"/>
      <c r="N172" s="131"/>
      <c r="O172" s="131"/>
      <c r="P172" s="131"/>
      <c r="Q172" s="131"/>
    </row>
    <row r="173" spans="1:17" x14ac:dyDescent="0.2">
      <c r="A173" s="231" t="s">
        <v>363</v>
      </c>
      <c r="B173" s="232"/>
      <c r="C173" s="232"/>
      <c r="D173" s="232"/>
      <c r="E173" s="232"/>
      <c r="F173" s="232"/>
      <c r="G173" s="232"/>
      <c r="H173" s="232"/>
      <c r="I173" s="232"/>
      <c r="J173" s="130">
        <v>328</v>
      </c>
      <c r="K173" s="131"/>
      <c r="L173" s="131"/>
      <c r="M173" s="131"/>
      <c r="N173" s="131"/>
      <c r="O173" s="131"/>
      <c r="P173" s="131"/>
      <c r="Q173" s="131"/>
    </row>
    <row r="174" spans="1:17" x14ac:dyDescent="0.2">
      <c r="A174" s="231" t="s">
        <v>31</v>
      </c>
      <c r="B174" s="232"/>
      <c r="C174" s="232"/>
      <c r="D174" s="232"/>
      <c r="E174" s="232"/>
      <c r="F174" s="232"/>
      <c r="G174" s="232"/>
      <c r="H174" s="232"/>
      <c r="I174" s="232"/>
      <c r="J174" s="130">
        <v>7443</v>
      </c>
      <c r="K174" s="131"/>
      <c r="L174" s="131"/>
      <c r="M174" s="131"/>
      <c r="N174" s="131"/>
      <c r="O174" s="131"/>
      <c r="P174" s="131"/>
      <c r="Q174" s="131"/>
    </row>
    <row r="175" spans="1:17" x14ac:dyDescent="0.2">
      <c r="A175" s="231" t="s">
        <v>49</v>
      </c>
      <c r="B175" s="232"/>
      <c r="C175" s="232"/>
      <c r="D175" s="232"/>
      <c r="E175" s="232"/>
      <c r="F175" s="232"/>
      <c r="G175" s="232"/>
      <c r="H175" s="232"/>
      <c r="I175" s="232"/>
      <c r="J175" s="131"/>
      <c r="K175" s="131"/>
      <c r="L175" s="131"/>
      <c r="M175" s="131"/>
      <c r="N175" s="131"/>
      <c r="O175" s="131"/>
      <c r="P175" s="131"/>
      <c r="Q175" s="131"/>
    </row>
    <row r="176" spans="1:17" x14ac:dyDescent="0.2">
      <c r="A176" s="231" t="s">
        <v>364</v>
      </c>
      <c r="B176" s="232"/>
      <c r="C176" s="232"/>
      <c r="D176" s="232"/>
      <c r="E176" s="232"/>
      <c r="F176" s="232"/>
      <c r="G176" s="232"/>
      <c r="H176" s="232"/>
      <c r="I176" s="232"/>
      <c r="J176" s="130">
        <v>3203</v>
      </c>
      <c r="K176" s="131"/>
      <c r="L176" s="131"/>
      <c r="M176" s="131"/>
      <c r="N176" s="131"/>
      <c r="O176" s="131"/>
      <c r="P176" s="131"/>
      <c r="Q176" s="131"/>
    </row>
    <row r="177" spans="1:17" x14ac:dyDescent="0.2">
      <c r="A177" s="231" t="s">
        <v>365</v>
      </c>
      <c r="B177" s="232"/>
      <c r="C177" s="232"/>
      <c r="D177" s="232"/>
      <c r="E177" s="232"/>
      <c r="F177" s="232"/>
      <c r="G177" s="232"/>
      <c r="H177" s="232"/>
      <c r="I177" s="232"/>
      <c r="J177" s="130">
        <v>136</v>
      </c>
      <c r="K177" s="131"/>
      <c r="L177" s="131"/>
      <c r="M177" s="131"/>
      <c r="N177" s="131"/>
      <c r="O177" s="131"/>
      <c r="P177" s="131"/>
      <c r="Q177" s="131"/>
    </row>
    <row r="178" spans="1:17" x14ac:dyDescent="0.2">
      <c r="A178" s="231" t="s">
        <v>366</v>
      </c>
      <c r="B178" s="232"/>
      <c r="C178" s="232"/>
      <c r="D178" s="232"/>
      <c r="E178" s="232"/>
      <c r="F178" s="232"/>
      <c r="G178" s="232"/>
      <c r="H178" s="232"/>
      <c r="I178" s="232"/>
      <c r="J178" s="130">
        <v>3895</v>
      </c>
      <c r="K178" s="131"/>
      <c r="L178" s="131"/>
      <c r="M178" s="131"/>
      <c r="N178" s="131"/>
      <c r="O178" s="131"/>
      <c r="P178" s="131"/>
      <c r="Q178" s="131"/>
    </row>
    <row r="179" spans="1:17" x14ac:dyDescent="0.2">
      <c r="A179" s="231" t="s">
        <v>367</v>
      </c>
      <c r="B179" s="232"/>
      <c r="C179" s="232"/>
      <c r="D179" s="232"/>
      <c r="E179" s="232"/>
      <c r="F179" s="232"/>
      <c r="G179" s="232"/>
      <c r="H179" s="232"/>
      <c r="I179" s="232"/>
      <c r="J179" s="130">
        <v>209</v>
      </c>
      <c r="K179" s="131"/>
      <c r="L179" s="131"/>
      <c r="M179" s="131"/>
      <c r="N179" s="131"/>
      <c r="O179" s="131"/>
      <c r="P179" s="131"/>
      <c r="Q179" s="131"/>
    </row>
    <row r="180" spans="1:17" x14ac:dyDescent="0.2">
      <c r="A180" s="233" t="s">
        <v>368</v>
      </c>
      <c r="B180" s="232"/>
      <c r="C180" s="232"/>
      <c r="D180" s="232"/>
      <c r="E180" s="232"/>
      <c r="F180" s="232"/>
      <c r="G180" s="232"/>
      <c r="H180" s="232"/>
      <c r="I180" s="232"/>
      <c r="J180" s="133">
        <v>105016</v>
      </c>
      <c r="K180" s="131"/>
      <c r="L180" s="131"/>
      <c r="M180" s="131"/>
      <c r="N180" s="131"/>
      <c r="O180" s="133">
        <v>808.01</v>
      </c>
      <c r="P180" s="131"/>
      <c r="Q180" s="133">
        <v>133.52000000000001</v>
      </c>
    </row>
    <row r="181" spans="1:17" x14ac:dyDescent="0.2">
      <c r="A181" s="231" t="s">
        <v>56</v>
      </c>
      <c r="B181" s="232"/>
      <c r="C181" s="232"/>
      <c r="D181" s="232"/>
      <c r="E181" s="232"/>
      <c r="F181" s="232"/>
      <c r="G181" s="232"/>
      <c r="H181" s="232"/>
      <c r="I181" s="232"/>
      <c r="J181" s="130">
        <v>1417</v>
      </c>
      <c r="K181" s="131"/>
      <c r="L181" s="131"/>
      <c r="M181" s="131"/>
      <c r="N181" s="131"/>
      <c r="O181" s="130">
        <v>16.46</v>
      </c>
      <c r="P181" s="131"/>
      <c r="Q181" s="130">
        <v>4.6399999999999997</v>
      </c>
    </row>
    <row r="182" spans="1:17" x14ac:dyDescent="0.2">
      <c r="A182" s="231" t="s">
        <v>48</v>
      </c>
      <c r="B182" s="232"/>
      <c r="C182" s="232"/>
      <c r="D182" s="232"/>
      <c r="E182" s="232"/>
      <c r="F182" s="232"/>
      <c r="G182" s="232"/>
      <c r="H182" s="232"/>
      <c r="I182" s="232"/>
      <c r="J182" s="130">
        <v>87084</v>
      </c>
      <c r="K182" s="131"/>
      <c r="L182" s="131"/>
      <c r="M182" s="131"/>
      <c r="N182" s="131"/>
      <c r="O182" s="130">
        <v>377.81</v>
      </c>
      <c r="P182" s="131"/>
      <c r="Q182" s="130">
        <v>128.88</v>
      </c>
    </row>
    <row r="183" spans="1:17" x14ac:dyDescent="0.2">
      <c r="A183" s="231" t="s">
        <v>369</v>
      </c>
      <c r="B183" s="232"/>
      <c r="C183" s="232"/>
      <c r="D183" s="232"/>
      <c r="E183" s="232"/>
      <c r="F183" s="232"/>
      <c r="G183" s="232"/>
      <c r="H183" s="232"/>
      <c r="I183" s="232"/>
      <c r="J183" s="130">
        <v>100</v>
      </c>
      <c r="K183" s="131"/>
      <c r="L183" s="131"/>
      <c r="M183" s="131"/>
      <c r="N183" s="131"/>
      <c r="O183" s="131"/>
      <c r="P183" s="131"/>
      <c r="Q183" s="131"/>
    </row>
    <row r="184" spans="1:17" x14ac:dyDescent="0.2">
      <c r="A184" s="231" t="s">
        <v>370</v>
      </c>
      <c r="B184" s="232"/>
      <c r="C184" s="232"/>
      <c r="D184" s="232"/>
      <c r="E184" s="232"/>
      <c r="F184" s="232"/>
      <c r="G184" s="232"/>
      <c r="H184" s="232"/>
      <c r="I184" s="232"/>
      <c r="J184" s="130">
        <v>16415</v>
      </c>
      <c r="K184" s="131"/>
      <c r="L184" s="131"/>
      <c r="M184" s="131"/>
      <c r="N184" s="131"/>
      <c r="O184" s="130">
        <v>413.74</v>
      </c>
      <c r="P184" s="131"/>
      <c r="Q184" s="131"/>
    </row>
    <row r="185" spans="1:17" x14ac:dyDescent="0.2">
      <c r="A185" s="231" t="s">
        <v>32</v>
      </c>
      <c r="B185" s="232"/>
      <c r="C185" s="232"/>
      <c r="D185" s="232"/>
      <c r="E185" s="232"/>
      <c r="F185" s="232"/>
      <c r="G185" s="232"/>
      <c r="H185" s="232"/>
      <c r="I185" s="232"/>
      <c r="J185" s="130">
        <v>105016</v>
      </c>
      <c r="K185" s="131"/>
      <c r="L185" s="131"/>
      <c r="M185" s="131"/>
      <c r="N185" s="131"/>
      <c r="O185" s="130">
        <v>808.01</v>
      </c>
      <c r="P185" s="131"/>
      <c r="Q185" s="130">
        <v>133.52000000000001</v>
      </c>
    </row>
    <row r="186" spans="1:17" x14ac:dyDescent="0.2">
      <c r="A186" s="231" t="s">
        <v>33</v>
      </c>
      <c r="B186" s="232"/>
      <c r="C186" s="232"/>
      <c r="D186" s="232"/>
      <c r="E186" s="232"/>
      <c r="F186" s="232"/>
      <c r="G186" s="232"/>
      <c r="H186" s="232"/>
      <c r="I186" s="232"/>
      <c r="J186" s="131"/>
      <c r="K186" s="131"/>
      <c r="L186" s="131"/>
      <c r="M186" s="131"/>
      <c r="N186" s="131"/>
      <c r="O186" s="131"/>
      <c r="P186" s="131"/>
      <c r="Q186" s="131"/>
    </row>
    <row r="187" spans="1:17" x14ac:dyDescent="0.2">
      <c r="A187" s="231" t="s">
        <v>34</v>
      </c>
      <c r="B187" s="232"/>
      <c r="C187" s="232"/>
      <c r="D187" s="232"/>
      <c r="E187" s="232"/>
      <c r="F187" s="232"/>
      <c r="G187" s="232"/>
      <c r="H187" s="232"/>
      <c r="I187" s="232"/>
      <c r="J187" s="130">
        <v>67341</v>
      </c>
      <c r="K187" s="131"/>
      <c r="L187" s="131"/>
      <c r="M187" s="131"/>
      <c r="N187" s="131"/>
      <c r="O187" s="131"/>
      <c r="P187" s="131"/>
      <c r="Q187" s="131"/>
    </row>
    <row r="188" spans="1:17" x14ac:dyDescent="0.2">
      <c r="A188" s="231" t="s">
        <v>35</v>
      </c>
      <c r="B188" s="232"/>
      <c r="C188" s="232"/>
      <c r="D188" s="232"/>
      <c r="E188" s="232"/>
      <c r="F188" s="232"/>
      <c r="G188" s="232"/>
      <c r="H188" s="232"/>
      <c r="I188" s="232"/>
      <c r="J188" s="130">
        <f>5039-M160</f>
        <v>4199</v>
      </c>
      <c r="K188" s="131"/>
      <c r="L188" s="131"/>
      <c r="M188" s="131"/>
      <c r="N188" s="131"/>
      <c r="O188" s="131"/>
      <c r="P188" s="131"/>
      <c r="Q188" s="131"/>
    </row>
    <row r="189" spans="1:17" x14ac:dyDescent="0.2">
      <c r="A189" s="231" t="s">
        <v>36</v>
      </c>
      <c r="B189" s="232"/>
      <c r="C189" s="232"/>
      <c r="D189" s="232"/>
      <c r="E189" s="232"/>
      <c r="F189" s="232"/>
      <c r="G189" s="232"/>
      <c r="H189" s="232"/>
      <c r="I189" s="232"/>
      <c r="J189" s="130">
        <v>14525</v>
      </c>
      <c r="K189" s="131"/>
      <c r="L189" s="131"/>
      <c r="M189" s="131"/>
      <c r="N189" s="131"/>
      <c r="O189" s="131"/>
      <c r="P189" s="131"/>
      <c r="Q189" s="131"/>
    </row>
    <row r="190" spans="1:17" x14ac:dyDescent="0.2">
      <c r="A190" s="231" t="s">
        <v>371</v>
      </c>
      <c r="B190" s="232"/>
      <c r="C190" s="232"/>
      <c r="D190" s="232"/>
      <c r="E190" s="232"/>
      <c r="F190" s="232"/>
      <c r="G190" s="232"/>
      <c r="H190" s="232"/>
      <c r="I190" s="232"/>
      <c r="J190" s="130">
        <v>100</v>
      </c>
      <c r="K190" s="131"/>
      <c r="L190" s="131"/>
      <c r="M190" s="131"/>
      <c r="N190" s="131"/>
      <c r="O190" s="131"/>
      <c r="P190" s="131"/>
      <c r="Q190" s="131"/>
    </row>
    <row r="191" spans="1:17" x14ac:dyDescent="0.2">
      <c r="A191" s="231" t="s">
        <v>37</v>
      </c>
      <c r="B191" s="232"/>
      <c r="C191" s="232"/>
      <c r="D191" s="232"/>
      <c r="E191" s="232"/>
      <c r="F191" s="232"/>
      <c r="G191" s="232"/>
      <c r="H191" s="232"/>
      <c r="I191" s="232"/>
      <c r="J191" s="130">
        <v>11408</v>
      </c>
      <c r="K191" s="131"/>
      <c r="L191" s="131"/>
      <c r="M191" s="131"/>
      <c r="N191" s="131"/>
      <c r="O191" s="131"/>
      <c r="P191" s="131"/>
      <c r="Q191" s="131"/>
    </row>
    <row r="192" spans="1:17" x14ac:dyDescent="0.2">
      <c r="A192" s="231" t="s">
        <v>38</v>
      </c>
      <c r="B192" s="232"/>
      <c r="C192" s="232"/>
      <c r="D192" s="232"/>
      <c r="E192" s="232"/>
      <c r="F192" s="232"/>
      <c r="G192" s="232"/>
      <c r="H192" s="232"/>
      <c r="I192" s="232"/>
      <c r="J192" s="130">
        <v>7443</v>
      </c>
      <c r="K192" s="131"/>
      <c r="L192" s="131"/>
      <c r="M192" s="131"/>
      <c r="N192" s="131"/>
      <c r="O192" s="131"/>
      <c r="P192" s="131"/>
      <c r="Q192" s="131"/>
    </row>
    <row r="193" spans="1:17" x14ac:dyDescent="0.2">
      <c r="A193" s="233" t="s">
        <v>39</v>
      </c>
      <c r="B193" s="232"/>
      <c r="C193" s="232"/>
      <c r="D193" s="232"/>
      <c r="E193" s="232"/>
      <c r="F193" s="232"/>
      <c r="G193" s="232"/>
      <c r="H193" s="232"/>
      <c r="I193" s="232"/>
      <c r="J193" s="133">
        <f>SUM(J187:J192)</f>
        <v>105016</v>
      </c>
      <c r="K193" s="131"/>
      <c r="L193" s="131"/>
      <c r="M193" s="131"/>
      <c r="N193" s="131"/>
      <c r="O193" s="133">
        <v>808.01</v>
      </c>
      <c r="P193" s="131"/>
      <c r="Q193" s="133">
        <v>133.52000000000001</v>
      </c>
    </row>
    <row r="194" spans="1:17" x14ac:dyDescent="0.2">
      <c r="A194" s="46"/>
      <c r="B194" s="46"/>
      <c r="C194" s="46"/>
      <c r="D194" s="46"/>
      <c r="E194" s="46"/>
      <c r="F194" s="134"/>
      <c r="G194" s="134"/>
      <c r="H194" s="134"/>
      <c r="I194" s="134"/>
      <c r="J194" s="134"/>
      <c r="K194" s="134"/>
      <c r="L194" s="134"/>
      <c r="M194" s="134"/>
      <c r="N194" s="134"/>
      <c r="O194" s="134"/>
      <c r="P194" s="134"/>
      <c r="Q194" s="134"/>
    </row>
    <row r="195" spans="1:17" x14ac:dyDescent="0.2">
      <c r="A195" s="135"/>
      <c r="B195" s="114" t="s">
        <v>85</v>
      </c>
      <c r="C195" s="114"/>
      <c r="D195" s="114"/>
      <c r="E195" s="114"/>
      <c r="F195" s="114"/>
      <c r="G195" s="114"/>
      <c r="H195" s="114"/>
      <c r="I195" s="114" t="s">
        <v>86</v>
      </c>
      <c r="J195" s="114"/>
      <c r="K195" s="114"/>
      <c r="L195" s="114"/>
      <c r="M195" s="114"/>
      <c r="N195" s="136"/>
      <c r="O195" s="136"/>
      <c r="P195" s="136"/>
      <c r="Q195" s="137"/>
    </row>
    <row r="196" spans="1:17" x14ac:dyDescent="0.2">
      <c r="A196" s="135"/>
      <c r="B196" s="138"/>
      <c r="C196" s="139"/>
      <c r="D196" s="140"/>
      <c r="E196" s="138"/>
      <c r="F196" s="138"/>
      <c r="G196" s="139"/>
      <c r="H196" s="141"/>
      <c r="I196" s="114" t="s">
        <v>372</v>
      </c>
      <c r="J196" s="114"/>
      <c r="K196" s="114"/>
      <c r="L196" s="114"/>
      <c r="M196" s="114"/>
      <c r="N196" s="136"/>
      <c r="O196" s="136"/>
      <c r="P196" s="136"/>
      <c r="Q196" s="137"/>
    </row>
    <row r="197" spans="1:17" x14ac:dyDescent="0.2">
      <c r="A197" s="46"/>
      <c r="B197" s="46"/>
      <c r="C197" s="46"/>
      <c r="D197" s="46"/>
      <c r="E197" s="46"/>
      <c r="F197" s="134"/>
      <c r="G197" s="134"/>
      <c r="H197" s="134"/>
      <c r="I197" s="134"/>
      <c r="J197" s="134"/>
      <c r="K197" s="134"/>
      <c r="L197" s="134"/>
      <c r="M197" s="134"/>
      <c r="N197" s="134"/>
      <c r="O197" s="134"/>
      <c r="P197" s="134"/>
      <c r="Q197" s="134"/>
    </row>
    <row r="198" spans="1:17" x14ac:dyDescent="0.2">
      <c r="A198" s="46"/>
      <c r="B198" s="46"/>
      <c r="C198" s="46"/>
      <c r="D198" s="46"/>
      <c r="E198" s="46"/>
      <c r="F198" s="134"/>
      <c r="G198" s="134"/>
      <c r="H198" s="134"/>
      <c r="I198" s="134"/>
      <c r="J198" s="134"/>
      <c r="K198" s="134"/>
      <c r="L198" s="134"/>
      <c r="M198" s="134"/>
      <c r="N198" s="134"/>
      <c r="O198" s="134"/>
      <c r="P198" s="134"/>
      <c r="Q198" s="134"/>
    </row>
    <row r="199" spans="1:17" x14ac:dyDescent="0.2">
      <c r="A199" s="46"/>
      <c r="B199" s="46"/>
      <c r="C199" s="46"/>
      <c r="D199" s="46"/>
      <c r="E199" s="46"/>
      <c r="F199" s="134"/>
      <c r="G199" s="134"/>
      <c r="H199" s="134"/>
      <c r="I199" s="134"/>
      <c r="J199" s="134"/>
      <c r="K199" s="134"/>
      <c r="L199" s="134"/>
      <c r="M199" s="134"/>
      <c r="N199" s="134"/>
      <c r="O199" s="134"/>
      <c r="P199" s="134"/>
      <c r="Q199" s="134"/>
    </row>
    <row r="200" spans="1:17" x14ac:dyDescent="0.2">
      <c r="A200" s="46"/>
      <c r="B200" s="46"/>
      <c r="C200" s="46"/>
      <c r="D200" s="46"/>
      <c r="E200" s="46"/>
      <c r="F200" s="134"/>
      <c r="G200" s="134"/>
      <c r="H200" s="134"/>
      <c r="I200" s="134"/>
      <c r="J200" s="134"/>
      <c r="K200" s="134"/>
      <c r="L200" s="134"/>
      <c r="M200" s="134"/>
      <c r="N200" s="134"/>
      <c r="O200" s="134"/>
      <c r="P200" s="134"/>
      <c r="Q200" s="134"/>
    </row>
    <row r="201" spans="1:17" x14ac:dyDescent="0.2">
      <c r="A201" s="46"/>
      <c r="B201" s="46"/>
      <c r="C201" s="46"/>
      <c r="D201" s="46"/>
      <c r="E201" s="46"/>
      <c r="F201" s="134"/>
      <c r="G201" s="134"/>
      <c r="H201" s="134"/>
      <c r="I201" s="134"/>
      <c r="J201" s="134"/>
      <c r="K201" s="134"/>
      <c r="L201" s="134"/>
      <c r="M201" s="134"/>
      <c r="N201" s="134"/>
      <c r="O201" s="134"/>
      <c r="P201" s="134"/>
      <c r="Q201" s="134"/>
    </row>
    <row r="202" spans="1:17" x14ac:dyDescent="0.2">
      <c r="A202" s="46"/>
      <c r="B202" s="46"/>
      <c r="C202" s="46"/>
      <c r="D202" s="46"/>
      <c r="E202" s="46"/>
      <c r="F202" s="134"/>
      <c r="G202" s="134"/>
      <c r="H202" s="134"/>
      <c r="I202" s="134"/>
      <c r="J202" s="134"/>
      <c r="K202" s="134"/>
      <c r="L202" s="134"/>
      <c r="M202" s="134"/>
      <c r="N202" s="134"/>
      <c r="O202" s="134"/>
      <c r="P202" s="134"/>
      <c r="Q202" s="134"/>
    </row>
    <row r="203" spans="1:17" x14ac:dyDescent="0.2">
      <c r="A203" s="46"/>
      <c r="B203" s="46"/>
      <c r="C203" s="46"/>
      <c r="D203" s="46"/>
      <c r="E203" s="46"/>
      <c r="F203" s="134"/>
      <c r="G203" s="134"/>
      <c r="H203" s="134"/>
      <c r="I203" s="134"/>
      <c r="J203" s="134"/>
      <c r="K203" s="134"/>
      <c r="L203" s="134"/>
      <c r="M203" s="134"/>
      <c r="N203" s="134"/>
      <c r="O203" s="134"/>
      <c r="P203" s="134"/>
      <c r="Q203" s="134"/>
    </row>
    <row r="204" spans="1:17" x14ac:dyDescent="0.2">
      <c r="A204" s="46"/>
      <c r="B204" s="46"/>
      <c r="C204" s="46"/>
      <c r="D204" s="46"/>
      <c r="E204" s="46"/>
      <c r="F204" s="134"/>
      <c r="G204" s="134"/>
      <c r="H204" s="134"/>
      <c r="I204" s="134"/>
      <c r="J204" s="134"/>
      <c r="K204" s="134"/>
      <c r="L204" s="134"/>
      <c r="M204" s="134"/>
      <c r="N204" s="134"/>
      <c r="O204" s="134"/>
      <c r="P204" s="134"/>
      <c r="Q204" s="134"/>
    </row>
    <row r="205" spans="1:17" x14ac:dyDescent="0.2">
      <c r="A205" s="46"/>
      <c r="B205" s="46"/>
      <c r="C205" s="46"/>
      <c r="D205" s="46"/>
      <c r="E205" s="46"/>
      <c r="F205" s="134"/>
      <c r="G205" s="134"/>
      <c r="H205" s="134"/>
      <c r="I205" s="134"/>
      <c r="J205" s="134"/>
      <c r="K205" s="134"/>
      <c r="L205" s="134"/>
      <c r="M205" s="134"/>
      <c r="N205" s="134"/>
      <c r="O205" s="134"/>
      <c r="P205" s="134"/>
      <c r="Q205" s="134"/>
    </row>
    <row r="206" spans="1:17" x14ac:dyDescent="0.2">
      <c r="A206" s="46"/>
      <c r="B206" s="46"/>
      <c r="C206" s="46"/>
      <c r="D206" s="46"/>
      <c r="E206" s="46"/>
      <c r="F206" s="134"/>
      <c r="G206" s="134"/>
      <c r="H206" s="134"/>
      <c r="I206" s="134"/>
      <c r="J206" s="134"/>
      <c r="K206" s="134"/>
      <c r="L206" s="134"/>
      <c r="M206" s="134"/>
      <c r="N206" s="134"/>
      <c r="O206" s="134"/>
      <c r="P206" s="134"/>
      <c r="Q206" s="134"/>
    </row>
    <row r="207" spans="1:17" x14ac:dyDescent="0.2">
      <c r="A207" s="116"/>
      <c r="B207" s="117"/>
      <c r="C207" s="118"/>
      <c r="D207" s="119"/>
      <c r="E207" s="120"/>
      <c r="F207" s="134"/>
      <c r="G207" s="134"/>
      <c r="H207" s="134"/>
      <c r="I207" s="134"/>
      <c r="J207" s="134"/>
      <c r="K207" s="134"/>
      <c r="L207" s="134"/>
      <c r="M207" s="134"/>
      <c r="N207" s="134"/>
      <c r="O207" s="134"/>
      <c r="P207" s="134"/>
      <c r="Q207" s="134"/>
    </row>
    <row r="208" spans="1:17" x14ac:dyDescent="0.2">
      <c r="A208" s="116"/>
      <c r="B208" s="117"/>
      <c r="C208" s="118"/>
      <c r="D208" s="119"/>
      <c r="E208" s="120"/>
      <c r="F208" s="134"/>
      <c r="G208" s="134"/>
      <c r="H208" s="134"/>
      <c r="I208" s="134"/>
      <c r="J208" s="134"/>
      <c r="K208" s="134"/>
      <c r="L208" s="134"/>
      <c r="M208" s="134"/>
      <c r="N208" s="134"/>
      <c r="O208" s="134"/>
      <c r="P208" s="134"/>
      <c r="Q208" s="134"/>
    </row>
    <row r="209" spans="1:17" x14ac:dyDescent="0.2">
      <c r="A209" s="116"/>
      <c r="B209" s="117"/>
      <c r="C209" s="118"/>
      <c r="D209" s="119"/>
      <c r="E209" s="120"/>
      <c r="F209" s="134"/>
      <c r="G209" s="134"/>
      <c r="H209" s="134"/>
      <c r="I209" s="134"/>
      <c r="J209" s="134"/>
      <c r="K209" s="134"/>
      <c r="L209" s="134"/>
      <c r="M209" s="134"/>
      <c r="N209" s="134"/>
      <c r="O209" s="134"/>
      <c r="P209" s="134"/>
      <c r="Q209" s="134"/>
    </row>
    <row r="210" spans="1:17" x14ac:dyDescent="0.2">
      <c r="A210" s="116"/>
      <c r="B210" s="117"/>
      <c r="C210" s="118"/>
      <c r="D210" s="119"/>
      <c r="E210" s="120"/>
      <c r="F210" s="134"/>
      <c r="G210" s="134"/>
      <c r="H210" s="134"/>
      <c r="I210" s="134"/>
      <c r="J210" s="134"/>
      <c r="K210" s="134"/>
      <c r="L210" s="134"/>
      <c r="M210" s="134"/>
      <c r="N210" s="134"/>
      <c r="O210" s="134"/>
      <c r="P210" s="134"/>
      <c r="Q210" s="134"/>
    </row>
    <row r="211" spans="1:17" x14ac:dyDescent="0.2">
      <c r="A211" s="116"/>
      <c r="B211" s="117"/>
      <c r="C211" s="118"/>
      <c r="D211" s="119"/>
      <c r="E211" s="120"/>
      <c r="F211" s="134"/>
      <c r="G211" s="134"/>
      <c r="H211" s="134"/>
      <c r="I211" s="134"/>
      <c r="J211" s="134"/>
      <c r="K211" s="134"/>
      <c r="L211" s="134"/>
      <c r="M211" s="134"/>
      <c r="N211" s="134"/>
      <c r="O211" s="134"/>
      <c r="P211" s="134"/>
      <c r="Q211" s="134"/>
    </row>
    <row r="212" spans="1:17" x14ac:dyDescent="0.2">
      <c r="A212" s="116"/>
      <c r="B212" s="117"/>
      <c r="C212" s="118"/>
      <c r="D212" s="119"/>
      <c r="E212" s="120"/>
      <c r="F212" s="134"/>
      <c r="G212" s="134"/>
      <c r="H212" s="134"/>
      <c r="I212" s="134"/>
      <c r="J212" s="134"/>
      <c r="K212" s="134"/>
      <c r="L212" s="134"/>
      <c r="M212" s="134"/>
      <c r="N212" s="134"/>
      <c r="O212" s="134"/>
      <c r="P212" s="134"/>
      <c r="Q212" s="134"/>
    </row>
    <row r="213" spans="1:17" x14ac:dyDescent="0.2">
      <c r="A213" s="116"/>
      <c r="B213" s="117"/>
      <c r="C213" s="118"/>
      <c r="D213" s="119"/>
      <c r="E213" s="120"/>
      <c r="F213" s="134"/>
      <c r="G213" s="134"/>
      <c r="H213" s="134"/>
      <c r="I213" s="134"/>
      <c r="J213" s="134"/>
      <c r="K213" s="134"/>
      <c r="L213" s="134"/>
      <c r="M213" s="134"/>
      <c r="N213" s="134"/>
      <c r="O213" s="134"/>
      <c r="P213" s="134"/>
      <c r="Q213" s="134"/>
    </row>
    <row r="214" spans="1:17" x14ac:dyDescent="0.2">
      <c r="A214" s="116"/>
      <c r="B214" s="117"/>
      <c r="C214" s="118"/>
      <c r="D214" s="119"/>
      <c r="E214" s="120"/>
      <c r="F214" s="134"/>
      <c r="G214" s="134"/>
      <c r="H214" s="134"/>
      <c r="I214" s="134"/>
      <c r="J214" s="134"/>
      <c r="K214" s="134"/>
      <c r="L214" s="134"/>
      <c r="M214" s="134"/>
      <c r="N214" s="134"/>
      <c r="O214" s="134"/>
      <c r="P214" s="134"/>
      <c r="Q214" s="134"/>
    </row>
    <row r="215" spans="1:17" x14ac:dyDescent="0.2">
      <c r="A215" s="116"/>
      <c r="B215" s="117"/>
      <c r="C215" s="118"/>
      <c r="D215" s="119"/>
      <c r="E215" s="120"/>
      <c r="F215" s="134"/>
      <c r="G215" s="134"/>
      <c r="H215" s="134"/>
      <c r="I215" s="134"/>
      <c r="J215" s="134"/>
      <c r="K215" s="134"/>
      <c r="L215" s="134"/>
      <c r="M215" s="134"/>
      <c r="N215" s="134"/>
      <c r="O215" s="134"/>
      <c r="P215" s="134"/>
      <c r="Q215" s="134"/>
    </row>
    <row r="216" spans="1:17" x14ac:dyDescent="0.2">
      <c r="A216" s="116"/>
      <c r="B216" s="117"/>
      <c r="C216" s="118"/>
      <c r="D216" s="119"/>
      <c r="E216" s="120"/>
      <c r="F216" s="134"/>
      <c r="G216" s="134"/>
      <c r="H216" s="134"/>
      <c r="I216" s="134"/>
      <c r="J216" s="134"/>
      <c r="K216" s="134"/>
      <c r="L216" s="134"/>
      <c r="M216" s="134"/>
      <c r="N216" s="134"/>
      <c r="O216" s="134"/>
      <c r="P216" s="134"/>
      <c r="Q216" s="134"/>
    </row>
  </sheetData>
  <mergeCells count="77">
    <mergeCell ref="J20:K20"/>
    <mergeCell ref="J21:K21"/>
    <mergeCell ref="J24:M24"/>
    <mergeCell ref="N24:N26"/>
    <mergeCell ref="A93:I93"/>
    <mergeCell ref="A74:Q74"/>
    <mergeCell ref="O24:O26"/>
    <mergeCell ref="P24:P26"/>
    <mergeCell ref="Q24:Q26"/>
    <mergeCell ref="F25:F26"/>
    <mergeCell ref="G25:I25"/>
    <mergeCell ref="J25:J26"/>
    <mergeCell ref="K25:M25"/>
    <mergeCell ref="A24:A26"/>
    <mergeCell ref="B24:B26"/>
    <mergeCell ref="C24:C26"/>
    <mergeCell ref="A94:Q94"/>
    <mergeCell ref="A106:I106"/>
    <mergeCell ref="A107:Q107"/>
    <mergeCell ref="A79:I79"/>
    <mergeCell ref="A80:Q80"/>
    <mergeCell ref="J19:K19"/>
    <mergeCell ref="A192:I192"/>
    <mergeCell ref="A193:I193"/>
    <mergeCell ref="A190:I190"/>
    <mergeCell ref="A191:I191"/>
    <mergeCell ref="A180:I180"/>
    <mergeCell ref="A181:I181"/>
    <mergeCell ref="A182:I182"/>
    <mergeCell ref="A183:I183"/>
    <mergeCell ref="A178:I178"/>
    <mergeCell ref="A179:I179"/>
    <mergeCell ref="A168:I168"/>
    <mergeCell ref="A169:I169"/>
    <mergeCell ref="A170:I170"/>
    <mergeCell ref="A171:I171"/>
    <mergeCell ref="A158:Q158"/>
    <mergeCell ref="E1:I1"/>
    <mergeCell ref="J15:K15"/>
    <mergeCell ref="J16:K16"/>
    <mergeCell ref="J17:K17"/>
    <mergeCell ref="J18:K18"/>
    <mergeCell ref="D24:D26"/>
    <mergeCell ref="E24:E26"/>
    <mergeCell ref="F24:I24"/>
    <mergeCell ref="A28:Q28"/>
    <mergeCell ref="A49:I49"/>
    <mergeCell ref="A50:Q50"/>
    <mergeCell ref="A51:Q51"/>
    <mergeCell ref="A57:Q57"/>
    <mergeCell ref="A167:I167"/>
    <mergeCell ref="A115:Q115"/>
    <mergeCell ref="A136:I136"/>
    <mergeCell ref="A137:Q137"/>
    <mergeCell ref="A144:I144"/>
    <mergeCell ref="A145:Q145"/>
    <mergeCell ref="A157:I157"/>
    <mergeCell ref="A159:I159"/>
    <mergeCell ref="A160:I160"/>
    <mergeCell ref="A161:I161"/>
    <mergeCell ref="A162:I162"/>
    <mergeCell ref="A163:I163"/>
    <mergeCell ref="A164:I164"/>
    <mergeCell ref="A165:I165"/>
    <mergeCell ref="A166:I166"/>
    <mergeCell ref="A189:I189"/>
    <mergeCell ref="A172:I172"/>
    <mergeCell ref="A173:I173"/>
    <mergeCell ref="A174:I174"/>
    <mergeCell ref="A175:I175"/>
    <mergeCell ref="A176:I176"/>
    <mergeCell ref="A177:I177"/>
    <mergeCell ref="A184:I184"/>
    <mergeCell ref="A185:I185"/>
    <mergeCell ref="A186:I186"/>
    <mergeCell ref="A187:I187"/>
    <mergeCell ref="A188:I18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4"/>
  <sheetViews>
    <sheetView workbookViewId="0">
      <selection sqref="A1:S344"/>
    </sheetView>
  </sheetViews>
  <sheetFormatPr defaultRowHeight="12.75" x14ac:dyDescent="0.2"/>
  <cols>
    <col min="3" max="3" width="42.42578125" customWidth="1"/>
  </cols>
  <sheetData>
    <row r="1" spans="1:19" x14ac:dyDescent="0.2">
      <c r="A1" s="51" t="s">
        <v>27</v>
      </c>
      <c r="B1" s="142"/>
      <c r="C1" s="143"/>
      <c r="D1" s="45"/>
      <c r="E1" s="243" t="s">
        <v>44</v>
      </c>
      <c r="F1" s="244"/>
      <c r="G1" s="244"/>
      <c r="H1" s="244"/>
      <c r="I1" s="244"/>
      <c r="J1" s="244"/>
      <c r="K1" s="64"/>
      <c r="L1" s="64"/>
      <c r="M1" s="51" t="s">
        <v>28</v>
      </c>
      <c r="N1" s="50"/>
      <c r="O1" s="50"/>
      <c r="P1" s="50"/>
      <c r="Q1" s="46"/>
      <c r="R1" s="46"/>
      <c r="S1" s="46"/>
    </row>
    <row r="2" spans="1:19" x14ac:dyDescent="0.2">
      <c r="A2" s="43"/>
      <c r="B2" s="142"/>
      <c r="C2" s="143"/>
      <c r="D2" s="45"/>
      <c r="E2" s="144"/>
      <c r="F2" s="144"/>
      <c r="G2" s="90" t="s">
        <v>23</v>
      </c>
      <c r="H2" s="145"/>
      <c r="I2" s="146"/>
      <c r="J2" s="64"/>
      <c r="K2" s="64"/>
      <c r="L2" s="64"/>
      <c r="M2" s="54" t="s">
        <v>72</v>
      </c>
      <c r="N2" s="50"/>
      <c r="O2" s="50"/>
      <c r="P2" s="50"/>
      <c r="Q2" s="46"/>
      <c r="R2" s="46"/>
      <c r="S2" s="46"/>
    </row>
    <row r="3" spans="1:19" x14ac:dyDescent="0.2">
      <c r="A3" s="43" t="s">
        <v>373</v>
      </c>
      <c r="B3" s="142"/>
      <c r="C3" s="143"/>
      <c r="D3" s="45"/>
      <c r="E3" s="64"/>
      <c r="F3" s="64"/>
      <c r="G3" s="64"/>
      <c r="H3" s="64"/>
      <c r="I3" s="64"/>
      <c r="J3" s="64"/>
      <c r="K3" s="64"/>
      <c r="L3" s="64"/>
      <c r="M3" s="54" t="s">
        <v>374</v>
      </c>
      <c r="N3" s="50"/>
      <c r="O3" s="50"/>
      <c r="P3" s="50"/>
      <c r="Q3" s="46"/>
      <c r="R3" s="46"/>
      <c r="S3" s="46"/>
    </row>
    <row r="4" spans="1:19" x14ac:dyDescent="0.2">
      <c r="A4" s="54" t="s">
        <v>375</v>
      </c>
      <c r="B4" s="142"/>
      <c r="C4" s="143"/>
      <c r="D4" s="45"/>
      <c r="E4" s="64"/>
      <c r="F4" s="64"/>
      <c r="G4" s="55" t="s">
        <v>457</v>
      </c>
      <c r="H4" s="147"/>
      <c r="I4" s="64"/>
      <c r="J4" s="64"/>
      <c r="K4" s="64"/>
      <c r="L4" s="64"/>
      <c r="M4" s="66"/>
      <c r="N4" s="66"/>
      <c r="O4" s="148"/>
      <c r="P4" s="50"/>
      <c r="Q4" s="46"/>
      <c r="R4" s="46"/>
      <c r="S4" s="46"/>
    </row>
    <row r="5" spans="1:19" x14ac:dyDescent="0.2">
      <c r="A5" s="149"/>
      <c r="B5" s="142"/>
      <c r="C5" s="45"/>
      <c r="D5" s="150"/>
      <c r="E5" s="64"/>
      <c r="F5" s="64"/>
      <c r="G5" s="149" t="s">
        <v>55</v>
      </c>
      <c r="H5" s="149"/>
      <c r="I5" s="149"/>
      <c r="J5" s="64"/>
      <c r="K5" s="64"/>
      <c r="L5" s="64"/>
      <c r="M5" s="54" t="s">
        <v>118</v>
      </c>
      <c r="N5" s="50"/>
      <c r="O5" s="50"/>
      <c r="P5" s="50"/>
      <c r="Q5" s="52"/>
      <c r="R5" s="46"/>
      <c r="S5" s="46"/>
    </row>
    <row r="6" spans="1:19" x14ac:dyDescent="0.2">
      <c r="A6" s="94"/>
      <c r="B6" s="95"/>
      <c r="C6" s="96"/>
      <c r="D6" s="97"/>
      <c r="E6" s="98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8"/>
      <c r="S6" s="98"/>
    </row>
    <row r="7" spans="1:19" x14ac:dyDescent="0.2">
      <c r="A7" s="94"/>
      <c r="B7" s="95"/>
      <c r="C7" s="100" t="s">
        <v>24</v>
      </c>
      <c r="D7" s="101" t="s">
        <v>458</v>
      </c>
      <c r="E7" s="102"/>
      <c r="F7" s="103"/>
      <c r="G7" s="103"/>
      <c r="H7" s="104"/>
      <c r="I7" s="103"/>
      <c r="J7" s="103"/>
      <c r="K7" s="103"/>
      <c r="L7" s="103"/>
      <c r="M7" s="103"/>
      <c r="N7" s="99"/>
      <c r="O7" s="99"/>
      <c r="P7" s="99"/>
      <c r="Q7" s="99"/>
      <c r="R7" s="98"/>
      <c r="S7" s="98"/>
    </row>
    <row r="8" spans="1:19" x14ac:dyDescent="0.2">
      <c r="A8" s="94"/>
      <c r="B8" s="95"/>
      <c r="C8" s="96"/>
      <c r="D8" s="97"/>
      <c r="E8" s="151"/>
      <c r="F8" s="152"/>
      <c r="G8" s="152"/>
      <c r="H8" s="153" t="s">
        <v>54</v>
      </c>
      <c r="I8" s="153"/>
      <c r="J8" s="152"/>
      <c r="K8" s="110"/>
      <c r="L8" s="99"/>
      <c r="M8" s="99"/>
      <c r="N8" s="99"/>
      <c r="O8" s="99"/>
      <c r="P8" s="99"/>
      <c r="Q8" s="99"/>
      <c r="R8" s="98"/>
      <c r="S8" s="98"/>
    </row>
    <row r="9" spans="1:19" x14ac:dyDescent="0.2">
      <c r="A9" s="112"/>
      <c r="B9" s="113"/>
      <c r="C9" s="97"/>
      <c r="D9" s="98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8"/>
      <c r="R9" s="98"/>
      <c r="S9" s="98"/>
    </row>
    <row r="10" spans="1:19" x14ac:dyDescent="0.2">
      <c r="A10" s="94"/>
      <c r="B10" s="95"/>
      <c r="C10" s="97"/>
      <c r="D10" s="114" t="s">
        <v>459</v>
      </c>
      <c r="E10" s="99"/>
      <c r="F10" s="99"/>
      <c r="G10" s="99"/>
      <c r="H10" s="114"/>
      <c r="I10" s="114"/>
      <c r="J10" s="114"/>
      <c r="K10" s="99"/>
      <c r="L10" s="99"/>
      <c r="M10" s="99"/>
      <c r="N10" s="99"/>
      <c r="O10" s="99"/>
      <c r="P10" s="99"/>
      <c r="Q10" s="99"/>
      <c r="R10" s="98"/>
      <c r="S10" s="98"/>
    </row>
    <row r="11" spans="1:19" x14ac:dyDescent="0.2">
      <c r="A11" s="94"/>
      <c r="B11" s="95"/>
      <c r="C11" s="97"/>
      <c r="D11" s="114" t="s">
        <v>42</v>
      </c>
      <c r="E11" s="99"/>
      <c r="F11" s="99"/>
      <c r="G11" s="99"/>
      <c r="H11" s="114"/>
      <c r="I11" s="114"/>
      <c r="J11" s="245" t="s">
        <v>460</v>
      </c>
      <c r="K11" s="246"/>
      <c r="L11" s="115" t="s">
        <v>53</v>
      </c>
      <c r="M11" s="99"/>
      <c r="N11" s="99"/>
      <c r="O11" s="99"/>
      <c r="P11" s="99"/>
      <c r="Q11" s="98"/>
      <c r="R11" s="98"/>
      <c r="S11" s="98"/>
    </row>
    <row r="12" spans="1:19" x14ac:dyDescent="0.2">
      <c r="A12" s="94"/>
      <c r="B12" s="95"/>
      <c r="C12" s="97"/>
      <c r="D12" s="114" t="s">
        <v>57</v>
      </c>
      <c r="E12" s="99"/>
      <c r="F12" s="99"/>
      <c r="G12" s="99"/>
      <c r="H12" s="114"/>
      <c r="I12" s="114"/>
      <c r="J12" s="245" t="s">
        <v>461</v>
      </c>
      <c r="K12" s="246"/>
      <c r="L12" s="115" t="s">
        <v>53</v>
      </c>
      <c r="M12" s="99"/>
      <c r="N12" s="99"/>
      <c r="O12" s="99"/>
      <c r="P12" s="99"/>
      <c r="Q12" s="98"/>
      <c r="R12" s="98"/>
      <c r="S12" s="98"/>
    </row>
    <row r="13" spans="1:19" x14ac:dyDescent="0.2">
      <c r="A13" s="94"/>
      <c r="B13" s="95"/>
      <c r="C13" s="97"/>
      <c r="D13" s="114" t="s">
        <v>43</v>
      </c>
      <c r="E13" s="99"/>
      <c r="F13" s="99"/>
      <c r="G13" s="99"/>
      <c r="H13" s="114"/>
      <c r="I13" s="114"/>
      <c r="J13" s="245" t="s">
        <v>462</v>
      </c>
      <c r="K13" s="246"/>
      <c r="L13" s="115" t="s">
        <v>53</v>
      </c>
      <c r="M13" s="99"/>
      <c r="N13" s="99"/>
      <c r="O13" s="99"/>
      <c r="P13" s="99"/>
      <c r="Q13" s="98"/>
      <c r="R13" s="98"/>
      <c r="S13" s="98"/>
    </row>
    <row r="14" spans="1:19" x14ac:dyDescent="0.2">
      <c r="A14" s="94"/>
      <c r="B14" s="95"/>
      <c r="C14" s="97"/>
      <c r="D14" s="114" t="s">
        <v>129</v>
      </c>
      <c r="E14" s="99"/>
      <c r="F14" s="99"/>
      <c r="G14" s="99"/>
      <c r="H14" s="114"/>
      <c r="I14" s="114"/>
      <c r="J14" s="245" t="s">
        <v>463</v>
      </c>
      <c r="K14" s="246"/>
      <c r="L14" s="115" t="s">
        <v>53</v>
      </c>
      <c r="M14" s="99"/>
      <c r="N14" s="99"/>
      <c r="O14" s="99"/>
      <c r="P14" s="99"/>
      <c r="Q14" s="98"/>
      <c r="R14" s="98"/>
      <c r="S14" s="98"/>
    </row>
    <row r="15" spans="1:19" x14ac:dyDescent="0.2">
      <c r="A15" s="94"/>
      <c r="B15" s="95"/>
      <c r="C15" s="97"/>
      <c r="D15" s="114" t="s">
        <v>464</v>
      </c>
      <c r="E15" s="99"/>
      <c r="F15" s="99"/>
      <c r="G15" s="99"/>
      <c r="H15" s="114"/>
      <c r="I15" s="114"/>
      <c r="J15" s="245" t="s">
        <v>465</v>
      </c>
      <c r="K15" s="246"/>
      <c r="L15" s="115" t="s">
        <v>53</v>
      </c>
      <c r="M15" s="99"/>
      <c r="N15" s="99"/>
      <c r="O15" s="99"/>
      <c r="P15" s="99"/>
      <c r="Q15" s="98"/>
      <c r="R15" s="98"/>
      <c r="S15" s="98"/>
    </row>
    <row r="16" spans="1:19" x14ac:dyDescent="0.2">
      <c r="A16" s="94"/>
      <c r="B16" s="95"/>
      <c r="C16" s="97"/>
      <c r="D16" s="114" t="s">
        <v>40</v>
      </c>
      <c r="E16" s="99"/>
      <c r="F16" s="99"/>
      <c r="G16" s="99"/>
      <c r="H16" s="114"/>
      <c r="I16" s="114"/>
      <c r="J16" s="245" t="s">
        <v>466</v>
      </c>
      <c r="K16" s="246"/>
      <c r="L16" s="115" t="s">
        <v>41</v>
      </c>
      <c r="M16" s="99"/>
      <c r="N16" s="99"/>
      <c r="O16" s="99"/>
      <c r="P16" s="99"/>
      <c r="Q16" s="98"/>
      <c r="R16" s="98"/>
      <c r="S16" s="98"/>
    </row>
    <row r="17" spans="1:19" x14ac:dyDescent="0.2">
      <c r="A17" s="149"/>
      <c r="B17" s="142"/>
      <c r="C17" s="143"/>
      <c r="D17" s="56" t="s">
        <v>383</v>
      </c>
      <c r="E17" s="149"/>
      <c r="F17" s="64"/>
      <c r="G17" s="64"/>
      <c r="H17" s="64"/>
      <c r="I17" s="154"/>
      <c r="J17" s="247">
        <f>K303/1000</f>
        <v>151.917</v>
      </c>
      <c r="K17" s="247"/>
      <c r="L17" s="43" t="s">
        <v>384</v>
      </c>
      <c r="M17" s="64"/>
      <c r="N17" s="155"/>
      <c r="O17" s="156"/>
      <c r="P17" s="157"/>
      <c r="Q17" s="158"/>
      <c r="R17" s="63"/>
      <c r="S17" s="62"/>
    </row>
    <row r="18" spans="1:19" x14ac:dyDescent="0.2">
      <c r="A18" s="149"/>
      <c r="B18" s="142"/>
      <c r="C18" s="159"/>
      <c r="D18" s="60" t="s">
        <v>74</v>
      </c>
      <c r="E18" s="56"/>
      <c r="F18" s="56"/>
      <c r="G18" s="56"/>
      <c r="H18" s="56"/>
      <c r="I18" s="56"/>
      <c r="J18" s="56"/>
      <c r="K18" s="56"/>
      <c r="L18" s="56"/>
      <c r="M18" s="64"/>
      <c r="N18" s="155"/>
      <c r="O18" s="156"/>
      <c r="P18" s="157"/>
      <c r="Q18" s="46"/>
      <c r="R18" s="50"/>
      <c r="S18" s="50"/>
    </row>
    <row r="19" spans="1:19" x14ac:dyDescent="0.2">
      <c r="A19" s="94"/>
      <c r="B19" s="95"/>
      <c r="C19" s="96"/>
      <c r="D19" s="97"/>
      <c r="E19" s="94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8"/>
      <c r="R19" s="98"/>
      <c r="S19" s="98"/>
    </row>
    <row r="20" spans="1:19" x14ac:dyDescent="0.2">
      <c r="A20" s="235" t="s">
        <v>25</v>
      </c>
      <c r="B20" s="237" t="s">
        <v>133</v>
      </c>
      <c r="C20" s="235" t="s">
        <v>67</v>
      </c>
      <c r="D20" s="235" t="s">
        <v>66</v>
      </c>
      <c r="E20" s="235" t="s">
        <v>65</v>
      </c>
      <c r="F20" s="235" t="s">
        <v>52</v>
      </c>
      <c r="G20" s="236"/>
      <c r="H20" s="236"/>
      <c r="I20" s="236"/>
      <c r="J20" s="235" t="s">
        <v>51</v>
      </c>
      <c r="K20" s="252"/>
      <c r="L20" s="252"/>
      <c r="M20" s="252"/>
      <c r="N20" s="252"/>
      <c r="O20" s="235" t="s">
        <v>64</v>
      </c>
      <c r="P20" s="235" t="s">
        <v>63</v>
      </c>
      <c r="Q20" s="251" t="s">
        <v>467</v>
      </c>
      <c r="R20" s="98"/>
      <c r="S20" s="98"/>
    </row>
    <row r="21" spans="1:19" x14ac:dyDescent="0.2">
      <c r="A21" s="236"/>
      <c r="B21" s="238"/>
      <c r="C21" s="239"/>
      <c r="D21" s="235"/>
      <c r="E21" s="235"/>
      <c r="F21" s="235" t="s">
        <v>26</v>
      </c>
      <c r="G21" s="235" t="s">
        <v>62</v>
      </c>
      <c r="H21" s="236"/>
      <c r="I21" s="236"/>
      <c r="J21" s="235" t="s">
        <v>468</v>
      </c>
      <c r="K21" s="235" t="s">
        <v>26</v>
      </c>
      <c r="L21" s="235" t="s">
        <v>62</v>
      </c>
      <c r="M21" s="236"/>
      <c r="N21" s="236"/>
      <c r="O21" s="235"/>
      <c r="P21" s="235"/>
      <c r="Q21" s="251"/>
      <c r="R21" s="98"/>
      <c r="S21" s="98"/>
    </row>
    <row r="22" spans="1:19" x14ac:dyDescent="0.2">
      <c r="A22" s="236"/>
      <c r="B22" s="238"/>
      <c r="C22" s="239"/>
      <c r="D22" s="235"/>
      <c r="E22" s="235"/>
      <c r="F22" s="236"/>
      <c r="G22" s="122" t="s">
        <v>61</v>
      </c>
      <c r="H22" s="122" t="s">
        <v>60</v>
      </c>
      <c r="I22" s="122" t="s">
        <v>59</v>
      </c>
      <c r="J22" s="239"/>
      <c r="K22" s="236"/>
      <c r="L22" s="122" t="s">
        <v>61</v>
      </c>
      <c r="M22" s="122" t="s">
        <v>60</v>
      </c>
      <c r="N22" s="122" t="s">
        <v>59</v>
      </c>
      <c r="O22" s="235"/>
      <c r="P22" s="235"/>
      <c r="Q22" s="251"/>
      <c r="R22" s="98"/>
      <c r="S22" s="98"/>
    </row>
    <row r="23" spans="1:19" x14ac:dyDescent="0.2">
      <c r="A23" s="123">
        <v>1</v>
      </c>
      <c r="B23" s="124">
        <v>2</v>
      </c>
      <c r="C23" s="122">
        <v>3</v>
      </c>
      <c r="D23" s="122">
        <v>4</v>
      </c>
      <c r="E23" s="128">
        <v>5</v>
      </c>
      <c r="F23" s="125">
        <v>6</v>
      </c>
      <c r="G23" s="125">
        <v>7</v>
      </c>
      <c r="H23" s="125">
        <v>8</v>
      </c>
      <c r="I23" s="125">
        <v>9</v>
      </c>
      <c r="J23" s="125">
        <v>10</v>
      </c>
      <c r="K23" s="125">
        <v>11</v>
      </c>
      <c r="L23" s="125">
        <v>12</v>
      </c>
      <c r="M23" s="125">
        <v>13</v>
      </c>
      <c r="N23" s="125">
        <v>14</v>
      </c>
      <c r="O23" s="125">
        <v>15</v>
      </c>
      <c r="P23" s="125">
        <v>16</v>
      </c>
      <c r="Q23" s="125">
        <v>17</v>
      </c>
      <c r="R23" s="98"/>
      <c r="S23" s="98"/>
    </row>
    <row r="24" spans="1:19" x14ac:dyDescent="0.2">
      <c r="A24" s="240" t="s">
        <v>469</v>
      </c>
      <c r="B24" s="232"/>
      <c r="C24" s="232"/>
      <c r="D24" s="232"/>
      <c r="E24" s="232"/>
      <c r="F24" s="232"/>
      <c r="G24" s="232"/>
      <c r="H24" s="232"/>
      <c r="I24" s="232"/>
      <c r="J24" s="232"/>
      <c r="K24" s="232"/>
      <c r="L24" s="232"/>
      <c r="M24" s="232"/>
      <c r="N24" s="232"/>
      <c r="O24" s="232"/>
      <c r="P24" s="232"/>
      <c r="Q24" s="232"/>
      <c r="R24" s="98"/>
      <c r="S24" s="98"/>
    </row>
    <row r="25" spans="1:19" ht="24" x14ac:dyDescent="0.2">
      <c r="A25" s="123">
        <v>1</v>
      </c>
      <c r="B25" s="126" t="s">
        <v>470</v>
      </c>
      <c r="C25" s="127" t="s">
        <v>471</v>
      </c>
      <c r="D25" s="128" t="s">
        <v>77</v>
      </c>
      <c r="E25" s="132">
        <v>0.01</v>
      </c>
      <c r="F25" s="130">
        <v>4162.87</v>
      </c>
      <c r="G25" s="130">
        <v>4132.6400000000003</v>
      </c>
      <c r="H25" s="130">
        <v>30.23</v>
      </c>
      <c r="I25" s="130">
        <v>11.72</v>
      </c>
      <c r="J25" s="131"/>
      <c r="K25" s="131">
        <v>42</v>
      </c>
      <c r="L25" s="131">
        <v>42</v>
      </c>
      <c r="M25" s="131"/>
      <c r="N25" s="131"/>
      <c r="O25" s="131">
        <v>344.1</v>
      </c>
      <c r="P25" s="131">
        <v>3.44</v>
      </c>
      <c r="Q25" s="131"/>
      <c r="R25" s="98"/>
      <c r="S25" s="98"/>
    </row>
    <row r="26" spans="1:19" ht="36" x14ac:dyDescent="0.2">
      <c r="A26" s="123">
        <v>2</v>
      </c>
      <c r="B26" s="126" t="s">
        <v>472</v>
      </c>
      <c r="C26" s="127" t="s">
        <v>473</v>
      </c>
      <c r="D26" s="128" t="s">
        <v>474</v>
      </c>
      <c r="E26" s="132">
        <v>7</v>
      </c>
      <c r="F26" s="130">
        <v>8.5500000000000007</v>
      </c>
      <c r="G26" s="130">
        <v>7.38</v>
      </c>
      <c r="H26" s="130">
        <v>1.17</v>
      </c>
      <c r="I26" s="131"/>
      <c r="J26" s="131"/>
      <c r="K26" s="131">
        <v>60</v>
      </c>
      <c r="L26" s="131">
        <v>52</v>
      </c>
      <c r="M26" s="131">
        <v>8</v>
      </c>
      <c r="N26" s="131"/>
      <c r="O26" s="131">
        <v>0.58399999999999996</v>
      </c>
      <c r="P26" s="131">
        <v>4.09</v>
      </c>
      <c r="Q26" s="131"/>
      <c r="R26" s="98"/>
      <c r="S26" s="98"/>
    </row>
    <row r="27" spans="1:19" ht="36" x14ac:dyDescent="0.2">
      <c r="A27" s="123">
        <v>3</v>
      </c>
      <c r="B27" s="126" t="s">
        <v>472</v>
      </c>
      <c r="C27" s="127" t="s">
        <v>475</v>
      </c>
      <c r="D27" s="128" t="s">
        <v>474</v>
      </c>
      <c r="E27" s="132">
        <v>3</v>
      </c>
      <c r="F27" s="130">
        <v>8.5500000000000007</v>
      </c>
      <c r="G27" s="130">
        <v>7.38</v>
      </c>
      <c r="H27" s="130">
        <v>1.17</v>
      </c>
      <c r="I27" s="131"/>
      <c r="J27" s="131"/>
      <c r="K27" s="131">
        <v>26</v>
      </c>
      <c r="L27" s="131">
        <v>22</v>
      </c>
      <c r="M27" s="131">
        <v>4</v>
      </c>
      <c r="N27" s="131"/>
      <c r="O27" s="131">
        <v>0.58399999999999996</v>
      </c>
      <c r="P27" s="131">
        <v>1.75</v>
      </c>
      <c r="Q27" s="131"/>
      <c r="R27" s="98"/>
      <c r="S27" s="98"/>
    </row>
    <row r="28" spans="1:19" ht="36" x14ac:dyDescent="0.2">
      <c r="A28" s="123">
        <v>4</v>
      </c>
      <c r="B28" s="126" t="s">
        <v>476</v>
      </c>
      <c r="C28" s="127" t="s">
        <v>477</v>
      </c>
      <c r="D28" s="128" t="s">
        <v>478</v>
      </c>
      <c r="E28" s="132">
        <v>0.79500000000000004</v>
      </c>
      <c r="F28" s="130">
        <v>7.29</v>
      </c>
      <c r="G28" s="130">
        <v>5.3</v>
      </c>
      <c r="H28" s="130">
        <v>1.99</v>
      </c>
      <c r="I28" s="131"/>
      <c r="J28" s="131"/>
      <c r="K28" s="131">
        <v>6</v>
      </c>
      <c r="L28" s="131">
        <v>4</v>
      </c>
      <c r="M28" s="131">
        <v>2</v>
      </c>
      <c r="N28" s="131"/>
      <c r="O28" s="131">
        <v>0.4</v>
      </c>
      <c r="P28" s="131">
        <v>0.32</v>
      </c>
      <c r="Q28" s="131"/>
      <c r="R28" s="98"/>
      <c r="S28" s="98"/>
    </row>
    <row r="29" spans="1:19" ht="36" x14ac:dyDescent="0.2">
      <c r="A29" s="123">
        <v>5</v>
      </c>
      <c r="B29" s="126" t="s">
        <v>479</v>
      </c>
      <c r="C29" s="127" t="s">
        <v>480</v>
      </c>
      <c r="D29" s="128" t="s">
        <v>90</v>
      </c>
      <c r="E29" s="132">
        <v>0.14000000000000001</v>
      </c>
      <c r="F29" s="130">
        <v>797.67</v>
      </c>
      <c r="G29" s="130">
        <v>767.44</v>
      </c>
      <c r="H29" s="130">
        <v>30.23</v>
      </c>
      <c r="I29" s="130">
        <v>11.72</v>
      </c>
      <c r="J29" s="131"/>
      <c r="K29" s="131">
        <v>112</v>
      </c>
      <c r="L29" s="131">
        <v>108</v>
      </c>
      <c r="M29" s="131">
        <v>4</v>
      </c>
      <c r="N29" s="131">
        <v>2</v>
      </c>
      <c r="O29" s="131">
        <v>63.9</v>
      </c>
      <c r="P29" s="131">
        <v>8.9499999999999993</v>
      </c>
      <c r="Q29" s="131"/>
      <c r="R29" s="98"/>
      <c r="S29" s="98"/>
    </row>
    <row r="30" spans="1:19" ht="36" x14ac:dyDescent="0.2">
      <c r="A30" s="123">
        <v>6</v>
      </c>
      <c r="B30" s="126" t="s">
        <v>481</v>
      </c>
      <c r="C30" s="127" t="s">
        <v>482</v>
      </c>
      <c r="D30" s="128" t="s">
        <v>90</v>
      </c>
      <c r="E30" s="132">
        <v>0.36199999999999999</v>
      </c>
      <c r="F30" s="130">
        <v>607.91</v>
      </c>
      <c r="G30" s="130">
        <v>577.67999999999995</v>
      </c>
      <c r="H30" s="130">
        <v>30.23</v>
      </c>
      <c r="I30" s="130">
        <v>11.72</v>
      </c>
      <c r="J30" s="131"/>
      <c r="K30" s="131">
        <v>220</v>
      </c>
      <c r="L30" s="131">
        <v>209</v>
      </c>
      <c r="M30" s="131">
        <v>11</v>
      </c>
      <c r="N30" s="131">
        <v>4</v>
      </c>
      <c r="O30" s="131">
        <v>48.1</v>
      </c>
      <c r="P30" s="131">
        <v>17.41</v>
      </c>
      <c r="Q30" s="131"/>
      <c r="R30" s="98"/>
      <c r="S30" s="98"/>
    </row>
    <row r="31" spans="1:19" ht="36" x14ac:dyDescent="0.2">
      <c r="A31" s="123">
        <v>7</v>
      </c>
      <c r="B31" s="126" t="s">
        <v>483</v>
      </c>
      <c r="C31" s="127" t="s">
        <v>484</v>
      </c>
      <c r="D31" s="128" t="s">
        <v>90</v>
      </c>
      <c r="E31" s="132">
        <v>0.125</v>
      </c>
      <c r="F31" s="130">
        <v>604.30999999999995</v>
      </c>
      <c r="G31" s="130">
        <v>574.08000000000004</v>
      </c>
      <c r="H31" s="130">
        <v>30.23</v>
      </c>
      <c r="I31" s="130">
        <v>11.72</v>
      </c>
      <c r="J31" s="131"/>
      <c r="K31" s="131">
        <v>76</v>
      </c>
      <c r="L31" s="131">
        <v>72</v>
      </c>
      <c r="M31" s="131">
        <v>4</v>
      </c>
      <c r="N31" s="131">
        <v>1</v>
      </c>
      <c r="O31" s="131">
        <v>47.8</v>
      </c>
      <c r="P31" s="131">
        <v>5.98</v>
      </c>
      <c r="Q31" s="131"/>
      <c r="R31" s="98"/>
      <c r="S31" s="98"/>
    </row>
    <row r="32" spans="1:19" ht="36" x14ac:dyDescent="0.2">
      <c r="A32" s="123">
        <v>8</v>
      </c>
      <c r="B32" s="126" t="s">
        <v>485</v>
      </c>
      <c r="C32" s="127" t="s">
        <v>486</v>
      </c>
      <c r="D32" s="128" t="s">
        <v>90</v>
      </c>
      <c r="E32" s="132">
        <v>0.14599999999999999</v>
      </c>
      <c r="F32" s="130">
        <v>509.43</v>
      </c>
      <c r="G32" s="130">
        <v>479.2</v>
      </c>
      <c r="H32" s="130">
        <v>30.23</v>
      </c>
      <c r="I32" s="130">
        <v>11.72</v>
      </c>
      <c r="J32" s="131"/>
      <c r="K32" s="131">
        <v>74</v>
      </c>
      <c r="L32" s="131">
        <v>70</v>
      </c>
      <c r="M32" s="131">
        <v>4</v>
      </c>
      <c r="N32" s="131">
        <v>2</v>
      </c>
      <c r="O32" s="131">
        <v>39.9</v>
      </c>
      <c r="P32" s="131">
        <v>5.83</v>
      </c>
      <c r="Q32" s="131"/>
      <c r="R32" s="98"/>
      <c r="S32" s="98"/>
    </row>
    <row r="33" spans="1:19" ht="36" x14ac:dyDescent="0.2">
      <c r="A33" s="123">
        <v>9</v>
      </c>
      <c r="B33" s="126" t="s">
        <v>487</v>
      </c>
      <c r="C33" s="127" t="s">
        <v>488</v>
      </c>
      <c r="D33" s="128" t="s">
        <v>90</v>
      </c>
      <c r="E33" s="132">
        <v>0.224</v>
      </c>
      <c r="F33" s="130">
        <v>415.75</v>
      </c>
      <c r="G33" s="130">
        <v>385.52</v>
      </c>
      <c r="H33" s="130">
        <v>30.23</v>
      </c>
      <c r="I33" s="130">
        <v>11.72</v>
      </c>
      <c r="J33" s="131"/>
      <c r="K33" s="131">
        <v>93</v>
      </c>
      <c r="L33" s="131">
        <v>86</v>
      </c>
      <c r="M33" s="131">
        <v>7</v>
      </c>
      <c r="N33" s="131">
        <v>3</v>
      </c>
      <c r="O33" s="131">
        <v>32.1</v>
      </c>
      <c r="P33" s="131">
        <v>7.19</v>
      </c>
      <c r="Q33" s="131"/>
      <c r="R33" s="98"/>
      <c r="S33" s="98"/>
    </row>
    <row r="34" spans="1:19" ht="36" x14ac:dyDescent="0.2">
      <c r="A34" s="123">
        <v>10</v>
      </c>
      <c r="B34" s="126" t="s">
        <v>489</v>
      </c>
      <c r="C34" s="127" t="s">
        <v>490</v>
      </c>
      <c r="D34" s="128" t="s">
        <v>90</v>
      </c>
      <c r="E34" s="132">
        <v>0.214</v>
      </c>
      <c r="F34" s="130">
        <v>326.88</v>
      </c>
      <c r="G34" s="130">
        <v>296.64999999999998</v>
      </c>
      <c r="H34" s="130">
        <v>30.23</v>
      </c>
      <c r="I34" s="130">
        <v>11.72</v>
      </c>
      <c r="J34" s="131"/>
      <c r="K34" s="131">
        <v>70</v>
      </c>
      <c r="L34" s="131">
        <v>64</v>
      </c>
      <c r="M34" s="131">
        <v>6</v>
      </c>
      <c r="N34" s="131">
        <v>3</v>
      </c>
      <c r="O34" s="131">
        <v>24.7</v>
      </c>
      <c r="P34" s="131">
        <v>5.29</v>
      </c>
      <c r="Q34" s="131"/>
      <c r="R34" s="98"/>
      <c r="S34" s="98"/>
    </row>
    <row r="35" spans="1:19" ht="24" x14ac:dyDescent="0.2">
      <c r="A35" s="123">
        <v>11</v>
      </c>
      <c r="B35" s="126" t="s">
        <v>491</v>
      </c>
      <c r="C35" s="127" t="s">
        <v>492</v>
      </c>
      <c r="D35" s="128" t="s">
        <v>90</v>
      </c>
      <c r="E35" s="132">
        <v>4.0000000000000001E-3</v>
      </c>
      <c r="F35" s="130">
        <v>223.66</v>
      </c>
      <c r="G35" s="130">
        <v>223.66</v>
      </c>
      <c r="H35" s="131"/>
      <c r="I35" s="131"/>
      <c r="J35" s="131"/>
      <c r="K35" s="131">
        <v>1</v>
      </c>
      <c r="L35" s="131">
        <v>1</v>
      </c>
      <c r="M35" s="131"/>
      <c r="N35" s="131"/>
      <c r="O35" s="131">
        <v>19.100000000000001</v>
      </c>
      <c r="P35" s="131">
        <v>0.08</v>
      </c>
      <c r="Q35" s="131"/>
      <c r="R35" s="98"/>
      <c r="S35" s="98"/>
    </row>
    <row r="36" spans="1:19" ht="55.5" x14ac:dyDescent="0.2">
      <c r="A36" s="123">
        <v>12</v>
      </c>
      <c r="B36" s="126" t="s">
        <v>493</v>
      </c>
      <c r="C36" s="127" t="s">
        <v>494</v>
      </c>
      <c r="D36" s="128" t="s">
        <v>495</v>
      </c>
      <c r="E36" s="132">
        <v>0.98</v>
      </c>
      <c r="F36" s="130">
        <v>47.28</v>
      </c>
      <c r="G36" s="130">
        <v>47.28</v>
      </c>
      <c r="H36" s="131"/>
      <c r="I36" s="131"/>
      <c r="J36" s="131"/>
      <c r="K36" s="131">
        <v>46</v>
      </c>
      <c r="L36" s="131">
        <v>46</v>
      </c>
      <c r="M36" s="131"/>
      <c r="N36" s="131"/>
      <c r="O36" s="131"/>
      <c r="P36" s="131"/>
      <c r="Q36" s="131"/>
      <c r="R36" s="98"/>
      <c r="S36" s="98"/>
    </row>
    <row r="37" spans="1:19" ht="65.25" x14ac:dyDescent="0.2">
      <c r="A37" s="123">
        <v>13</v>
      </c>
      <c r="B37" s="126" t="s">
        <v>496</v>
      </c>
      <c r="C37" s="127" t="s">
        <v>497</v>
      </c>
      <c r="D37" s="128" t="s">
        <v>495</v>
      </c>
      <c r="E37" s="132">
        <v>0.98</v>
      </c>
      <c r="F37" s="130">
        <v>25.55</v>
      </c>
      <c r="G37" s="131"/>
      <c r="H37" s="130">
        <v>25.55</v>
      </c>
      <c r="I37" s="131"/>
      <c r="J37" s="131"/>
      <c r="K37" s="131">
        <v>25</v>
      </c>
      <c r="L37" s="131"/>
      <c r="M37" s="131">
        <v>25</v>
      </c>
      <c r="N37" s="131"/>
      <c r="O37" s="131"/>
      <c r="P37" s="131"/>
      <c r="Q37" s="131"/>
      <c r="R37" s="98"/>
      <c r="S37" s="98"/>
    </row>
    <row r="38" spans="1:19" x14ac:dyDescent="0.2">
      <c r="A38" s="233" t="s">
        <v>498</v>
      </c>
      <c r="B38" s="232"/>
      <c r="C38" s="232"/>
      <c r="D38" s="232"/>
      <c r="E38" s="232"/>
      <c r="F38" s="232"/>
      <c r="G38" s="232"/>
      <c r="H38" s="232"/>
      <c r="I38" s="232"/>
      <c r="J38" s="232"/>
      <c r="K38" s="133">
        <v>2234</v>
      </c>
      <c r="L38" s="131"/>
      <c r="M38" s="131"/>
      <c r="N38" s="131"/>
      <c r="O38" s="131"/>
      <c r="P38" s="133">
        <v>68.45</v>
      </c>
      <c r="Q38" s="131"/>
      <c r="R38" s="98"/>
      <c r="S38" s="98"/>
    </row>
    <row r="39" spans="1:19" x14ac:dyDescent="0.2">
      <c r="A39" s="240" t="s">
        <v>499</v>
      </c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98"/>
      <c r="S39" s="98"/>
    </row>
    <row r="40" spans="1:19" ht="36" x14ac:dyDescent="0.2">
      <c r="A40" s="123">
        <v>14</v>
      </c>
      <c r="B40" s="126" t="s">
        <v>500</v>
      </c>
      <c r="C40" s="127" t="s">
        <v>501</v>
      </c>
      <c r="D40" s="128" t="s">
        <v>90</v>
      </c>
      <c r="E40" s="132">
        <v>0.26800000000000002</v>
      </c>
      <c r="F40" s="130">
        <v>8108.18</v>
      </c>
      <c r="G40" s="130">
        <v>3802.99</v>
      </c>
      <c r="H40" s="130">
        <v>2446.66</v>
      </c>
      <c r="I40" s="130">
        <v>270.20999999999998</v>
      </c>
      <c r="J40" s="131"/>
      <c r="K40" s="131">
        <v>2173</v>
      </c>
      <c r="L40" s="131">
        <v>1019</v>
      </c>
      <c r="M40" s="131">
        <v>656</v>
      </c>
      <c r="N40" s="131">
        <v>72</v>
      </c>
      <c r="O40" s="131">
        <v>276.38</v>
      </c>
      <c r="P40" s="131">
        <v>74.069999999999993</v>
      </c>
      <c r="Q40" s="131"/>
      <c r="R40" s="98"/>
      <c r="S40" s="98"/>
    </row>
    <row r="41" spans="1:19" ht="36" x14ac:dyDescent="0.2">
      <c r="A41" s="123">
        <v>15</v>
      </c>
      <c r="B41" s="126" t="s">
        <v>502</v>
      </c>
      <c r="C41" s="127" t="s">
        <v>503</v>
      </c>
      <c r="D41" s="128" t="s">
        <v>92</v>
      </c>
      <c r="E41" s="129">
        <v>26.8</v>
      </c>
      <c r="F41" s="130">
        <v>505.1</v>
      </c>
      <c r="G41" s="131"/>
      <c r="H41" s="131"/>
      <c r="I41" s="131"/>
      <c r="J41" s="131"/>
      <c r="K41" s="131">
        <v>13537</v>
      </c>
      <c r="L41" s="131"/>
      <c r="M41" s="131"/>
      <c r="N41" s="131"/>
      <c r="O41" s="131"/>
      <c r="P41" s="131"/>
      <c r="Q41" s="131"/>
      <c r="R41" s="98"/>
      <c r="S41" s="98"/>
    </row>
    <row r="42" spans="1:19" ht="36" x14ac:dyDescent="0.2">
      <c r="A42" s="123">
        <v>16</v>
      </c>
      <c r="B42" s="126" t="s">
        <v>504</v>
      </c>
      <c r="C42" s="127" t="s">
        <v>505</v>
      </c>
      <c r="D42" s="128" t="s">
        <v>90</v>
      </c>
      <c r="E42" s="132">
        <v>0.30499999999999999</v>
      </c>
      <c r="F42" s="130">
        <v>3427.49</v>
      </c>
      <c r="G42" s="130">
        <v>1334.58</v>
      </c>
      <c r="H42" s="130">
        <v>1127.3900000000001</v>
      </c>
      <c r="I42" s="130">
        <v>137.65</v>
      </c>
      <c r="J42" s="131"/>
      <c r="K42" s="131">
        <v>1045</v>
      </c>
      <c r="L42" s="131">
        <v>407</v>
      </c>
      <c r="M42" s="131">
        <v>344</v>
      </c>
      <c r="N42" s="131">
        <v>42</v>
      </c>
      <c r="O42" s="131">
        <v>96.99</v>
      </c>
      <c r="P42" s="131">
        <v>29.58</v>
      </c>
      <c r="Q42" s="131"/>
      <c r="R42" s="98"/>
      <c r="S42" s="98"/>
    </row>
    <row r="43" spans="1:19" ht="36" x14ac:dyDescent="0.2">
      <c r="A43" s="123">
        <v>17</v>
      </c>
      <c r="B43" s="126" t="s">
        <v>506</v>
      </c>
      <c r="C43" s="127" t="s">
        <v>507</v>
      </c>
      <c r="D43" s="128" t="s">
        <v>92</v>
      </c>
      <c r="E43" s="129">
        <v>30.45</v>
      </c>
      <c r="F43" s="130">
        <v>409.01</v>
      </c>
      <c r="G43" s="131"/>
      <c r="H43" s="131"/>
      <c r="I43" s="131"/>
      <c r="J43" s="131"/>
      <c r="K43" s="131">
        <v>12454</v>
      </c>
      <c r="L43" s="131"/>
      <c r="M43" s="131"/>
      <c r="N43" s="131"/>
      <c r="O43" s="131"/>
      <c r="P43" s="131"/>
      <c r="Q43" s="131"/>
      <c r="R43" s="98"/>
      <c r="S43" s="98"/>
    </row>
    <row r="44" spans="1:19" ht="48" x14ac:dyDescent="0.2">
      <c r="A44" s="123">
        <v>18</v>
      </c>
      <c r="B44" s="126" t="s">
        <v>508</v>
      </c>
      <c r="C44" s="127" t="s">
        <v>509</v>
      </c>
      <c r="D44" s="128" t="s">
        <v>90</v>
      </c>
      <c r="E44" s="132">
        <v>0.13500000000000001</v>
      </c>
      <c r="F44" s="130">
        <v>1654.06</v>
      </c>
      <c r="G44" s="130">
        <v>838.01</v>
      </c>
      <c r="H44" s="130">
        <v>120.16</v>
      </c>
      <c r="I44" s="130">
        <v>5.28</v>
      </c>
      <c r="J44" s="131"/>
      <c r="K44" s="131">
        <v>223</v>
      </c>
      <c r="L44" s="131">
        <v>113</v>
      </c>
      <c r="M44" s="131">
        <v>16</v>
      </c>
      <c r="N44" s="131">
        <v>1</v>
      </c>
      <c r="O44" s="131">
        <v>68.02</v>
      </c>
      <c r="P44" s="131">
        <v>9.18</v>
      </c>
      <c r="Q44" s="131"/>
      <c r="R44" s="98"/>
      <c r="S44" s="98"/>
    </row>
    <row r="45" spans="1:19" ht="36" x14ac:dyDescent="0.2">
      <c r="A45" s="123">
        <v>19</v>
      </c>
      <c r="B45" s="126" t="s">
        <v>510</v>
      </c>
      <c r="C45" s="127" t="s">
        <v>511</v>
      </c>
      <c r="D45" s="128" t="s">
        <v>92</v>
      </c>
      <c r="E45" s="129">
        <v>13.5</v>
      </c>
      <c r="F45" s="130">
        <v>275</v>
      </c>
      <c r="G45" s="131"/>
      <c r="H45" s="131"/>
      <c r="I45" s="131"/>
      <c r="J45" s="131"/>
      <c r="K45" s="131">
        <v>3713</v>
      </c>
      <c r="L45" s="131"/>
      <c r="M45" s="131"/>
      <c r="N45" s="131"/>
      <c r="O45" s="131"/>
      <c r="P45" s="131"/>
      <c r="Q45" s="131"/>
      <c r="R45" s="98"/>
      <c r="S45" s="98"/>
    </row>
    <row r="46" spans="1:19" ht="24" x14ac:dyDescent="0.2">
      <c r="A46" s="123">
        <v>20</v>
      </c>
      <c r="B46" s="126" t="s">
        <v>512</v>
      </c>
      <c r="C46" s="127" t="s">
        <v>513</v>
      </c>
      <c r="D46" s="128" t="s">
        <v>404</v>
      </c>
      <c r="E46" s="132">
        <v>0.03</v>
      </c>
      <c r="F46" s="130">
        <v>8739.36</v>
      </c>
      <c r="G46" s="131"/>
      <c r="H46" s="131"/>
      <c r="I46" s="131"/>
      <c r="J46" s="131"/>
      <c r="K46" s="131">
        <v>262</v>
      </c>
      <c r="L46" s="131"/>
      <c r="M46" s="131"/>
      <c r="N46" s="131"/>
      <c r="O46" s="131"/>
      <c r="P46" s="131"/>
      <c r="Q46" s="131"/>
      <c r="R46" s="98"/>
      <c r="S46" s="98"/>
    </row>
    <row r="47" spans="1:19" ht="24" x14ac:dyDescent="0.2">
      <c r="A47" s="123">
        <v>21</v>
      </c>
      <c r="B47" s="126" t="s">
        <v>405</v>
      </c>
      <c r="C47" s="127" t="s">
        <v>406</v>
      </c>
      <c r="D47" s="128" t="s">
        <v>90</v>
      </c>
      <c r="E47" s="132">
        <v>8.0000000000000002E-3</v>
      </c>
      <c r="F47" s="130">
        <v>417.46</v>
      </c>
      <c r="G47" s="130">
        <v>79.650000000000006</v>
      </c>
      <c r="H47" s="130">
        <v>10.15</v>
      </c>
      <c r="I47" s="130">
        <v>0.16</v>
      </c>
      <c r="J47" s="131"/>
      <c r="K47" s="131">
        <v>3</v>
      </c>
      <c r="L47" s="131">
        <v>1</v>
      </c>
      <c r="M47" s="131"/>
      <c r="N47" s="131"/>
      <c r="O47" s="131">
        <v>5.31</v>
      </c>
      <c r="P47" s="131">
        <v>0.04</v>
      </c>
      <c r="Q47" s="131"/>
      <c r="R47" s="98"/>
      <c r="S47" s="98"/>
    </row>
    <row r="48" spans="1:19" ht="43.5" x14ac:dyDescent="0.2">
      <c r="A48" s="123">
        <v>22</v>
      </c>
      <c r="B48" s="126" t="s">
        <v>407</v>
      </c>
      <c r="C48" s="127" t="s">
        <v>514</v>
      </c>
      <c r="D48" s="128" t="s">
        <v>90</v>
      </c>
      <c r="E48" s="132">
        <v>8.0000000000000002E-3</v>
      </c>
      <c r="F48" s="130">
        <v>777.58</v>
      </c>
      <c r="G48" s="130">
        <v>73.62</v>
      </c>
      <c r="H48" s="130">
        <v>26.6</v>
      </c>
      <c r="I48" s="130">
        <v>0.32</v>
      </c>
      <c r="J48" s="131"/>
      <c r="K48" s="131">
        <v>6</v>
      </c>
      <c r="L48" s="131">
        <v>1</v>
      </c>
      <c r="M48" s="131"/>
      <c r="N48" s="131"/>
      <c r="O48" s="131">
        <v>5.76</v>
      </c>
      <c r="P48" s="131">
        <v>0.05</v>
      </c>
      <c r="Q48" s="131"/>
      <c r="R48" s="98"/>
      <c r="S48" s="98"/>
    </row>
    <row r="49" spans="1:19" ht="24" x14ac:dyDescent="0.2">
      <c r="A49" s="123">
        <v>23</v>
      </c>
      <c r="B49" s="126" t="s">
        <v>515</v>
      </c>
      <c r="C49" s="127" t="s">
        <v>516</v>
      </c>
      <c r="D49" s="128" t="s">
        <v>22</v>
      </c>
      <c r="E49" s="132">
        <v>10</v>
      </c>
      <c r="F49" s="130">
        <v>39.9</v>
      </c>
      <c r="G49" s="130">
        <v>20.59</v>
      </c>
      <c r="H49" s="130">
        <v>2.09</v>
      </c>
      <c r="I49" s="131"/>
      <c r="J49" s="131"/>
      <c r="K49" s="131">
        <v>399</v>
      </c>
      <c r="L49" s="131">
        <v>206</v>
      </c>
      <c r="M49" s="131">
        <v>21</v>
      </c>
      <c r="N49" s="131"/>
      <c r="O49" s="131">
        <v>1.63</v>
      </c>
      <c r="P49" s="131">
        <v>16.3</v>
      </c>
      <c r="Q49" s="131"/>
      <c r="R49" s="98"/>
      <c r="S49" s="98"/>
    </row>
    <row r="50" spans="1:19" ht="48" x14ac:dyDescent="0.2">
      <c r="A50" s="123">
        <v>24</v>
      </c>
      <c r="B50" s="126" t="s">
        <v>517</v>
      </c>
      <c r="C50" s="127" t="s">
        <v>518</v>
      </c>
      <c r="D50" s="128" t="s">
        <v>519</v>
      </c>
      <c r="E50" s="129">
        <v>1</v>
      </c>
      <c r="F50" s="130" t="s">
        <v>520</v>
      </c>
      <c r="G50" s="131"/>
      <c r="H50" s="131"/>
      <c r="I50" s="131"/>
      <c r="J50" s="131"/>
      <c r="K50" s="131">
        <v>2432</v>
      </c>
      <c r="L50" s="131"/>
      <c r="M50" s="131"/>
      <c r="N50" s="131"/>
      <c r="O50" s="131"/>
      <c r="P50" s="131"/>
      <c r="Q50" s="131"/>
      <c r="R50" s="98"/>
      <c r="S50" s="98"/>
    </row>
    <row r="51" spans="1:19" ht="48" x14ac:dyDescent="0.2">
      <c r="A51" s="123">
        <v>25</v>
      </c>
      <c r="B51" s="126" t="s">
        <v>517</v>
      </c>
      <c r="C51" s="127" t="s">
        <v>521</v>
      </c>
      <c r="D51" s="128" t="s">
        <v>519</v>
      </c>
      <c r="E51" s="129">
        <v>3</v>
      </c>
      <c r="F51" s="130" t="s">
        <v>520</v>
      </c>
      <c r="G51" s="131"/>
      <c r="H51" s="131"/>
      <c r="I51" s="131"/>
      <c r="J51" s="131"/>
      <c r="K51" s="131">
        <v>7296</v>
      </c>
      <c r="L51" s="131"/>
      <c r="M51" s="131"/>
      <c r="N51" s="131"/>
      <c r="O51" s="131"/>
      <c r="P51" s="131"/>
      <c r="Q51" s="131"/>
      <c r="R51" s="98"/>
      <c r="S51" s="98"/>
    </row>
    <row r="52" spans="1:19" ht="48" x14ac:dyDescent="0.2">
      <c r="A52" s="123">
        <v>26</v>
      </c>
      <c r="B52" s="126" t="s">
        <v>517</v>
      </c>
      <c r="C52" s="127" t="s">
        <v>522</v>
      </c>
      <c r="D52" s="128" t="s">
        <v>519</v>
      </c>
      <c r="E52" s="129">
        <v>5</v>
      </c>
      <c r="F52" s="130" t="s">
        <v>520</v>
      </c>
      <c r="G52" s="131"/>
      <c r="H52" s="131"/>
      <c r="I52" s="131"/>
      <c r="J52" s="131"/>
      <c r="K52" s="131">
        <v>12160</v>
      </c>
      <c r="L52" s="131"/>
      <c r="M52" s="131"/>
      <c r="N52" s="131"/>
      <c r="O52" s="131"/>
      <c r="P52" s="131"/>
      <c r="Q52" s="131"/>
      <c r="R52" s="98"/>
      <c r="S52" s="98"/>
    </row>
    <row r="53" spans="1:19" ht="48" x14ac:dyDescent="0.2">
      <c r="A53" s="123">
        <v>27</v>
      </c>
      <c r="B53" s="126" t="s">
        <v>517</v>
      </c>
      <c r="C53" s="127" t="s">
        <v>523</v>
      </c>
      <c r="D53" s="128" t="s">
        <v>519</v>
      </c>
      <c r="E53" s="129">
        <v>1</v>
      </c>
      <c r="F53" s="130" t="s">
        <v>524</v>
      </c>
      <c r="G53" s="131"/>
      <c r="H53" s="131"/>
      <c r="I53" s="131"/>
      <c r="J53" s="131"/>
      <c r="K53" s="131">
        <v>2483</v>
      </c>
      <c r="L53" s="131"/>
      <c r="M53" s="131"/>
      <c r="N53" s="131"/>
      <c r="O53" s="131"/>
      <c r="P53" s="131"/>
      <c r="Q53" s="131"/>
      <c r="R53" s="98"/>
      <c r="S53" s="98"/>
    </row>
    <row r="54" spans="1:19" ht="24" x14ac:dyDescent="0.2">
      <c r="A54" s="123">
        <v>28</v>
      </c>
      <c r="B54" s="126" t="s">
        <v>525</v>
      </c>
      <c r="C54" s="127" t="s">
        <v>526</v>
      </c>
      <c r="D54" s="128" t="s">
        <v>22</v>
      </c>
      <c r="E54" s="132">
        <v>4</v>
      </c>
      <c r="F54" s="130">
        <v>38.44</v>
      </c>
      <c r="G54" s="130">
        <v>23.24</v>
      </c>
      <c r="H54" s="130">
        <v>2.2400000000000002</v>
      </c>
      <c r="I54" s="131"/>
      <c r="J54" s="131"/>
      <c r="K54" s="131">
        <v>154</v>
      </c>
      <c r="L54" s="131">
        <v>93</v>
      </c>
      <c r="M54" s="131">
        <v>9</v>
      </c>
      <c r="N54" s="131"/>
      <c r="O54" s="131">
        <v>1.84</v>
      </c>
      <c r="P54" s="131">
        <v>7.36</v>
      </c>
      <c r="Q54" s="131"/>
      <c r="R54" s="98"/>
      <c r="S54" s="98"/>
    </row>
    <row r="55" spans="1:19" ht="48" x14ac:dyDescent="0.2">
      <c r="A55" s="123">
        <v>29</v>
      </c>
      <c r="B55" s="126" t="s">
        <v>517</v>
      </c>
      <c r="C55" s="127" t="s">
        <v>527</v>
      </c>
      <c r="D55" s="128" t="s">
        <v>519</v>
      </c>
      <c r="E55" s="129">
        <v>1</v>
      </c>
      <c r="F55" s="130" t="s">
        <v>528</v>
      </c>
      <c r="G55" s="131"/>
      <c r="H55" s="131"/>
      <c r="I55" s="131"/>
      <c r="J55" s="131"/>
      <c r="K55" s="131">
        <v>2637</v>
      </c>
      <c r="L55" s="131"/>
      <c r="M55" s="131"/>
      <c r="N55" s="131"/>
      <c r="O55" s="131"/>
      <c r="P55" s="131"/>
      <c r="Q55" s="131"/>
      <c r="R55" s="98"/>
      <c r="S55" s="98"/>
    </row>
    <row r="56" spans="1:19" ht="48" x14ac:dyDescent="0.2">
      <c r="A56" s="123">
        <v>30</v>
      </c>
      <c r="B56" s="126" t="s">
        <v>517</v>
      </c>
      <c r="C56" s="127" t="s">
        <v>529</v>
      </c>
      <c r="D56" s="128" t="s">
        <v>519</v>
      </c>
      <c r="E56" s="129">
        <v>2</v>
      </c>
      <c r="F56" s="130" t="s">
        <v>530</v>
      </c>
      <c r="G56" s="131"/>
      <c r="H56" s="131"/>
      <c r="I56" s="131"/>
      <c r="J56" s="131"/>
      <c r="K56" s="131">
        <v>5888</v>
      </c>
      <c r="L56" s="131"/>
      <c r="M56" s="131"/>
      <c r="N56" s="131"/>
      <c r="O56" s="131"/>
      <c r="P56" s="131"/>
      <c r="Q56" s="131"/>
      <c r="R56" s="98"/>
      <c r="S56" s="98"/>
    </row>
    <row r="57" spans="1:19" ht="48" x14ac:dyDescent="0.2">
      <c r="A57" s="123">
        <v>31</v>
      </c>
      <c r="B57" s="126" t="s">
        <v>517</v>
      </c>
      <c r="C57" s="127" t="s">
        <v>531</v>
      </c>
      <c r="D57" s="128" t="s">
        <v>519</v>
      </c>
      <c r="E57" s="129">
        <v>1</v>
      </c>
      <c r="F57" s="130" t="s">
        <v>530</v>
      </c>
      <c r="G57" s="131"/>
      <c r="H57" s="131"/>
      <c r="I57" s="131"/>
      <c r="J57" s="131"/>
      <c r="K57" s="131">
        <v>2944</v>
      </c>
      <c r="L57" s="131"/>
      <c r="M57" s="131"/>
      <c r="N57" s="131"/>
      <c r="O57" s="131"/>
      <c r="P57" s="131"/>
      <c r="Q57" s="131"/>
      <c r="R57" s="98"/>
      <c r="S57" s="98"/>
    </row>
    <row r="58" spans="1:19" ht="36" x14ac:dyDescent="0.2">
      <c r="A58" s="123">
        <v>32</v>
      </c>
      <c r="B58" s="126" t="s">
        <v>532</v>
      </c>
      <c r="C58" s="127" t="s">
        <v>533</v>
      </c>
      <c r="D58" s="128" t="s">
        <v>22</v>
      </c>
      <c r="E58" s="132">
        <v>4</v>
      </c>
      <c r="F58" s="130">
        <v>34.49</v>
      </c>
      <c r="G58" s="130">
        <v>15.41</v>
      </c>
      <c r="H58" s="130">
        <v>1.86</v>
      </c>
      <c r="I58" s="131"/>
      <c r="J58" s="131"/>
      <c r="K58" s="131">
        <v>138</v>
      </c>
      <c r="L58" s="131">
        <v>62</v>
      </c>
      <c r="M58" s="131">
        <v>7</v>
      </c>
      <c r="N58" s="131"/>
      <c r="O58" s="131">
        <v>1.22</v>
      </c>
      <c r="P58" s="131">
        <v>4.88</v>
      </c>
      <c r="Q58" s="131"/>
      <c r="R58" s="98"/>
      <c r="S58" s="98"/>
    </row>
    <row r="59" spans="1:19" ht="48" x14ac:dyDescent="0.2">
      <c r="A59" s="123">
        <v>33</v>
      </c>
      <c r="B59" s="126" t="s">
        <v>534</v>
      </c>
      <c r="C59" s="127" t="s">
        <v>535</v>
      </c>
      <c r="D59" s="128" t="s">
        <v>148</v>
      </c>
      <c r="E59" s="129">
        <v>1</v>
      </c>
      <c r="F59" s="130" t="s">
        <v>536</v>
      </c>
      <c r="G59" s="131"/>
      <c r="H59" s="131"/>
      <c r="I59" s="131"/>
      <c r="J59" s="131"/>
      <c r="K59" s="131">
        <v>183</v>
      </c>
      <c r="L59" s="131"/>
      <c r="M59" s="131"/>
      <c r="N59" s="131"/>
      <c r="O59" s="131"/>
      <c r="P59" s="131"/>
      <c r="Q59" s="131"/>
      <c r="R59" s="98"/>
      <c r="S59" s="98"/>
    </row>
    <row r="60" spans="1:19" ht="48" x14ac:dyDescent="0.2">
      <c r="A60" s="123">
        <v>34</v>
      </c>
      <c r="B60" s="126" t="s">
        <v>534</v>
      </c>
      <c r="C60" s="127" t="s">
        <v>537</v>
      </c>
      <c r="D60" s="128" t="s">
        <v>148</v>
      </c>
      <c r="E60" s="129">
        <v>2</v>
      </c>
      <c r="F60" s="130" t="s">
        <v>538</v>
      </c>
      <c r="G60" s="131"/>
      <c r="H60" s="131"/>
      <c r="I60" s="131"/>
      <c r="J60" s="131"/>
      <c r="K60" s="131">
        <v>363</v>
      </c>
      <c r="L60" s="131"/>
      <c r="M60" s="131"/>
      <c r="N60" s="131"/>
      <c r="O60" s="131"/>
      <c r="P60" s="131"/>
      <c r="Q60" s="131"/>
      <c r="R60" s="98"/>
      <c r="S60" s="98"/>
    </row>
    <row r="61" spans="1:19" ht="48" x14ac:dyDescent="0.2">
      <c r="A61" s="123">
        <v>35</v>
      </c>
      <c r="B61" s="126" t="s">
        <v>534</v>
      </c>
      <c r="C61" s="127" t="s">
        <v>539</v>
      </c>
      <c r="D61" s="128" t="s">
        <v>148</v>
      </c>
      <c r="E61" s="129">
        <v>1</v>
      </c>
      <c r="F61" s="130" t="s">
        <v>540</v>
      </c>
      <c r="G61" s="131"/>
      <c r="H61" s="131"/>
      <c r="I61" s="131"/>
      <c r="J61" s="131"/>
      <c r="K61" s="131">
        <v>223</v>
      </c>
      <c r="L61" s="131"/>
      <c r="M61" s="131"/>
      <c r="N61" s="131"/>
      <c r="O61" s="131"/>
      <c r="P61" s="131"/>
      <c r="Q61" s="131"/>
      <c r="R61" s="98"/>
      <c r="S61" s="98"/>
    </row>
    <row r="62" spans="1:19" ht="36" x14ac:dyDescent="0.2">
      <c r="A62" s="123">
        <v>36</v>
      </c>
      <c r="B62" s="126" t="s">
        <v>472</v>
      </c>
      <c r="C62" s="127" t="s">
        <v>541</v>
      </c>
      <c r="D62" s="128" t="s">
        <v>474</v>
      </c>
      <c r="E62" s="132">
        <v>8</v>
      </c>
      <c r="F62" s="130">
        <v>24.67</v>
      </c>
      <c r="G62" s="130">
        <v>18.440000000000001</v>
      </c>
      <c r="H62" s="130">
        <v>2.94</v>
      </c>
      <c r="I62" s="131"/>
      <c r="J62" s="131"/>
      <c r="K62" s="131">
        <v>197</v>
      </c>
      <c r="L62" s="131">
        <v>148</v>
      </c>
      <c r="M62" s="131">
        <v>24</v>
      </c>
      <c r="N62" s="131"/>
      <c r="O62" s="131">
        <v>1.46</v>
      </c>
      <c r="P62" s="131">
        <v>11.68</v>
      </c>
      <c r="Q62" s="131"/>
      <c r="R62" s="98"/>
      <c r="S62" s="98"/>
    </row>
    <row r="63" spans="1:19" ht="48" x14ac:dyDescent="0.2">
      <c r="A63" s="123">
        <v>37</v>
      </c>
      <c r="B63" s="126" t="s">
        <v>542</v>
      </c>
      <c r="C63" s="127" t="s">
        <v>543</v>
      </c>
      <c r="D63" s="128" t="s">
        <v>148</v>
      </c>
      <c r="E63" s="129">
        <v>1</v>
      </c>
      <c r="F63" s="130" t="s">
        <v>544</v>
      </c>
      <c r="G63" s="131"/>
      <c r="H63" s="131"/>
      <c r="I63" s="131"/>
      <c r="J63" s="131"/>
      <c r="K63" s="131">
        <v>44</v>
      </c>
      <c r="L63" s="131"/>
      <c r="M63" s="131"/>
      <c r="N63" s="131"/>
      <c r="O63" s="131"/>
      <c r="P63" s="131"/>
      <c r="Q63" s="131"/>
      <c r="R63" s="98"/>
      <c r="S63" s="98"/>
    </row>
    <row r="64" spans="1:19" ht="48" x14ac:dyDescent="0.2">
      <c r="A64" s="123">
        <v>38</v>
      </c>
      <c r="B64" s="126" t="s">
        <v>542</v>
      </c>
      <c r="C64" s="127" t="s">
        <v>545</v>
      </c>
      <c r="D64" s="128" t="s">
        <v>148</v>
      </c>
      <c r="E64" s="129">
        <v>5</v>
      </c>
      <c r="F64" s="130" t="s">
        <v>546</v>
      </c>
      <c r="G64" s="131"/>
      <c r="H64" s="131"/>
      <c r="I64" s="131"/>
      <c r="J64" s="131"/>
      <c r="K64" s="131">
        <v>267</v>
      </c>
      <c r="L64" s="131"/>
      <c r="M64" s="131"/>
      <c r="N64" s="131"/>
      <c r="O64" s="131"/>
      <c r="P64" s="131"/>
      <c r="Q64" s="131"/>
      <c r="R64" s="98"/>
      <c r="S64" s="98"/>
    </row>
    <row r="65" spans="1:19" ht="48" x14ac:dyDescent="0.2">
      <c r="A65" s="123">
        <v>39</v>
      </c>
      <c r="B65" s="126" t="s">
        <v>542</v>
      </c>
      <c r="C65" s="127" t="s">
        <v>547</v>
      </c>
      <c r="D65" s="128" t="s">
        <v>148</v>
      </c>
      <c r="E65" s="129">
        <v>2</v>
      </c>
      <c r="F65" s="130" t="s">
        <v>548</v>
      </c>
      <c r="G65" s="131"/>
      <c r="H65" s="131"/>
      <c r="I65" s="131"/>
      <c r="J65" s="131"/>
      <c r="K65" s="131">
        <v>125</v>
      </c>
      <c r="L65" s="131"/>
      <c r="M65" s="131"/>
      <c r="N65" s="131"/>
      <c r="O65" s="131"/>
      <c r="P65" s="131"/>
      <c r="Q65" s="131"/>
      <c r="R65" s="98"/>
      <c r="S65" s="98"/>
    </row>
    <row r="66" spans="1:19" ht="45.75" x14ac:dyDescent="0.2">
      <c r="A66" s="123">
        <v>40</v>
      </c>
      <c r="B66" s="126" t="s">
        <v>549</v>
      </c>
      <c r="C66" s="127" t="s">
        <v>550</v>
      </c>
      <c r="D66" s="128" t="s">
        <v>90</v>
      </c>
      <c r="E66" s="132">
        <v>0.14000000000000001</v>
      </c>
      <c r="F66" s="130">
        <v>985.04</v>
      </c>
      <c r="G66" s="130">
        <v>535.48</v>
      </c>
      <c r="H66" s="130">
        <v>35.85</v>
      </c>
      <c r="I66" s="131"/>
      <c r="J66" s="131"/>
      <c r="K66" s="131">
        <v>138</v>
      </c>
      <c r="L66" s="131">
        <v>75</v>
      </c>
      <c r="M66" s="131">
        <v>5</v>
      </c>
      <c r="N66" s="131"/>
      <c r="O66" s="131">
        <v>44</v>
      </c>
      <c r="P66" s="131">
        <v>6.16</v>
      </c>
      <c r="Q66" s="131"/>
      <c r="R66" s="98"/>
      <c r="S66" s="98"/>
    </row>
    <row r="67" spans="1:19" ht="24" x14ac:dyDescent="0.2">
      <c r="A67" s="160" t="s">
        <v>417</v>
      </c>
      <c r="B67" s="161" t="s">
        <v>551</v>
      </c>
      <c r="C67" s="162" t="s">
        <v>552</v>
      </c>
      <c r="D67" s="160" t="s">
        <v>404</v>
      </c>
      <c r="E67" s="163" t="s">
        <v>553</v>
      </c>
      <c r="F67" s="164">
        <v>16220</v>
      </c>
      <c r="G67" s="131"/>
      <c r="H67" s="131"/>
      <c r="I67" s="131"/>
      <c r="J67" s="131"/>
      <c r="K67" s="165">
        <v>55.15</v>
      </c>
      <c r="L67" s="131"/>
      <c r="M67" s="131"/>
      <c r="N67" s="131"/>
      <c r="O67" s="131"/>
      <c r="P67" s="131"/>
      <c r="Q67" s="131"/>
      <c r="R67" s="98"/>
      <c r="S67" s="98"/>
    </row>
    <row r="68" spans="1:19" ht="24" x14ac:dyDescent="0.2">
      <c r="A68" s="160" t="s">
        <v>417</v>
      </c>
      <c r="B68" s="161" t="s">
        <v>554</v>
      </c>
      <c r="C68" s="162" t="s">
        <v>555</v>
      </c>
      <c r="D68" s="160" t="s">
        <v>556</v>
      </c>
      <c r="E68" s="163" t="s">
        <v>557</v>
      </c>
      <c r="F68" s="164">
        <v>17850</v>
      </c>
      <c r="G68" s="131"/>
      <c r="H68" s="131"/>
      <c r="I68" s="131"/>
      <c r="J68" s="131"/>
      <c r="K68" s="165">
        <v>299.88</v>
      </c>
      <c r="L68" s="131"/>
      <c r="M68" s="131"/>
      <c r="N68" s="131"/>
      <c r="O68" s="131"/>
      <c r="P68" s="131"/>
      <c r="Q68" s="131"/>
      <c r="R68" s="98"/>
      <c r="S68" s="98"/>
    </row>
    <row r="69" spans="1:19" ht="48" x14ac:dyDescent="0.2">
      <c r="A69" s="123">
        <v>41</v>
      </c>
      <c r="B69" s="126" t="s">
        <v>558</v>
      </c>
      <c r="C69" s="127" t="s">
        <v>559</v>
      </c>
      <c r="D69" s="128" t="s">
        <v>92</v>
      </c>
      <c r="E69" s="129">
        <v>14</v>
      </c>
      <c r="F69" s="130" t="s">
        <v>560</v>
      </c>
      <c r="G69" s="131"/>
      <c r="H69" s="131"/>
      <c r="I69" s="131"/>
      <c r="J69" s="131"/>
      <c r="K69" s="131">
        <v>638</v>
      </c>
      <c r="L69" s="131"/>
      <c r="M69" s="131"/>
      <c r="N69" s="131"/>
      <c r="O69" s="131"/>
      <c r="P69" s="131"/>
      <c r="Q69" s="131"/>
      <c r="R69" s="98"/>
      <c r="S69" s="98"/>
    </row>
    <row r="70" spans="1:19" ht="48" x14ac:dyDescent="0.2">
      <c r="A70" s="123">
        <v>42</v>
      </c>
      <c r="B70" s="126" t="s">
        <v>561</v>
      </c>
      <c r="C70" s="127" t="s">
        <v>562</v>
      </c>
      <c r="D70" s="128" t="s">
        <v>398</v>
      </c>
      <c r="E70" s="132">
        <v>8.4</v>
      </c>
      <c r="F70" s="130" t="s">
        <v>563</v>
      </c>
      <c r="G70" s="131"/>
      <c r="H70" s="131"/>
      <c r="I70" s="131"/>
      <c r="J70" s="131"/>
      <c r="K70" s="131">
        <v>97</v>
      </c>
      <c r="L70" s="131"/>
      <c r="M70" s="131"/>
      <c r="N70" s="131"/>
      <c r="O70" s="131"/>
      <c r="P70" s="131"/>
      <c r="Q70" s="131"/>
      <c r="R70" s="98"/>
      <c r="S70" s="98"/>
    </row>
    <row r="71" spans="1:19" ht="24" x14ac:dyDescent="0.2">
      <c r="A71" s="123">
        <v>43</v>
      </c>
      <c r="B71" s="126" t="s">
        <v>564</v>
      </c>
      <c r="C71" s="127" t="s">
        <v>565</v>
      </c>
      <c r="D71" s="128" t="s">
        <v>566</v>
      </c>
      <c r="E71" s="129">
        <v>50</v>
      </c>
      <c r="F71" s="130">
        <v>10.81</v>
      </c>
      <c r="G71" s="130">
        <v>10.81</v>
      </c>
      <c r="H71" s="131"/>
      <c r="I71" s="131"/>
      <c r="J71" s="131"/>
      <c r="K71" s="131">
        <v>541</v>
      </c>
      <c r="L71" s="131">
        <v>541</v>
      </c>
      <c r="M71" s="131"/>
      <c r="N71" s="131"/>
      <c r="O71" s="131">
        <v>0.9</v>
      </c>
      <c r="P71" s="131">
        <v>45</v>
      </c>
      <c r="Q71" s="131"/>
      <c r="R71" s="98"/>
      <c r="S71" s="98"/>
    </row>
    <row r="72" spans="1:19" ht="24" x14ac:dyDescent="0.2">
      <c r="A72" s="123">
        <v>44</v>
      </c>
      <c r="B72" s="126" t="s">
        <v>567</v>
      </c>
      <c r="C72" s="127" t="s">
        <v>568</v>
      </c>
      <c r="D72" s="128" t="s">
        <v>566</v>
      </c>
      <c r="E72" s="129">
        <v>50</v>
      </c>
      <c r="F72" s="130">
        <v>2.59</v>
      </c>
      <c r="G72" s="130">
        <v>1.2</v>
      </c>
      <c r="H72" s="130">
        <v>1.39</v>
      </c>
      <c r="I72" s="131"/>
      <c r="J72" s="131"/>
      <c r="K72" s="131">
        <v>130</v>
      </c>
      <c r="L72" s="131">
        <v>60</v>
      </c>
      <c r="M72" s="131">
        <v>70</v>
      </c>
      <c r="N72" s="131"/>
      <c r="O72" s="131">
        <v>0.1</v>
      </c>
      <c r="P72" s="131">
        <v>5</v>
      </c>
      <c r="Q72" s="131"/>
      <c r="R72" s="98"/>
      <c r="S72" s="98"/>
    </row>
    <row r="73" spans="1:19" ht="24" x14ac:dyDescent="0.2">
      <c r="A73" s="123">
        <v>45</v>
      </c>
      <c r="B73" s="126" t="s">
        <v>569</v>
      </c>
      <c r="C73" s="127" t="s">
        <v>570</v>
      </c>
      <c r="D73" s="128" t="s">
        <v>90</v>
      </c>
      <c r="E73" s="132">
        <v>0.5</v>
      </c>
      <c r="F73" s="130">
        <v>303.87</v>
      </c>
      <c r="G73" s="130">
        <v>54.82</v>
      </c>
      <c r="H73" s="130">
        <v>2.97</v>
      </c>
      <c r="I73" s="130">
        <v>0.16</v>
      </c>
      <c r="J73" s="131"/>
      <c r="K73" s="131">
        <v>152</v>
      </c>
      <c r="L73" s="131">
        <v>27</v>
      </c>
      <c r="M73" s="131">
        <v>1</v>
      </c>
      <c r="N73" s="131"/>
      <c r="O73" s="131">
        <v>4.45</v>
      </c>
      <c r="P73" s="131">
        <v>2.23</v>
      </c>
      <c r="Q73" s="131"/>
      <c r="R73" s="98"/>
      <c r="S73" s="98"/>
    </row>
    <row r="74" spans="1:19" ht="45.75" x14ac:dyDescent="0.2">
      <c r="A74" s="123">
        <v>46</v>
      </c>
      <c r="B74" s="126" t="s">
        <v>549</v>
      </c>
      <c r="C74" s="127" t="s">
        <v>571</v>
      </c>
      <c r="D74" s="128" t="s">
        <v>90</v>
      </c>
      <c r="E74" s="132">
        <v>0.5</v>
      </c>
      <c r="F74" s="130">
        <v>985.04</v>
      </c>
      <c r="G74" s="130">
        <v>535.48</v>
      </c>
      <c r="H74" s="130">
        <v>35.85</v>
      </c>
      <c r="I74" s="131"/>
      <c r="J74" s="131"/>
      <c r="K74" s="131">
        <v>493</v>
      </c>
      <c r="L74" s="131">
        <v>268</v>
      </c>
      <c r="M74" s="131">
        <v>18</v>
      </c>
      <c r="N74" s="131"/>
      <c r="O74" s="131">
        <v>44</v>
      </c>
      <c r="P74" s="131">
        <v>22</v>
      </c>
      <c r="Q74" s="131"/>
      <c r="R74" s="98"/>
      <c r="S74" s="98"/>
    </row>
    <row r="75" spans="1:19" ht="24" x14ac:dyDescent="0.2">
      <c r="A75" s="160" t="s">
        <v>417</v>
      </c>
      <c r="B75" s="161" t="s">
        <v>551</v>
      </c>
      <c r="C75" s="162" t="s">
        <v>552</v>
      </c>
      <c r="D75" s="160" t="s">
        <v>404</v>
      </c>
      <c r="E75" s="163" t="s">
        <v>572</v>
      </c>
      <c r="F75" s="164">
        <v>16220</v>
      </c>
      <c r="G75" s="131"/>
      <c r="H75" s="131"/>
      <c r="I75" s="131"/>
      <c r="J75" s="131"/>
      <c r="K75" s="165">
        <v>194.64</v>
      </c>
      <c r="L75" s="131"/>
      <c r="M75" s="131"/>
      <c r="N75" s="131"/>
      <c r="O75" s="131"/>
      <c r="P75" s="131"/>
      <c r="Q75" s="131"/>
      <c r="R75" s="98"/>
      <c r="S75" s="98"/>
    </row>
    <row r="76" spans="1:19" ht="24" x14ac:dyDescent="0.2">
      <c r="A76" s="160" t="s">
        <v>417</v>
      </c>
      <c r="B76" s="161" t="s">
        <v>554</v>
      </c>
      <c r="C76" s="162" t="s">
        <v>555</v>
      </c>
      <c r="D76" s="160" t="s">
        <v>556</v>
      </c>
      <c r="E76" s="163" t="s">
        <v>573</v>
      </c>
      <c r="F76" s="164">
        <v>17850</v>
      </c>
      <c r="G76" s="131"/>
      <c r="H76" s="131"/>
      <c r="I76" s="131"/>
      <c r="J76" s="131"/>
      <c r="K76" s="165">
        <v>1071</v>
      </c>
      <c r="L76" s="131"/>
      <c r="M76" s="131"/>
      <c r="N76" s="131"/>
      <c r="O76" s="131"/>
      <c r="P76" s="131"/>
      <c r="Q76" s="131"/>
      <c r="R76" s="98"/>
      <c r="S76" s="98"/>
    </row>
    <row r="77" spans="1:19" ht="48" x14ac:dyDescent="0.2">
      <c r="A77" s="123">
        <v>47</v>
      </c>
      <c r="B77" s="126" t="s">
        <v>558</v>
      </c>
      <c r="C77" s="127" t="s">
        <v>574</v>
      </c>
      <c r="D77" s="128" t="s">
        <v>92</v>
      </c>
      <c r="E77" s="129">
        <v>50</v>
      </c>
      <c r="F77" s="130" t="s">
        <v>575</v>
      </c>
      <c r="G77" s="131"/>
      <c r="H77" s="131"/>
      <c r="I77" s="131"/>
      <c r="J77" s="131"/>
      <c r="K77" s="131">
        <v>1525</v>
      </c>
      <c r="L77" s="131"/>
      <c r="M77" s="131"/>
      <c r="N77" s="131"/>
      <c r="O77" s="131"/>
      <c r="P77" s="131"/>
      <c r="Q77" s="131"/>
      <c r="R77" s="98"/>
      <c r="S77" s="98"/>
    </row>
    <row r="78" spans="1:19" ht="48" x14ac:dyDescent="0.2">
      <c r="A78" s="123">
        <v>48</v>
      </c>
      <c r="B78" s="126" t="s">
        <v>576</v>
      </c>
      <c r="C78" s="127" t="s">
        <v>577</v>
      </c>
      <c r="D78" s="128" t="s">
        <v>398</v>
      </c>
      <c r="E78" s="132">
        <v>35</v>
      </c>
      <c r="F78" s="130" t="s">
        <v>578</v>
      </c>
      <c r="G78" s="131"/>
      <c r="H78" s="131"/>
      <c r="I78" s="131"/>
      <c r="J78" s="131"/>
      <c r="K78" s="131">
        <v>295</v>
      </c>
      <c r="L78" s="131"/>
      <c r="M78" s="131"/>
      <c r="N78" s="131"/>
      <c r="O78" s="131"/>
      <c r="P78" s="131"/>
      <c r="Q78" s="131"/>
      <c r="R78" s="98"/>
      <c r="S78" s="98"/>
    </row>
    <row r="79" spans="1:19" ht="24" x14ac:dyDescent="0.2">
      <c r="A79" s="123">
        <v>49</v>
      </c>
      <c r="B79" s="126" t="s">
        <v>579</v>
      </c>
      <c r="C79" s="127" t="s">
        <v>580</v>
      </c>
      <c r="D79" s="128" t="s">
        <v>21</v>
      </c>
      <c r="E79" s="129">
        <v>3</v>
      </c>
      <c r="F79" s="130">
        <v>6.5</v>
      </c>
      <c r="G79" s="131"/>
      <c r="H79" s="131"/>
      <c r="I79" s="131"/>
      <c r="J79" s="131"/>
      <c r="K79" s="131">
        <v>20</v>
      </c>
      <c r="L79" s="131"/>
      <c r="M79" s="131"/>
      <c r="N79" s="131"/>
      <c r="O79" s="131"/>
      <c r="P79" s="131"/>
      <c r="Q79" s="131"/>
      <c r="R79" s="98"/>
      <c r="S79" s="98"/>
    </row>
    <row r="80" spans="1:19" x14ac:dyDescent="0.2">
      <c r="A80" s="233" t="s">
        <v>581</v>
      </c>
      <c r="B80" s="232"/>
      <c r="C80" s="232"/>
      <c r="D80" s="232"/>
      <c r="E80" s="232"/>
      <c r="F80" s="232"/>
      <c r="G80" s="232"/>
      <c r="H80" s="232"/>
      <c r="I80" s="232"/>
      <c r="J80" s="232"/>
      <c r="K80" s="133">
        <v>88698</v>
      </c>
      <c r="L80" s="131"/>
      <c r="M80" s="131"/>
      <c r="N80" s="131"/>
      <c r="O80" s="131"/>
      <c r="P80" s="133">
        <v>374.43</v>
      </c>
      <c r="Q80" s="131"/>
      <c r="R80" s="98"/>
      <c r="S80" s="98"/>
    </row>
    <row r="81" spans="1:19" x14ac:dyDescent="0.2">
      <c r="A81" s="240" t="s">
        <v>582</v>
      </c>
      <c r="B81" s="232"/>
      <c r="C81" s="232"/>
      <c r="D81" s="232"/>
      <c r="E81" s="232"/>
      <c r="F81" s="232"/>
      <c r="G81" s="232"/>
      <c r="H81" s="232"/>
      <c r="I81" s="232"/>
      <c r="J81" s="232"/>
      <c r="K81" s="232"/>
      <c r="L81" s="232"/>
      <c r="M81" s="232"/>
      <c r="N81" s="232"/>
      <c r="O81" s="232"/>
      <c r="P81" s="232"/>
      <c r="Q81" s="232"/>
      <c r="R81" s="98"/>
      <c r="S81" s="98"/>
    </row>
    <row r="82" spans="1:19" ht="36" x14ac:dyDescent="0.2">
      <c r="A82" s="123">
        <v>50</v>
      </c>
      <c r="B82" s="126" t="s">
        <v>583</v>
      </c>
      <c r="C82" s="127" t="s">
        <v>584</v>
      </c>
      <c r="D82" s="128" t="s">
        <v>585</v>
      </c>
      <c r="E82" s="129">
        <v>1</v>
      </c>
      <c r="F82" s="130">
        <v>965.62</v>
      </c>
      <c r="G82" s="130">
        <v>565.61</v>
      </c>
      <c r="H82" s="130">
        <v>115.2</v>
      </c>
      <c r="I82" s="130">
        <v>4</v>
      </c>
      <c r="J82" s="131"/>
      <c r="K82" s="131">
        <v>966</v>
      </c>
      <c r="L82" s="131">
        <v>566</v>
      </c>
      <c r="M82" s="131">
        <v>115</v>
      </c>
      <c r="N82" s="131">
        <v>4</v>
      </c>
      <c r="O82" s="131">
        <v>43.71</v>
      </c>
      <c r="P82" s="131">
        <v>43.71</v>
      </c>
      <c r="Q82" s="131"/>
      <c r="R82" s="98"/>
      <c r="S82" s="98"/>
    </row>
    <row r="83" spans="1:19" ht="36" x14ac:dyDescent="0.2">
      <c r="A83" s="123">
        <v>51</v>
      </c>
      <c r="B83" s="126" t="s">
        <v>583</v>
      </c>
      <c r="C83" s="127" t="s">
        <v>586</v>
      </c>
      <c r="D83" s="128" t="s">
        <v>585</v>
      </c>
      <c r="E83" s="132">
        <v>3</v>
      </c>
      <c r="F83" s="130">
        <v>965.62</v>
      </c>
      <c r="G83" s="130">
        <v>565.61</v>
      </c>
      <c r="H83" s="130">
        <v>115.2</v>
      </c>
      <c r="I83" s="130">
        <v>4</v>
      </c>
      <c r="J83" s="131"/>
      <c r="K83" s="131">
        <v>2897</v>
      </c>
      <c r="L83" s="131">
        <v>1697</v>
      </c>
      <c r="M83" s="131">
        <v>346</v>
      </c>
      <c r="N83" s="131">
        <v>12</v>
      </c>
      <c r="O83" s="131">
        <v>43.71</v>
      </c>
      <c r="P83" s="131">
        <v>131.13</v>
      </c>
      <c r="Q83" s="131"/>
      <c r="R83" s="98"/>
      <c r="S83" s="98"/>
    </row>
    <row r="84" spans="1:19" ht="24" x14ac:dyDescent="0.2">
      <c r="A84" s="123">
        <v>52</v>
      </c>
      <c r="B84" s="126" t="s">
        <v>587</v>
      </c>
      <c r="C84" s="127" t="s">
        <v>588</v>
      </c>
      <c r="D84" s="128" t="s">
        <v>22</v>
      </c>
      <c r="E84" s="129">
        <v>1</v>
      </c>
      <c r="F84" s="130">
        <v>70.98</v>
      </c>
      <c r="G84" s="130">
        <v>31.7</v>
      </c>
      <c r="H84" s="130">
        <v>4.8899999999999997</v>
      </c>
      <c r="I84" s="130">
        <v>0.18</v>
      </c>
      <c r="J84" s="131"/>
      <c r="K84" s="131">
        <v>71</v>
      </c>
      <c r="L84" s="131">
        <v>32</v>
      </c>
      <c r="M84" s="131">
        <v>5</v>
      </c>
      <c r="N84" s="131"/>
      <c r="O84" s="131">
        <v>2.5099999999999998</v>
      </c>
      <c r="P84" s="131">
        <v>2.5099999999999998</v>
      </c>
      <c r="Q84" s="131"/>
      <c r="R84" s="98"/>
      <c r="S84" s="98"/>
    </row>
    <row r="85" spans="1:19" ht="36" x14ac:dyDescent="0.2">
      <c r="A85" s="123">
        <v>53</v>
      </c>
      <c r="B85" s="126" t="s">
        <v>589</v>
      </c>
      <c r="C85" s="127" t="s">
        <v>590</v>
      </c>
      <c r="D85" s="128" t="s">
        <v>591</v>
      </c>
      <c r="E85" s="129">
        <v>1</v>
      </c>
      <c r="F85" s="130">
        <v>241.84</v>
      </c>
      <c r="G85" s="130">
        <v>108.4</v>
      </c>
      <c r="H85" s="130">
        <v>17.96</v>
      </c>
      <c r="I85" s="130">
        <v>0.73</v>
      </c>
      <c r="J85" s="131"/>
      <c r="K85" s="131">
        <v>242</v>
      </c>
      <c r="L85" s="131">
        <v>108</v>
      </c>
      <c r="M85" s="131">
        <v>18</v>
      </c>
      <c r="N85" s="131">
        <v>1</v>
      </c>
      <c r="O85" s="131">
        <v>8</v>
      </c>
      <c r="P85" s="131">
        <v>8</v>
      </c>
      <c r="Q85" s="131"/>
      <c r="R85" s="98"/>
      <c r="S85" s="98"/>
    </row>
    <row r="86" spans="1:19" ht="36" x14ac:dyDescent="0.2">
      <c r="A86" s="123">
        <v>54</v>
      </c>
      <c r="B86" s="126" t="s">
        <v>592</v>
      </c>
      <c r="C86" s="127" t="s">
        <v>593</v>
      </c>
      <c r="D86" s="128" t="s">
        <v>566</v>
      </c>
      <c r="E86" s="132">
        <v>0.48</v>
      </c>
      <c r="F86" s="130">
        <v>90.14</v>
      </c>
      <c r="G86" s="130">
        <v>54.86</v>
      </c>
      <c r="H86" s="130">
        <v>7.31</v>
      </c>
      <c r="I86" s="131"/>
      <c r="J86" s="131"/>
      <c r="K86" s="131">
        <v>43</v>
      </c>
      <c r="L86" s="131">
        <v>26</v>
      </c>
      <c r="M86" s="131">
        <v>4</v>
      </c>
      <c r="N86" s="131"/>
      <c r="O86" s="131">
        <v>4.1399999999999997</v>
      </c>
      <c r="P86" s="131">
        <v>1.99</v>
      </c>
      <c r="Q86" s="131"/>
      <c r="R86" s="98"/>
      <c r="S86" s="98"/>
    </row>
    <row r="87" spans="1:19" ht="24" x14ac:dyDescent="0.2">
      <c r="A87" s="123">
        <v>55</v>
      </c>
      <c r="B87" s="126" t="s">
        <v>594</v>
      </c>
      <c r="C87" s="127" t="s">
        <v>595</v>
      </c>
      <c r="D87" s="128" t="s">
        <v>585</v>
      </c>
      <c r="E87" s="132">
        <v>2</v>
      </c>
      <c r="F87" s="130">
        <v>132.99</v>
      </c>
      <c r="G87" s="130">
        <v>88.48</v>
      </c>
      <c r="H87" s="130">
        <v>13.98</v>
      </c>
      <c r="I87" s="130">
        <v>0.55000000000000004</v>
      </c>
      <c r="J87" s="131"/>
      <c r="K87" s="131">
        <v>266</v>
      </c>
      <c r="L87" s="131">
        <v>177</v>
      </c>
      <c r="M87" s="131">
        <v>28</v>
      </c>
      <c r="N87" s="131">
        <v>1</v>
      </c>
      <c r="O87" s="131">
        <v>6.53</v>
      </c>
      <c r="P87" s="131">
        <v>13.06</v>
      </c>
      <c r="Q87" s="131"/>
      <c r="R87" s="98"/>
      <c r="S87" s="98"/>
    </row>
    <row r="88" spans="1:19" ht="36" x14ac:dyDescent="0.2">
      <c r="A88" s="123">
        <v>56</v>
      </c>
      <c r="B88" s="126" t="s">
        <v>596</v>
      </c>
      <c r="C88" s="127" t="s">
        <v>597</v>
      </c>
      <c r="D88" s="128" t="s">
        <v>598</v>
      </c>
      <c r="E88" s="129">
        <v>1</v>
      </c>
      <c r="F88" s="130">
        <v>100.35</v>
      </c>
      <c r="G88" s="130">
        <v>78.55</v>
      </c>
      <c r="H88" s="130">
        <v>6.66</v>
      </c>
      <c r="I88" s="130">
        <v>0.18</v>
      </c>
      <c r="J88" s="131"/>
      <c r="K88" s="131">
        <v>100</v>
      </c>
      <c r="L88" s="131">
        <v>79</v>
      </c>
      <c r="M88" s="131">
        <v>7</v>
      </c>
      <c r="N88" s="131"/>
      <c r="O88" s="131">
        <v>6.54</v>
      </c>
      <c r="P88" s="131">
        <v>6.54</v>
      </c>
      <c r="Q88" s="131"/>
      <c r="R88" s="98"/>
      <c r="S88" s="98"/>
    </row>
    <row r="89" spans="1:19" ht="24" x14ac:dyDescent="0.2">
      <c r="A89" s="123">
        <v>57</v>
      </c>
      <c r="B89" s="126" t="s">
        <v>599</v>
      </c>
      <c r="C89" s="127" t="s">
        <v>600</v>
      </c>
      <c r="D89" s="128" t="s">
        <v>601</v>
      </c>
      <c r="E89" s="129">
        <v>1</v>
      </c>
      <c r="F89" s="130">
        <v>31.93</v>
      </c>
      <c r="G89" s="130">
        <v>13.23</v>
      </c>
      <c r="H89" s="130">
        <v>5.04</v>
      </c>
      <c r="I89" s="131"/>
      <c r="J89" s="131"/>
      <c r="K89" s="131">
        <v>32</v>
      </c>
      <c r="L89" s="131">
        <v>13</v>
      </c>
      <c r="M89" s="131">
        <v>5</v>
      </c>
      <c r="N89" s="131"/>
      <c r="O89" s="131">
        <v>1.06</v>
      </c>
      <c r="P89" s="131">
        <v>1.06</v>
      </c>
      <c r="Q89" s="131"/>
      <c r="R89" s="98"/>
      <c r="S89" s="98"/>
    </row>
    <row r="90" spans="1:19" ht="96" x14ac:dyDescent="0.2">
      <c r="A90" s="128" t="s">
        <v>602</v>
      </c>
      <c r="B90" s="126" t="s">
        <v>603</v>
      </c>
      <c r="C90" s="127" t="s">
        <v>604</v>
      </c>
      <c r="D90" s="128" t="s">
        <v>21</v>
      </c>
      <c r="E90" s="129">
        <v>1</v>
      </c>
      <c r="F90" s="130" t="s">
        <v>605</v>
      </c>
      <c r="G90" s="131"/>
      <c r="H90" s="131"/>
      <c r="I90" s="131"/>
      <c r="J90" s="131">
        <v>47357</v>
      </c>
      <c r="K90" s="131">
        <v>47357</v>
      </c>
      <c r="L90" s="131"/>
      <c r="M90" s="131"/>
      <c r="N90" s="131"/>
      <c r="O90" s="131"/>
      <c r="P90" s="131"/>
      <c r="Q90" s="131"/>
      <c r="R90" s="98"/>
      <c r="S90" s="98"/>
    </row>
    <row r="91" spans="1:19" ht="96" x14ac:dyDescent="0.2">
      <c r="A91" s="128" t="s">
        <v>606</v>
      </c>
      <c r="B91" s="126" t="s">
        <v>603</v>
      </c>
      <c r="C91" s="127" t="s">
        <v>607</v>
      </c>
      <c r="D91" s="128" t="s">
        <v>21</v>
      </c>
      <c r="E91" s="129">
        <v>1</v>
      </c>
      <c r="F91" s="130" t="s">
        <v>608</v>
      </c>
      <c r="G91" s="131"/>
      <c r="H91" s="131"/>
      <c r="I91" s="131"/>
      <c r="J91" s="131">
        <v>87631</v>
      </c>
      <c r="K91" s="131">
        <v>87631</v>
      </c>
      <c r="L91" s="131"/>
      <c r="M91" s="131"/>
      <c r="N91" s="131"/>
      <c r="O91" s="131"/>
      <c r="P91" s="131"/>
      <c r="Q91" s="131"/>
      <c r="R91" s="98"/>
      <c r="S91" s="98"/>
    </row>
    <row r="92" spans="1:19" ht="24" x14ac:dyDescent="0.2">
      <c r="A92" s="123">
        <v>60</v>
      </c>
      <c r="B92" s="126" t="s">
        <v>609</v>
      </c>
      <c r="C92" s="127" t="s">
        <v>610</v>
      </c>
      <c r="D92" s="128" t="s">
        <v>611</v>
      </c>
      <c r="E92" s="129">
        <v>1</v>
      </c>
      <c r="F92" s="130">
        <v>569.9</v>
      </c>
      <c r="G92" s="130">
        <v>197.83</v>
      </c>
      <c r="H92" s="130">
        <v>233.8</v>
      </c>
      <c r="I92" s="130">
        <v>14.56</v>
      </c>
      <c r="J92" s="131"/>
      <c r="K92" s="131">
        <v>570</v>
      </c>
      <c r="L92" s="131">
        <v>198</v>
      </c>
      <c r="M92" s="131">
        <v>234</v>
      </c>
      <c r="N92" s="131">
        <v>15</v>
      </c>
      <c r="O92" s="131">
        <v>14.6</v>
      </c>
      <c r="P92" s="131">
        <v>14.6</v>
      </c>
      <c r="Q92" s="131"/>
      <c r="R92" s="98"/>
      <c r="S92" s="98"/>
    </row>
    <row r="93" spans="1:19" ht="96" x14ac:dyDescent="0.2">
      <c r="A93" s="128" t="s">
        <v>612</v>
      </c>
      <c r="B93" s="126" t="s">
        <v>603</v>
      </c>
      <c r="C93" s="127" t="s">
        <v>613</v>
      </c>
      <c r="D93" s="128" t="s">
        <v>21</v>
      </c>
      <c r="E93" s="129">
        <v>1</v>
      </c>
      <c r="F93" s="130" t="s">
        <v>614</v>
      </c>
      <c r="G93" s="131"/>
      <c r="H93" s="131"/>
      <c r="I93" s="131"/>
      <c r="J93" s="131">
        <v>23220</v>
      </c>
      <c r="K93" s="131">
        <v>23220</v>
      </c>
      <c r="L93" s="131"/>
      <c r="M93" s="131"/>
      <c r="N93" s="131"/>
      <c r="O93" s="131"/>
      <c r="P93" s="131"/>
      <c r="Q93" s="131"/>
      <c r="R93" s="98"/>
      <c r="S93" s="98"/>
    </row>
    <row r="94" spans="1:19" ht="48" x14ac:dyDescent="0.2">
      <c r="A94" s="123">
        <v>62</v>
      </c>
      <c r="B94" s="126" t="s">
        <v>615</v>
      </c>
      <c r="C94" s="127" t="s">
        <v>616</v>
      </c>
      <c r="D94" s="128" t="s">
        <v>90</v>
      </c>
      <c r="E94" s="132">
        <v>3.6999999999999998E-2</v>
      </c>
      <c r="F94" s="130">
        <v>2810.67</v>
      </c>
      <c r="G94" s="130">
        <v>2068.04</v>
      </c>
      <c r="H94" s="130">
        <v>170.31</v>
      </c>
      <c r="I94" s="130">
        <v>9.4600000000000009</v>
      </c>
      <c r="J94" s="131"/>
      <c r="K94" s="131">
        <v>104</v>
      </c>
      <c r="L94" s="131">
        <v>77</v>
      </c>
      <c r="M94" s="131">
        <v>6</v>
      </c>
      <c r="N94" s="131"/>
      <c r="O94" s="131">
        <v>167.86</v>
      </c>
      <c r="P94" s="131">
        <v>6.21</v>
      </c>
      <c r="Q94" s="131"/>
      <c r="R94" s="98"/>
      <c r="S94" s="98"/>
    </row>
    <row r="95" spans="1:19" ht="24" x14ac:dyDescent="0.2">
      <c r="A95" s="123">
        <v>63</v>
      </c>
      <c r="B95" s="126" t="s">
        <v>617</v>
      </c>
      <c r="C95" s="127" t="s">
        <v>618</v>
      </c>
      <c r="D95" s="128" t="s">
        <v>92</v>
      </c>
      <c r="E95" s="129">
        <v>3.7</v>
      </c>
      <c r="F95" s="130">
        <v>347.48</v>
      </c>
      <c r="G95" s="131"/>
      <c r="H95" s="131"/>
      <c r="I95" s="131"/>
      <c r="J95" s="131"/>
      <c r="K95" s="131">
        <v>1286</v>
      </c>
      <c r="L95" s="131"/>
      <c r="M95" s="131"/>
      <c r="N95" s="131"/>
      <c r="O95" s="131"/>
      <c r="P95" s="131"/>
      <c r="Q95" s="131"/>
      <c r="R95" s="98"/>
      <c r="S95" s="98"/>
    </row>
    <row r="96" spans="1:19" ht="24" x14ac:dyDescent="0.2">
      <c r="A96" s="123">
        <v>64</v>
      </c>
      <c r="B96" s="126" t="s">
        <v>619</v>
      </c>
      <c r="C96" s="127" t="s">
        <v>620</v>
      </c>
      <c r="D96" s="128" t="s">
        <v>90</v>
      </c>
      <c r="E96" s="132">
        <v>0.13600000000000001</v>
      </c>
      <c r="F96" s="130">
        <v>8108.18</v>
      </c>
      <c r="G96" s="130">
        <v>3802.99</v>
      </c>
      <c r="H96" s="130">
        <v>2446.66</v>
      </c>
      <c r="I96" s="130">
        <v>270.20999999999998</v>
      </c>
      <c r="J96" s="131"/>
      <c r="K96" s="131">
        <v>1103</v>
      </c>
      <c r="L96" s="131">
        <v>517</v>
      </c>
      <c r="M96" s="131">
        <v>333</v>
      </c>
      <c r="N96" s="131">
        <v>37</v>
      </c>
      <c r="O96" s="131">
        <v>276.38</v>
      </c>
      <c r="P96" s="131">
        <v>37.590000000000003</v>
      </c>
      <c r="Q96" s="131"/>
      <c r="R96" s="98"/>
      <c r="S96" s="98"/>
    </row>
    <row r="97" spans="1:19" ht="36" x14ac:dyDescent="0.2">
      <c r="A97" s="123">
        <v>65</v>
      </c>
      <c r="B97" s="126" t="s">
        <v>502</v>
      </c>
      <c r="C97" s="127" t="s">
        <v>503</v>
      </c>
      <c r="D97" s="128" t="s">
        <v>92</v>
      </c>
      <c r="E97" s="132">
        <v>13.6</v>
      </c>
      <c r="F97" s="130">
        <v>505.1</v>
      </c>
      <c r="G97" s="131"/>
      <c r="H97" s="131"/>
      <c r="I97" s="131"/>
      <c r="J97" s="131"/>
      <c r="K97" s="131">
        <v>6869</v>
      </c>
      <c r="L97" s="131"/>
      <c r="M97" s="131"/>
      <c r="N97" s="131"/>
      <c r="O97" s="131"/>
      <c r="P97" s="131"/>
      <c r="Q97" s="131"/>
      <c r="R97" s="98"/>
      <c r="S97" s="98"/>
    </row>
    <row r="98" spans="1:19" ht="24" x14ac:dyDescent="0.2">
      <c r="A98" s="123">
        <v>66</v>
      </c>
      <c r="B98" s="126" t="s">
        <v>621</v>
      </c>
      <c r="C98" s="127" t="s">
        <v>622</v>
      </c>
      <c r="D98" s="128" t="s">
        <v>90</v>
      </c>
      <c r="E98" s="132">
        <v>4.3999999999999997E-2</v>
      </c>
      <c r="F98" s="130">
        <v>8038.62</v>
      </c>
      <c r="G98" s="130">
        <v>3552.14</v>
      </c>
      <c r="H98" s="130">
        <v>2621.41</v>
      </c>
      <c r="I98" s="130">
        <v>292.92</v>
      </c>
      <c r="J98" s="131"/>
      <c r="K98" s="131">
        <v>354</v>
      </c>
      <c r="L98" s="131">
        <v>156</v>
      </c>
      <c r="M98" s="131">
        <v>115</v>
      </c>
      <c r="N98" s="131">
        <v>13</v>
      </c>
      <c r="O98" s="131">
        <v>258.14999999999998</v>
      </c>
      <c r="P98" s="131">
        <v>11.36</v>
      </c>
      <c r="Q98" s="131"/>
      <c r="R98" s="98"/>
      <c r="S98" s="98"/>
    </row>
    <row r="99" spans="1:19" ht="36" x14ac:dyDescent="0.2">
      <c r="A99" s="123">
        <v>67</v>
      </c>
      <c r="B99" s="126" t="s">
        <v>623</v>
      </c>
      <c r="C99" s="127" t="s">
        <v>624</v>
      </c>
      <c r="D99" s="128" t="s">
        <v>92</v>
      </c>
      <c r="E99" s="129">
        <v>4.4000000000000004</v>
      </c>
      <c r="F99" s="130">
        <v>457.08</v>
      </c>
      <c r="G99" s="131"/>
      <c r="H99" s="131"/>
      <c r="I99" s="131"/>
      <c r="J99" s="131"/>
      <c r="K99" s="131">
        <v>2011</v>
      </c>
      <c r="L99" s="131"/>
      <c r="M99" s="131"/>
      <c r="N99" s="131"/>
      <c r="O99" s="131"/>
      <c r="P99" s="131"/>
      <c r="Q99" s="131"/>
      <c r="R99" s="98"/>
      <c r="S99" s="98"/>
    </row>
    <row r="100" spans="1:19" ht="36" x14ac:dyDescent="0.2">
      <c r="A100" s="123">
        <v>68</v>
      </c>
      <c r="B100" s="126" t="s">
        <v>625</v>
      </c>
      <c r="C100" s="127" t="s">
        <v>626</v>
      </c>
      <c r="D100" s="128" t="s">
        <v>90</v>
      </c>
      <c r="E100" s="132">
        <v>5.0999999999999997E-2</v>
      </c>
      <c r="F100" s="130">
        <v>1522.92</v>
      </c>
      <c r="G100" s="130">
        <v>996.44</v>
      </c>
      <c r="H100" s="130">
        <v>122.03</v>
      </c>
      <c r="I100" s="130">
        <v>5.0999999999999996</v>
      </c>
      <c r="J100" s="131"/>
      <c r="K100" s="131">
        <v>78</v>
      </c>
      <c r="L100" s="131">
        <v>51</v>
      </c>
      <c r="M100" s="131">
        <v>6</v>
      </c>
      <c r="N100" s="131"/>
      <c r="O100" s="131">
        <v>80.88</v>
      </c>
      <c r="P100" s="131">
        <v>4.12</v>
      </c>
      <c r="Q100" s="131"/>
      <c r="R100" s="98"/>
      <c r="S100" s="98"/>
    </row>
    <row r="101" spans="1:19" ht="36" x14ac:dyDescent="0.2">
      <c r="A101" s="123">
        <v>69</v>
      </c>
      <c r="B101" s="126" t="s">
        <v>627</v>
      </c>
      <c r="C101" s="127" t="s">
        <v>628</v>
      </c>
      <c r="D101" s="128" t="s">
        <v>92</v>
      </c>
      <c r="E101" s="129">
        <v>5.0999999999999996</v>
      </c>
      <c r="F101" s="130">
        <v>272.33</v>
      </c>
      <c r="G101" s="131"/>
      <c r="H101" s="131"/>
      <c r="I101" s="131"/>
      <c r="J101" s="131"/>
      <c r="K101" s="131">
        <v>1389</v>
      </c>
      <c r="L101" s="131"/>
      <c r="M101" s="131"/>
      <c r="N101" s="131"/>
      <c r="O101" s="131"/>
      <c r="P101" s="131"/>
      <c r="Q101" s="131"/>
      <c r="R101" s="98"/>
      <c r="S101" s="98"/>
    </row>
    <row r="102" spans="1:19" ht="24" x14ac:dyDescent="0.2">
      <c r="A102" s="123">
        <v>70</v>
      </c>
      <c r="B102" s="126" t="s">
        <v>512</v>
      </c>
      <c r="C102" s="127" t="s">
        <v>513</v>
      </c>
      <c r="D102" s="128" t="s">
        <v>404</v>
      </c>
      <c r="E102" s="132">
        <v>1.4999999999999999E-2</v>
      </c>
      <c r="F102" s="130">
        <v>8739.36</v>
      </c>
      <c r="G102" s="131"/>
      <c r="H102" s="131"/>
      <c r="I102" s="131"/>
      <c r="J102" s="131"/>
      <c r="K102" s="131">
        <v>131</v>
      </c>
      <c r="L102" s="131"/>
      <c r="M102" s="131"/>
      <c r="N102" s="131"/>
      <c r="O102" s="131"/>
      <c r="P102" s="131"/>
      <c r="Q102" s="131"/>
      <c r="R102" s="98"/>
      <c r="S102" s="98"/>
    </row>
    <row r="103" spans="1:19" ht="24" x14ac:dyDescent="0.2">
      <c r="A103" s="123">
        <v>71</v>
      </c>
      <c r="B103" s="126" t="s">
        <v>405</v>
      </c>
      <c r="C103" s="127" t="s">
        <v>406</v>
      </c>
      <c r="D103" s="128" t="s">
        <v>90</v>
      </c>
      <c r="E103" s="132">
        <v>4.0000000000000001E-3</v>
      </c>
      <c r="F103" s="130">
        <v>417.46</v>
      </c>
      <c r="G103" s="130">
        <v>79.650000000000006</v>
      </c>
      <c r="H103" s="130">
        <v>10.15</v>
      </c>
      <c r="I103" s="130">
        <v>0.16</v>
      </c>
      <c r="J103" s="131"/>
      <c r="K103" s="131">
        <v>2</v>
      </c>
      <c r="L103" s="131"/>
      <c r="M103" s="131"/>
      <c r="N103" s="131"/>
      <c r="O103" s="131">
        <v>5.31</v>
      </c>
      <c r="P103" s="131">
        <v>0.02</v>
      </c>
      <c r="Q103" s="131"/>
      <c r="R103" s="98"/>
      <c r="S103" s="98"/>
    </row>
    <row r="104" spans="1:19" ht="43.5" x14ac:dyDescent="0.2">
      <c r="A104" s="123">
        <v>72</v>
      </c>
      <c r="B104" s="126" t="s">
        <v>407</v>
      </c>
      <c r="C104" s="127" t="s">
        <v>514</v>
      </c>
      <c r="D104" s="128" t="s">
        <v>90</v>
      </c>
      <c r="E104" s="132">
        <v>4.0000000000000001E-3</v>
      </c>
      <c r="F104" s="130">
        <v>777.58</v>
      </c>
      <c r="G104" s="130">
        <v>73.62</v>
      </c>
      <c r="H104" s="130">
        <v>26.6</v>
      </c>
      <c r="I104" s="130">
        <v>0.32</v>
      </c>
      <c r="J104" s="131"/>
      <c r="K104" s="131">
        <v>3</v>
      </c>
      <c r="L104" s="131"/>
      <c r="M104" s="131"/>
      <c r="N104" s="131"/>
      <c r="O104" s="131">
        <v>5.76</v>
      </c>
      <c r="P104" s="131">
        <v>0.02</v>
      </c>
      <c r="Q104" s="131"/>
      <c r="R104" s="98"/>
      <c r="S104" s="98"/>
    </row>
    <row r="105" spans="1:19" ht="24" x14ac:dyDescent="0.2">
      <c r="A105" s="123">
        <v>73</v>
      </c>
      <c r="B105" s="126" t="s">
        <v>629</v>
      </c>
      <c r="C105" s="127" t="s">
        <v>630</v>
      </c>
      <c r="D105" s="128" t="s">
        <v>631</v>
      </c>
      <c r="E105" s="129">
        <v>1</v>
      </c>
      <c r="F105" s="130">
        <v>24.14</v>
      </c>
      <c r="G105" s="130">
        <v>12.85</v>
      </c>
      <c r="H105" s="130">
        <v>1.84</v>
      </c>
      <c r="I105" s="131"/>
      <c r="J105" s="131"/>
      <c r="K105" s="131">
        <v>24</v>
      </c>
      <c r="L105" s="131">
        <v>13</v>
      </c>
      <c r="M105" s="131">
        <v>2</v>
      </c>
      <c r="N105" s="131"/>
      <c r="O105" s="131">
        <v>1.03</v>
      </c>
      <c r="P105" s="131">
        <v>1.03</v>
      </c>
      <c r="Q105" s="131"/>
      <c r="R105" s="98"/>
      <c r="S105" s="98"/>
    </row>
    <row r="106" spans="1:19" ht="48" x14ac:dyDescent="0.2">
      <c r="A106" s="123">
        <v>74</v>
      </c>
      <c r="B106" s="126" t="s">
        <v>632</v>
      </c>
      <c r="C106" s="127" t="s">
        <v>633</v>
      </c>
      <c r="D106" s="128" t="s">
        <v>148</v>
      </c>
      <c r="E106" s="129">
        <v>1</v>
      </c>
      <c r="F106" s="130" t="s">
        <v>634</v>
      </c>
      <c r="G106" s="131"/>
      <c r="H106" s="131"/>
      <c r="I106" s="131"/>
      <c r="J106" s="131"/>
      <c r="K106" s="131">
        <v>214</v>
      </c>
      <c r="L106" s="131"/>
      <c r="M106" s="131"/>
      <c r="N106" s="131"/>
      <c r="O106" s="131"/>
      <c r="P106" s="131"/>
      <c r="Q106" s="131"/>
      <c r="R106" s="98"/>
      <c r="S106" s="98"/>
    </row>
    <row r="107" spans="1:19" ht="24" x14ac:dyDescent="0.2">
      <c r="A107" s="123">
        <v>75</v>
      </c>
      <c r="B107" s="126" t="s">
        <v>515</v>
      </c>
      <c r="C107" s="127" t="s">
        <v>516</v>
      </c>
      <c r="D107" s="128" t="s">
        <v>22</v>
      </c>
      <c r="E107" s="132">
        <v>3</v>
      </c>
      <c r="F107" s="130">
        <v>39.9</v>
      </c>
      <c r="G107" s="130">
        <v>20.59</v>
      </c>
      <c r="H107" s="130">
        <v>2.09</v>
      </c>
      <c r="I107" s="131"/>
      <c r="J107" s="131"/>
      <c r="K107" s="131">
        <v>120</v>
      </c>
      <c r="L107" s="131">
        <v>62</v>
      </c>
      <c r="M107" s="131">
        <v>6</v>
      </c>
      <c r="N107" s="131"/>
      <c r="O107" s="131">
        <v>1.63</v>
      </c>
      <c r="P107" s="131">
        <v>4.8899999999999997</v>
      </c>
      <c r="Q107" s="131"/>
      <c r="R107" s="98"/>
      <c r="S107" s="98"/>
    </row>
    <row r="108" spans="1:19" ht="48" x14ac:dyDescent="0.2">
      <c r="A108" s="123">
        <v>76</v>
      </c>
      <c r="B108" s="126" t="s">
        <v>517</v>
      </c>
      <c r="C108" s="127" t="s">
        <v>522</v>
      </c>
      <c r="D108" s="128" t="s">
        <v>519</v>
      </c>
      <c r="E108" s="129">
        <v>2</v>
      </c>
      <c r="F108" s="130" t="s">
        <v>520</v>
      </c>
      <c r="G108" s="131"/>
      <c r="H108" s="131"/>
      <c r="I108" s="131"/>
      <c r="J108" s="131"/>
      <c r="K108" s="131">
        <v>4864</v>
      </c>
      <c r="L108" s="131"/>
      <c r="M108" s="131"/>
      <c r="N108" s="131"/>
      <c r="O108" s="131"/>
      <c r="P108" s="131"/>
      <c r="Q108" s="131"/>
      <c r="R108" s="98"/>
      <c r="S108" s="98"/>
    </row>
    <row r="109" spans="1:19" ht="48" x14ac:dyDescent="0.2">
      <c r="A109" s="123">
        <v>77</v>
      </c>
      <c r="B109" s="126" t="s">
        <v>517</v>
      </c>
      <c r="C109" s="127" t="s">
        <v>635</v>
      </c>
      <c r="D109" s="128" t="s">
        <v>519</v>
      </c>
      <c r="E109" s="129">
        <v>1</v>
      </c>
      <c r="F109" s="130" t="s">
        <v>520</v>
      </c>
      <c r="G109" s="131"/>
      <c r="H109" s="131"/>
      <c r="I109" s="131"/>
      <c r="J109" s="131"/>
      <c r="K109" s="131">
        <v>2432</v>
      </c>
      <c r="L109" s="131"/>
      <c r="M109" s="131"/>
      <c r="N109" s="131"/>
      <c r="O109" s="131"/>
      <c r="P109" s="131"/>
      <c r="Q109" s="131"/>
      <c r="R109" s="98"/>
      <c r="S109" s="98"/>
    </row>
    <row r="110" spans="1:19" ht="48" x14ac:dyDescent="0.2">
      <c r="A110" s="123">
        <v>78</v>
      </c>
      <c r="B110" s="126" t="s">
        <v>636</v>
      </c>
      <c r="C110" s="127" t="s">
        <v>637</v>
      </c>
      <c r="D110" s="128" t="s">
        <v>22</v>
      </c>
      <c r="E110" s="129">
        <v>1</v>
      </c>
      <c r="F110" s="130">
        <v>38.44</v>
      </c>
      <c r="G110" s="130">
        <v>23.24</v>
      </c>
      <c r="H110" s="130">
        <v>2.2400000000000002</v>
      </c>
      <c r="I110" s="131"/>
      <c r="J110" s="131"/>
      <c r="K110" s="131">
        <v>38</v>
      </c>
      <c r="L110" s="131">
        <v>23</v>
      </c>
      <c r="M110" s="131">
        <v>2</v>
      </c>
      <c r="N110" s="131"/>
      <c r="O110" s="131">
        <v>1.84</v>
      </c>
      <c r="P110" s="131">
        <v>1.84</v>
      </c>
      <c r="Q110" s="131"/>
      <c r="R110" s="98"/>
      <c r="S110" s="98"/>
    </row>
    <row r="111" spans="1:19" ht="48" x14ac:dyDescent="0.2">
      <c r="A111" s="123">
        <v>79</v>
      </c>
      <c r="B111" s="126" t="s">
        <v>517</v>
      </c>
      <c r="C111" s="127" t="s">
        <v>638</v>
      </c>
      <c r="D111" s="128" t="s">
        <v>519</v>
      </c>
      <c r="E111" s="129">
        <v>1</v>
      </c>
      <c r="F111" s="130" t="s">
        <v>524</v>
      </c>
      <c r="G111" s="131"/>
      <c r="H111" s="131"/>
      <c r="I111" s="131"/>
      <c r="J111" s="131"/>
      <c r="K111" s="131">
        <v>2483</v>
      </c>
      <c r="L111" s="131"/>
      <c r="M111" s="131"/>
      <c r="N111" s="131"/>
      <c r="O111" s="131"/>
      <c r="P111" s="131"/>
      <c r="Q111" s="131"/>
      <c r="R111" s="98"/>
      <c r="S111" s="98"/>
    </row>
    <row r="112" spans="1:19" ht="36" x14ac:dyDescent="0.2">
      <c r="A112" s="123">
        <v>80</v>
      </c>
      <c r="B112" s="126" t="s">
        <v>532</v>
      </c>
      <c r="C112" s="127" t="s">
        <v>533</v>
      </c>
      <c r="D112" s="128" t="s">
        <v>22</v>
      </c>
      <c r="E112" s="132">
        <v>3</v>
      </c>
      <c r="F112" s="130">
        <v>34.49</v>
      </c>
      <c r="G112" s="130">
        <v>15.41</v>
      </c>
      <c r="H112" s="130">
        <v>1.86</v>
      </c>
      <c r="I112" s="131"/>
      <c r="J112" s="131"/>
      <c r="K112" s="131">
        <v>103</v>
      </c>
      <c r="L112" s="131">
        <v>46</v>
      </c>
      <c r="M112" s="131">
        <v>6</v>
      </c>
      <c r="N112" s="131"/>
      <c r="O112" s="131">
        <v>1.22</v>
      </c>
      <c r="P112" s="131">
        <v>3.66</v>
      </c>
      <c r="Q112" s="131"/>
      <c r="R112" s="98"/>
      <c r="S112" s="98"/>
    </row>
    <row r="113" spans="1:19" ht="48" x14ac:dyDescent="0.2">
      <c r="A113" s="123">
        <v>81</v>
      </c>
      <c r="B113" s="126" t="s">
        <v>534</v>
      </c>
      <c r="C113" s="127" t="s">
        <v>537</v>
      </c>
      <c r="D113" s="128" t="s">
        <v>148</v>
      </c>
      <c r="E113" s="129">
        <v>2</v>
      </c>
      <c r="F113" s="130" t="s">
        <v>538</v>
      </c>
      <c r="G113" s="131"/>
      <c r="H113" s="131"/>
      <c r="I113" s="131"/>
      <c r="J113" s="131"/>
      <c r="K113" s="131">
        <v>363</v>
      </c>
      <c r="L113" s="131"/>
      <c r="M113" s="131"/>
      <c r="N113" s="131"/>
      <c r="O113" s="131"/>
      <c r="P113" s="131"/>
      <c r="Q113" s="131"/>
      <c r="R113" s="98"/>
      <c r="S113" s="98"/>
    </row>
    <row r="114" spans="1:19" ht="48" x14ac:dyDescent="0.2">
      <c r="A114" s="123">
        <v>82</v>
      </c>
      <c r="B114" s="126" t="s">
        <v>534</v>
      </c>
      <c r="C114" s="127" t="s">
        <v>639</v>
      </c>
      <c r="D114" s="128" t="s">
        <v>148</v>
      </c>
      <c r="E114" s="129">
        <v>1</v>
      </c>
      <c r="F114" s="130" t="s">
        <v>640</v>
      </c>
      <c r="G114" s="131"/>
      <c r="H114" s="131"/>
      <c r="I114" s="131"/>
      <c r="J114" s="131"/>
      <c r="K114" s="131">
        <v>175</v>
      </c>
      <c r="L114" s="131"/>
      <c r="M114" s="131"/>
      <c r="N114" s="131"/>
      <c r="O114" s="131"/>
      <c r="P114" s="131"/>
      <c r="Q114" s="131"/>
      <c r="R114" s="98"/>
      <c r="S114" s="98"/>
    </row>
    <row r="115" spans="1:19" ht="36" x14ac:dyDescent="0.2">
      <c r="A115" s="123">
        <v>83</v>
      </c>
      <c r="B115" s="126" t="s">
        <v>472</v>
      </c>
      <c r="C115" s="127" t="s">
        <v>541</v>
      </c>
      <c r="D115" s="128" t="s">
        <v>474</v>
      </c>
      <c r="E115" s="132">
        <v>4</v>
      </c>
      <c r="F115" s="130">
        <v>24.67</v>
      </c>
      <c r="G115" s="130">
        <v>18.440000000000001</v>
      </c>
      <c r="H115" s="130">
        <v>2.94</v>
      </c>
      <c r="I115" s="131"/>
      <c r="J115" s="131"/>
      <c r="K115" s="131">
        <v>99</v>
      </c>
      <c r="L115" s="131">
        <v>74</v>
      </c>
      <c r="M115" s="131">
        <v>12</v>
      </c>
      <c r="N115" s="131"/>
      <c r="O115" s="131">
        <v>1.46</v>
      </c>
      <c r="P115" s="131">
        <v>5.84</v>
      </c>
      <c r="Q115" s="131"/>
      <c r="R115" s="98"/>
      <c r="S115" s="98"/>
    </row>
    <row r="116" spans="1:19" ht="48" x14ac:dyDescent="0.2">
      <c r="A116" s="123">
        <v>84</v>
      </c>
      <c r="B116" s="126" t="s">
        <v>542</v>
      </c>
      <c r="C116" s="127" t="s">
        <v>543</v>
      </c>
      <c r="D116" s="128" t="s">
        <v>148</v>
      </c>
      <c r="E116" s="129">
        <v>1</v>
      </c>
      <c r="F116" s="130" t="s">
        <v>544</v>
      </c>
      <c r="G116" s="131"/>
      <c r="H116" s="131"/>
      <c r="I116" s="131"/>
      <c r="J116" s="131"/>
      <c r="K116" s="131">
        <v>44</v>
      </c>
      <c r="L116" s="131"/>
      <c r="M116" s="131"/>
      <c r="N116" s="131"/>
      <c r="O116" s="131"/>
      <c r="P116" s="131"/>
      <c r="Q116" s="131"/>
      <c r="R116" s="98"/>
      <c r="S116" s="98"/>
    </row>
    <row r="117" spans="1:19" ht="48" x14ac:dyDescent="0.2">
      <c r="A117" s="123">
        <v>85</v>
      </c>
      <c r="B117" s="126" t="s">
        <v>542</v>
      </c>
      <c r="C117" s="127" t="s">
        <v>545</v>
      </c>
      <c r="D117" s="128" t="s">
        <v>148</v>
      </c>
      <c r="E117" s="129">
        <v>1</v>
      </c>
      <c r="F117" s="130" t="s">
        <v>546</v>
      </c>
      <c r="G117" s="131"/>
      <c r="H117" s="131"/>
      <c r="I117" s="131"/>
      <c r="J117" s="131"/>
      <c r="K117" s="131">
        <v>53</v>
      </c>
      <c r="L117" s="131"/>
      <c r="M117" s="131"/>
      <c r="N117" s="131"/>
      <c r="O117" s="131"/>
      <c r="P117" s="131"/>
      <c r="Q117" s="131"/>
      <c r="R117" s="98"/>
      <c r="S117" s="98"/>
    </row>
    <row r="118" spans="1:19" ht="48" x14ac:dyDescent="0.2">
      <c r="A118" s="123">
        <v>86</v>
      </c>
      <c r="B118" s="126" t="s">
        <v>542</v>
      </c>
      <c r="C118" s="127" t="s">
        <v>547</v>
      </c>
      <c r="D118" s="128" t="s">
        <v>148</v>
      </c>
      <c r="E118" s="129">
        <v>2</v>
      </c>
      <c r="F118" s="130" t="s">
        <v>548</v>
      </c>
      <c r="G118" s="131"/>
      <c r="H118" s="131"/>
      <c r="I118" s="131"/>
      <c r="J118" s="131"/>
      <c r="K118" s="131">
        <v>125</v>
      </c>
      <c r="L118" s="131"/>
      <c r="M118" s="131"/>
      <c r="N118" s="131"/>
      <c r="O118" s="131"/>
      <c r="P118" s="131"/>
      <c r="Q118" s="131"/>
      <c r="R118" s="98"/>
      <c r="S118" s="98"/>
    </row>
    <row r="119" spans="1:19" ht="24" x14ac:dyDescent="0.2">
      <c r="A119" s="123">
        <v>87</v>
      </c>
      <c r="B119" s="126" t="s">
        <v>564</v>
      </c>
      <c r="C119" s="127" t="s">
        <v>565</v>
      </c>
      <c r="D119" s="128" t="s">
        <v>566</v>
      </c>
      <c r="E119" s="129">
        <v>18</v>
      </c>
      <c r="F119" s="130">
        <v>10.81</v>
      </c>
      <c r="G119" s="130">
        <v>10.81</v>
      </c>
      <c r="H119" s="131"/>
      <c r="I119" s="131"/>
      <c r="J119" s="131"/>
      <c r="K119" s="131">
        <v>195</v>
      </c>
      <c r="L119" s="131">
        <v>195</v>
      </c>
      <c r="M119" s="131"/>
      <c r="N119" s="131"/>
      <c r="O119" s="131">
        <v>0.9</v>
      </c>
      <c r="P119" s="131">
        <v>16.2</v>
      </c>
      <c r="Q119" s="131"/>
      <c r="R119" s="98"/>
      <c r="S119" s="98"/>
    </row>
    <row r="120" spans="1:19" ht="24" x14ac:dyDescent="0.2">
      <c r="A120" s="123">
        <v>88</v>
      </c>
      <c r="B120" s="126" t="s">
        <v>567</v>
      </c>
      <c r="C120" s="127" t="s">
        <v>568</v>
      </c>
      <c r="D120" s="128" t="s">
        <v>566</v>
      </c>
      <c r="E120" s="129">
        <v>18</v>
      </c>
      <c r="F120" s="130">
        <v>2.59</v>
      </c>
      <c r="G120" s="130">
        <v>1.2</v>
      </c>
      <c r="H120" s="130">
        <v>1.39</v>
      </c>
      <c r="I120" s="131"/>
      <c r="J120" s="131"/>
      <c r="K120" s="131">
        <v>47</v>
      </c>
      <c r="L120" s="131">
        <v>22</v>
      </c>
      <c r="M120" s="131">
        <v>25</v>
      </c>
      <c r="N120" s="131"/>
      <c r="O120" s="131">
        <v>0.1</v>
      </c>
      <c r="P120" s="131">
        <v>1.8</v>
      </c>
      <c r="Q120" s="131"/>
      <c r="R120" s="98"/>
      <c r="S120" s="98"/>
    </row>
    <row r="121" spans="1:19" ht="24" x14ac:dyDescent="0.2">
      <c r="A121" s="123">
        <v>89</v>
      </c>
      <c r="B121" s="126" t="s">
        <v>569</v>
      </c>
      <c r="C121" s="127" t="s">
        <v>570</v>
      </c>
      <c r="D121" s="128" t="s">
        <v>90</v>
      </c>
      <c r="E121" s="132">
        <v>0.18</v>
      </c>
      <c r="F121" s="130">
        <v>303.87</v>
      </c>
      <c r="G121" s="130">
        <v>54.82</v>
      </c>
      <c r="H121" s="130">
        <v>2.97</v>
      </c>
      <c r="I121" s="130">
        <v>0.16</v>
      </c>
      <c r="J121" s="131"/>
      <c r="K121" s="131">
        <v>55</v>
      </c>
      <c r="L121" s="131">
        <v>10</v>
      </c>
      <c r="M121" s="131">
        <v>1</v>
      </c>
      <c r="N121" s="131"/>
      <c r="O121" s="131">
        <v>4.45</v>
      </c>
      <c r="P121" s="131">
        <v>0.8</v>
      </c>
      <c r="Q121" s="131"/>
      <c r="R121" s="98"/>
      <c r="S121" s="98"/>
    </row>
    <row r="122" spans="1:19" ht="45.75" x14ac:dyDescent="0.2">
      <c r="A122" s="123">
        <v>90</v>
      </c>
      <c r="B122" s="126" t="s">
        <v>549</v>
      </c>
      <c r="C122" s="127" t="s">
        <v>571</v>
      </c>
      <c r="D122" s="128" t="s">
        <v>90</v>
      </c>
      <c r="E122" s="132">
        <v>0.18</v>
      </c>
      <c r="F122" s="130">
        <v>985.04</v>
      </c>
      <c r="G122" s="130">
        <v>535.48</v>
      </c>
      <c r="H122" s="130">
        <v>35.85</v>
      </c>
      <c r="I122" s="131"/>
      <c r="J122" s="131"/>
      <c r="K122" s="131">
        <v>177</v>
      </c>
      <c r="L122" s="131">
        <v>96</v>
      </c>
      <c r="M122" s="131">
        <v>6</v>
      </c>
      <c r="N122" s="131"/>
      <c r="O122" s="131">
        <v>44</v>
      </c>
      <c r="P122" s="131">
        <v>7.92</v>
      </c>
      <c r="Q122" s="131"/>
      <c r="R122" s="98"/>
      <c r="S122" s="98"/>
    </row>
    <row r="123" spans="1:19" ht="24" x14ac:dyDescent="0.2">
      <c r="A123" s="160" t="s">
        <v>417</v>
      </c>
      <c r="B123" s="161" t="s">
        <v>551</v>
      </c>
      <c r="C123" s="162" t="s">
        <v>552</v>
      </c>
      <c r="D123" s="160" t="s">
        <v>404</v>
      </c>
      <c r="E123" s="163" t="s">
        <v>641</v>
      </c>
      <c r="F123" s="164">
        <v>16220</v>
      </c>
      <c r="G123" s="131"/>
      <c r="H123" s="131"/>
      <c r="I123" s="131"/>
      <c r="J123" s="131"/>
      <c r="K123" s="165">
        <v>69.75</v>
      </c>
      <c r="L123" s="131"/>
      <c r="M123" s="131"/>
      <c r="N123" s="131"/>
      <c r="O123" s="131"/>
      <c r="P123" s="131"/>
      <c r="Q123" s="131"/>
      <c r="R123" s="98"/>
      <c r="S123" s="98"/>
    </row>
    <row r="124" spans="1:19" ht="24" x14ac:dyDescent="0.2">
      <c r="A124" s="160" t="s">
        <v>417</v>
      </c>
      <c r="B124" s="161" t="s">
        <v>554</v>
      </c>
      <c r="C124" s="162" t="s">
        <v>555</v>
      </c>
      <c r="D124" s="160" t="s">
        <v>556</v>
      </c>
      <c r="E124" s="163" t="s">
        <v>642</v>
      </c>
      <c r="F124" s="164">
        <v>17850</v>
      </c>
      <c r="G124" s="131"/>
      <c r="H124" s="131"/>
      <c r="I124" s="131"/>
      <c r="J124" s="131"/>
      <c r="K124" s="165">
        <v>385.56</v>
      </c>
      <c r="L124" s="131"/>
      <c r="M124" s="131"/>
      <c r="N124" s="131"/>
      <c r="O124" s="131"/>
      <c r="P124" s="131"/>
      <c r="Q124" s="131"/>
      <c r="R124" s="98"/>
      <c r="S124" s="98"/>
    </row>
    <row r="125" spans="1:19" ht="48" x14ac:dyDescent="0.2">
      <c r="A125" s="123">
        <v>91</v>
      </c>
      <c r="B125" s="126" t="s">
        <v>558</v>
      </c>
      <c r="C125" s="127" t="s">
        <v>574</v>
      </c>
      <c r="D125" s="128" t="s">
        <v>92</v>
      </c>
      <c r="E125" s="129">
        <v>18</v>
      </c>
      <c r="F125" s="130" t="s">
        <v>575</v>
      </c>
      <c r="G125" s="131"/>
      <c r="H125" s="131"/>
      <c r="I125" s="131"/>
      <c r="J125" s="131"/>
      <c r="K125" s="131">
        <v>549</v>
      </c>
      <c r="L125" s="131"/>
      <c r="M125" s="131"/>
      <c r="N125" s="131"/>
      <c r="O125" s="131"/>
      <c r="P125" s="131"/>
      <c r="Q125" s="131"/>
      <c r="R125" s="98"/>
      <c r="S125" s="98"/>
    </row>
    <row r="126" spans="1:19" ht="48" x14ac:dyDescent="0.2">
      <c r="A126" s="123">
        <v>92</v>
      </c>
      <c r="B126" s="126" t="s">
        <v>576</v>
      </c>
      <c r="C126" s="127" t="s">
        <v>577</v>
      </c>
      <c r="D126" s="128" t="s">
        <v>398</v>
      </c>
      <c r="E126" s="132">
        <v>12.6</v>
      </c>
      <c r="F126" s="130" t="s">
        <v>578</v>
      </c>
      <c r="G126" s="131"/>
      <c r="H126" s="131"/>
      <c r="I126" s="131"/>
      <c r="J126" s="131"/>
      <c r="K126" s="131">
        <v>106</v>
      </c>
      <c r="L126" s="131"/>
      <c r="M126" s="131"/>
      <c r="N126" s="131"/>
      <c r="O126" s="131"/>
      <c r="P126" s="131"/>
      <c r="Q126" s="131"/>
      <c r="R126" s="98"/>
      <c r="S126" s="98"/>
    </row>
    <row r="127" spans="1:19" ht="45.75" x14ac:dyDescent="0.2">
      <c r="A127" s="123">
        <v>93</v>
      </c>
      <c r="B127" s="126" t="s">
        <v>549</v>
      </c>
      <c r="C127" s="127" t="s">
        <v>550</v>
      </c>
      <c r="D127" s="128" t="s">
        <v>90</v>
      </c>
      <c r="E127" s="132">
        <v>0.05</v>
      </c>
      <c r="F127" s="130">
        <v>985.04</v>
      </c>
      <c r="G127" s="130">
        <v>535.48</v>
      </c>
      <c r="H127" s="130">
        <v>35.85</v>
      </c>
      <c r="I127" s="131"/>
      <c r="J127" s="131"/>
      <c r="K127" s="131">
        <v>49</v>
      </c>
      <c r="L127" s="131">
        <v>27</v>
      </c>
      <c r="M127" s="131">
        <v>2</v>
      </c>
      <c r="N127" s="131"/>
      <c r="O127" s="131">
        <v>44</v>
      </c>
      <c r="P127" s="131">
        <v>2.2000000000000002</v>
      </c>
      <c r="Q127" s="131"/>
      <c r="R127" s="98"/>
      <c r="S127" s="98"/>
    </row>
    <row r="128" spans="1:19" ht="24" x14ac:dyDescent="0.2">
      <c r="A128" s="160" t="s">
        <v>417</v>
      </c>
      <c r="B128" s="161" t="s">
        <v>551</v>
      </c>
      <c r="C128" s="162" t="s">
        <v>552</v>
      </c>
      <c r="D128" s="160" t="s">
        <v>404</v>
      </c>
      <c r="E128" s="163" t="s">
        <v>643</v>
      </c>
      <c r="F128" s="164">
        <v>16220</v>
      </c>
      <c r="G128" s="131"/>
      <c r="H128" s="131"/>
      <c r="I128" s="131"/>
      <c r="J128" s="131"/>
      <c r="K128" s="165">
        <v>19.46</v>
      </c>
      <c r="L128" s="131"/>
      <c r="M128" s="131"/>
      <c r="N128" s="131"/>
      <c r="O128" s="131"/>
      <c r="P128" s="131"/>
      <c r="Q128" s="131"/>
      <c r="R128" s="98"/>
      <c r="S128" s="98"/>
    </row>
    <row r="129" spans="1:19" ht="24" x14ac:dyDescent="0.2">
      <c r="A129" s="160" t="s">
        <v>417</v>
      </c>
      <c r="B129" s="161" t="s">
        <v>554</v>
      </c>
      <c r="C129" s="162" t="s">
        <v>555</v>
      </c>
      <c r="D129" s="160" t="s">
        <v>556</v>
      </c>
      <c r="E129" s="163" t="s">
        <v>644</v>
      </c>
      <c r="F129" s="164">
        <v>17850</v>
      </c>
      <c r="G129" s="131"/>
      <c r="H129" s="131"/>
      <c r="I129" s="131"/>
      <c r="J129" s="131"/>
      <c r="K129" s="165">
        <v>107.1</v>
      </c>
      <c r="L129" s="131"/>
      <c r="M129" s="131"/>
      <c r="N129" s="131"/>
      <c r="O129" s="131"/>
      <c r="P129" s="131"/>
      <c r="Q129" s="131"/>
      <c r="R129" s="98"/>
      <c r="S129" s="98"/>
    </row>
    <row r="130" spans="1:19" ht="48" x14ac:dyDescent="0.2">
      <c r="A130" s="123">
        <v>94</v>
      </c>
      <c r="B130" s="126" t="s">
        <v>558</v>
      </c>
      <c r="C130" s="127" t="s">
        <v>559</v>
      </c>
      <c r="D130" s="128" t="s">
        <v>92</v>
      </c>
      <c r="E130" s="129">
        <v>5</v>
      </c>
      <c r="F130" s="130" t="s">
        <v>560</v>
      </c>
      <c r="G130" s="131"/>
      <c r="H130" s="131"/>
      <c r="I130" s="131"/>
      <c r="J130" s="131"/>
      <c r="K130" s="131">
        <v>228</v>
      </c>
      <c r="L130" s="131"/>
      <c r="M130" s="131"/>
      <c r="N130" s="131"/>
      <c r="O130" s="131"/>
      <c r="P130" s="131"/>
      <c r="Q130" s="131"/>
      <c r="R130" s="98"/>
      <c r="S130" s="98"/>
    </row>
    <row r="131" spans="1:19" ht="48" x14ac:dyDescent="0.2">
      <c r="A131" s="123">
        <v>95</v>
      </c>
      <c r="B131" s="126" t="s">
        <v>561</v>
      </c>
      <c r="C131" s="127" t="s">
        <v>562</v>
      </c>
      <c r="D131" s="128" t="s">
        <v>398</v>
      </c>
      <c r="E131" s="132">
        <v>3</v>
      </c>
      <c r="F131" s="130" t="s">
        <v>563</v>
      </c>
      <c r="G131" s="131"/>
      <c r="H131" s="131"/>
      <c r="I131" s="131"/>
      <c r="J131" s="131"/>
      <c r="K131" s="131">
        <v>35</v>
      </c>
      <c r="L131" s="131"/>
      <c r="M131" s="131"/>
      <c r="N131" s="131"/>
      <c r="O131" s="131"/>
      <c r="P131" s="131"/>
      <c r="Q131" s="131"/>
      <c r="R131" s="98"/>
      <c r="S131" s="98"/>
    </row>
    <row r="132" spans="1:19" x14ac:dyDescent="0.2">
      <c r="A132" s="233" t="s">
        <v>645</v>
      </c>
      <c r="B132" s="232"/>
      <c r="C132" s="232"/>
      <c r="D132" s="232"/>
      <c r="E132" s="232"/>
      <c r="F132" s="232"/>
      <c r="G132" s="232"/>
      <c r="H132" s="232"/>
      <c r="I132" s="232"/>
      <c r="J132" s="232"/>
      <c r="K132" s="133">
        <v>208115</v>
      </c>
      <c r="L132" s="131"/>
      <c r="M132" s="131"/>
      <c r="N132" s="131"/>
      <c r="O132" s="131"/>
      <c r="P132" s="133">
        <v>528.5</v>
      </c>
      <c r="Q132" s="131"/>
      <c r="R132" s="98"/>
      <c r="S132" s="98"/>
    </row>
    <row r="133" spans="1:19" x14ac:dyDescent="0.2">
      <c r="A133" s="240" t="s">
        <v>646</v>
      </c>
      <c r="B133" s="232"/>
      <c r="C133" s="232"/>
      <c r="D133" s="232"/>
      <c r="E133" s="232"/>
      <c r="F133" s="232"/>
      <c r="G133" s="232"/>
      <c r="H133" s="232"/>
      <c r="I133" s="232"/>
      <c r="J133" s="232"/>
      <c r="K133" s="232"/>
      <c r="L133" s="232"/>
      <c r="M133" s="232"/>
      <c r="N133" s="232"/>
      <c r="O133" s="232"/>
      <c r="P133" s="232"/>
      <c r="Q133" s="232"/>
      <c r="R133" s="98"/>
      <c r="S133" s="98"/>
    </row>
    <row r="134" spans="1:19" ht="36" x14ac:dyDescent="0.2">
      <c r="A134" s="123">
        <v>96</v>
      </c>
      <c r="B134" s="126" t="s">
        <v>596</v>
      </c>
      <c r="C134" s="127" t="s">
        <v>597</v>
      </c>
      <c r="D134" s="128" t="s">
        <v>598</v>
      </c>
      <c r="E134" s="129">
        <v>1</v>
      </c>
      <c r="F134" s="130">
        <v>100.35</v>
      </c>
      <c r="G134" s="130">
        <v>78.55</v>
      </c>
      <c r="H134" s="130">
        <v>6.66</v>
      </c>
      <c r="I134" s="130">
        <v>0.18</v>
      </c>
      <c r="J134" s="131"/>
      <c r="K134" s="131">
        <v>100</v>
      </c>
      <c r="L134" s="131">
        <v>79</v>
      </c>
      <c r="M134" s="131">
        <v>7</v>
      </c>
      <c r="N134" s="131"/>
      <c r="O134" s="131">
        <v>6.54</v>
      </c>
      <c r="P134" s="131">
        <v>6.54</v>
      </c>
      <c r="Q134" s="131"/>
      <c r="R134" s="98"/>
      <c r="S134" s="98"/>
    </row>
    <row r="135" spans="1:19" ht="96" x14ac:dyDescent="0.2">
      <c r="A135" s="128" t="s">
        <v>647</v>
      </c>
      <c r="B135" s="126" t="s">
        <v>648</v>
      </c>
      <c r="C135" s="127" t="s">
        <v>649</v>
      </c>
      <c r="D135" s="128" t="s">
        <v>21</v>
      </c>
      <c r="E135" s="129">
        <v>1</v>
      </c>
      <c r="F135" s="130" t="s">
        <v>650</v>
      </c>
      <c r="G135" s="131"/>
      <c r="H135" s="131"/>
      <c r="I135" s="131"/>
      <c r="J135" s="131">
        <v>15414</v>
      </c>
      <c r="K135" s="131">
        <v>15414</v>
      </c>
      <c r="L135" s="131"/>
      <c r="M135" s="131"/>
      <c r="N135" s="131"/>
      <c r="O135" s="131"/>
      <c r="P135" s="131"/>
      <c r="Q135" s="131"/>
      <c r="R135" s="98"/>
      <c r="S135" s="98"/>
    </row>
    <row r="136" spans="1:19" ht="96" x14ac:dyDescent="0.2">
      <c r="A136" s="123">
        <v>98</v>
      </c>
      <c r="B136" s="126" t="s">
        <v>648</v>
      </c>
      <c r="C136" s="127" t="s">
        <v>651</v>
      </c>
      <c r="D136" s="128" t="s">
        <v>148</v>
      </c>
      <c r="E136" s="129">
        <v>1</v>
      </c>
      <c r="F136" s="130" t="s">
        <v>652</v>
      </c>
      <c r="G136" s="131"/>
      <c r="H136" s="131"/>
      <c r="I136" s="131"/>
      <c r="J136" s="131"/>
      <c r="K136" s="131">
        <v>139</v>
      </c>
      <c r="L136" s="131"/>
      <c r="M136" s="131"/>
      <c r="N136" s="131"/>
      <c r="O136" s="131"/>
      <c r="P136" s="131"/>
      <c r="Q136" s="131"/>
      <c r="R136" s="98"/>
      <c r="S136" s="98"/>
    </row>
    <row r="137" spans="1:19" ht="96" x14ac:dyDescent="0.2">
      <c r="A137" s="123">
        <v>99</v>
      </c>
      <c r="B137" s="126" t="s">
        <v>648</v>
      </c>
      <c r="C137" s="127" t="s">
        <v>653</v>
      </c>
      <c r="D137" s="128" t="s">
        <v>148</v>
      </c>
      <c r="E137" s="129">
        <v>1</v>
      </c>
      <c r="F137" s="130" t="s">
        <v>654</v>
      </c>
      <c r="G137" s="131"/>
      <c r="H137" s="131"/>
      <c r="I137" s="131"/>
      <c r="J137" s="131"/>
      <c r="K137" s="131">
        <v>119</v>
      </c>
      <c r="L137" s="131"/>
      <c r="M137" s="131"/>
      <c r="N137" s="131"/>
      <c r="O137" s="131"/>
      <c r="P137" s="131"/>
      <c r="Q137" s="131"/>
      <c r="R137" s="98"/>
      <c r="S137" s="98"/>
    </row>
    <row r="138" spans="1:19" ht="96" x14ac:dyDescent="0.2">
      <c r="A138" s="123">
        <v>100</v>
      </c>
      <c r="B138" s="126" t="s">
        <v>648</v>
      </c>
      <c r="C138" s="127" t="s">
        <v>655</v>
      </c>
      <c r="D138" s="128" t="s">
        <v>148</v>
      </c>
      <c r="E138" s="129">
        <v>1</v>
      </c>
      <c r="F138" s="130" t="s">
        <v>656</v>
      </c>
      <c r="G138" s="131"/>
      <c r="H138" s="131"/>
      <c r="I138" s="131"/>
      <c r="J138" s="131"/>
      <c r="K138" s="131">
        <v>156</v>
      </c>
      <c r="L138" s="131"/>
      <c r="M138" s="131"/>
      <c r="N138" s="131"/>
      <c r="O138" s="131"/>
      <c r="P138" s="131"/>
      <c r="Q138" s="131"/>
      <c r="R138" s="98"/>
      <c r="S138" s="98"/>
    </row>
    <row r="139" spans="1:19" ht="36" x14ac:dyDescent="0.2">
      <c r="A139" s="123">
        <v>101</v>
      </c>
      <c r="B139" s="126" t="s">
        <v>657</v>
      </c>
      <c r="C139" s="127" t="s">
        <v>658</v>
      </c>
      <c r="D139" s="128" t="s">
        <v>659</v>
      </c>
      <c r="E139" s="132">
        <v>0.4</v>
      </c>
      <c r="F139" s="130">
        <v>86.73</v>
      </c>
      <c r="G139" s="130">
        <v>51.69</v>
      </c>
      <c r="H139" s="130">
        <v>1.0900000000000001</v>
      </c>
      <c r="I139" s="131"/>
      <c r="J139" s="131"/>
      <c r="K139" s="131">
        <v>35</v>
      </c>
      <c r="L139" s="131">
        <v>21</v>
      </c>
      <c r="M139" s="131"/>
      <c r="N139" s="131"/>
      <c r="O139" s="131">
        <v>3.7</v>
      </c>
      <c r="P139" s="131">
        <v>1.48</v>
      </c>
      <c r="Q139" s="131"/>
      <c r="R139" s="98"/>
      <c r="S139" s="98"/>
    </row>
    <row r="140" spans="1:19" ht="96" x14ac:dyDescent="0.2">
      <c r="A140" s="123">
        <v>102</v>
      </c>
      <c r="B140" s="126" t="s">
        <v>648</v>
      </c>
      <c r="C140" s="127" t="s">
        <v>660</v>
      </c>
      <c r="D140" s="128" t="s">
        <v>661</v>
      </c>
      <c r="E140" s="129">
        <v>1</v>
      </c>
      <c r="F140" s="130" t="s">
        <v>662</v>
      </c>
      <c r="G140" s="131"/>
      <c r="H140" s="131"/>
      <c r="I140" s="131"/>
      <c r="J140" s="131"/>
      <c r="K140" s="131">
        <v>64</v>
      </c>
      <c r="L140" s="131"/>
      <c r="M140" s="131"/>
      <c r="N140" s="131"/>
      <c r="O140" s="131"/>
      <c r="P140" s="131"/>
      <c r="Q140" s="131"/>
      <c r="R140" s="98"/>
      <c r="S140" s="98"/>
    </row>
    <row r="141" spans="1:19" ht="48" x14ac:dyDescent="0.2">
      <c r="A141" s="123">
        <v>103</v>
      </c>
      <c r="B141" s="126" t="s">
        <v>615</v>
      </c>
      <c r="C141" s="127" t="s">
        <v>616</v>
      </c>
      <c r="D141" s="128" t="s">
        <v>90</v>
      </c>
      <c r="E141" s="132">
        <v>2.5000000000000001E-2</v>
      </c>
      <c r="F141" s="130">
        <v>2810.67</v>
      </c>
      <c r="G141" s="130">
        <v>2068.04</v>
      </c>
      <c r="H141" s="130">
        <v>170.31</v>
      </c>
      <c r="I141" s="130">
        <v>9.4600000000000009</v>
      </c>
      <c r="J141" s="131"/>
      <c r="K141" s="131">
        <v>70</v>
      </c>
      <c r="L141" s="131">
        <v>52</v>
      </c>
      <c r="M141" s="131">
        <v>4</v>
      </c>
      <c r="N141" s="131"/>
      <c r="O141" s="131">
        <v>167.86</v>
      </c>
      <c r="P141" s="131">
        <v>4.2</v>
      </c>
      <c r="Q141" s="131"/>
      <c r="R141" s="98"/>
      <c r="S141" s="98"/>
    </row>
    <row r="142" spans="1:19" ht="24" x14ac:dyDescent="0.2">
      <c r="A142" s="123">
        <v>104</v>
      </c>
      <c r="B142" s="126" t="s">
        <v>617</v>
      </c>
      <c r="C142" s="127" t="s">
        <v>618</v>
      </c>
      <c r="D142" s="128" t="s">
        <v>92</v>
      </c>
      <c r="E142" s="129">
        <v>2.5</v>
      </c>
      <c r="F142" s="130">
        <v>347.48</v>
      </c>
      <c r="G142" s="131"/>
      <c r="H142" s="131"/>
      <c r="I142" s="131"/>
      <c r="J142" s="131"/>
      <c r="K142" s="131">
        <v>869</v>
      </c>
      <c r="L142" s="131"/>
      <c r="M142" s="131"/>
      <c r="N142" s="131"/>
      <c r="O142" s="131"/>
      <c r="P142" s="131"/>
      <c r="Q142" s="131"/>
      <c r="R142" s="98"/>
      <c r="S142" s="98"/>
    </row>
    <row r="143" spans="1:19" ht="36" x14ac:dyDescent="0.2">
      <c r="A143" s="123">
        <v>105</v>
      </c>
      <c r="B143" s="126" t="s">
        <v>500</v>
      </c>
      <c r="C143" s="127" t="s">
        <v>620</v>
      </c>
      <c r="D143" s="128" t="s">
        <v>90</v>
      </c>
      <c r="E143" s="132">
        <v>2.8000000000000001E-2</v>
      </c>
      <c r="F143" s="130">
        <v>8108.18</v>
      </c>
      <c r="G143" s="130">
        <v>3802.99</v>
      </c>
      <c r="H143" s="130">
        <v>2446.66</v>
      </c>
      <c r="I143" s="130">
        <v>270.20999999999998</v>
      </c>
      <c r="J143" s="131"/>
      <c r="K143" s="131">
        <v>227</v>
      </c>
      <c r="L143" s="131">
        <v>106</v>
      </c>
      <c r="M143" s="131">
        <v>69</v>
      </c>
      <c r="N143" s="131">
        <v>8</v>
      </c>
      <c r="O143" s="131">
        <v>276.38</v>
      </c>
      <c r="P143" s="131">
        <v>7.74</v>
      </c>
      <c r="Q143" s="131"/>
      <c r="R143" s="98"/>
      <c r="S143" s="98"/>
    </row>
    <row r="144" spans="1:19" ht="36" x14ac:dyDescent="0.2">
      <c r="A144" s="123">
        <v>106</v>
      </c>
      <c r="B144" s="126" t="s">
        <v>502</v>
      </c>
      <c r="C144" s="127" t="s">
        <v>503</v>
      </c>
      <c r="D144" s="128" t="s">
        <v>92</v>
      </c>
      <c r="E144" s="129">
        <v>2.8</v>
      </c>
      <c r="F144" s="130">
        <v>505.1</v>
      </c>
      <c r="G144" s="131"/>
      <c r="H144" s="131"/>
      <c r="I144" s="131"/>
      <c r="J144" s="131"/>
      <c r="K144" s="131">
        <v>1414</v>
      </c>
      <c r="L144" s="131"/>
      <c r="M144" s="131"/>
      <c r="N144" s="131"/>
      <c r="O144" s="131"/>
      <c r="P144" s="131"/>
      <c r="Q144" s="131"/>
      <c r="R144" s="98"/>
      <c r="S144" s="98"/>
    </row>
    <row r="145" spans="1:19" ht="24" x14ac:dyDescent="0.2">
      <c r="A145" s="123">
        <v>107</v>
      </c>
      <c r="B145" s="126" t="s">
        <v>621</v>
      </c>
      <c r="C145" s="127" t="s">
        <v>663</v>
      </c>
      <c r="D145" s="128" t="s">
        <v>90</v>
      </c>
      <c r="E145" s="132">
        <v>0.16700000000000001</v>
      </c>
      <c r="F145" s="130">
        <v>8038.62</v>
      </c>
      <c r="G145" s="130">
        <v>3552.14</v>
      </c>
      <c r="H145" s="130">
        <v>2621.41</v>
      </c>
      <c r="I145" s="130">
        <v>292.92</v>
      </c>
      <c r="J145" s="131"/>
      <c r="K145" s="131">
        <v>1342</v>
      </c>
      <c r="L145" s="131">
        <v>593</v>
      </c>
      <c r="M145" s="131">
        <v>438</v>
      </c>
      <c r="N145" s="131">
        <v>49</v>
      </c>
      <c r="O145" s="131">
        <v>258.14999999999998</v>
      </c>
      <c r="P145" s="131">
        <v>43.11</v>
      </c>
      <c r="Q145" s="131"/>
      <c r="R145" s="98"/>
      <c r="S145" s="98"/>
    </row>
    <row r="146" spans="1:19" ht="36" x14ac:dyDescent="0.2">
      <c r="A146" s="123">
        <v>108</v>
      </c>
      <c r="B146" s="126" t="s">
        <v>623</v>
      </c>
      <c r="C146" s="127" t="s">
        <v>664</v>
      </c>
      <c r="D146" s="128" t="s">
        <v>92</v>
      </c>
      <c r="E146" s="129">
        <v>16.7</v>
      </c>
      <c r="F146" s="130">
        <v>457.08</v>
      </c>
      <c r="G146" s="131"/>
      <c r="H146" s="131"/>
      <c r="I146" s="131"/>
      <c r="J146" s="131"/>
      <c r="K146" s="131">
        <v>7633</v>
      </c>
      <c r="L146" s="131"/>
      <c r="M146" s="131"/>
      <c r="N146" s="131"/>
      <c r="O146" s="131"/>
      <c r="P146" s="131"/>
      <c r="Q146" s="131"/>
      <c r="R146" s="98"/>
      <c r="S146" s="98"/>
    </row>
    <row r="147" spans="1:19" ht="24" x14ac:dyDescent="0.2">
      <c r="A147" s="123">
        <v>109</v>
      </c>
      <c r="B147" s="126" t="s">
        <v>665</v>
      </c>
      <c r="C147" s="127" t="s">
        <v>666</v>
      </c>
      <c r="D147" s="128" t="s">
        <v>90</v>
      </c>
      <c r="E147" s="132">
        <v>4.9000000000000002E-2</v>
      </c>
      <c r="F147" s="130">
        <v>2537.9699999999998</v>
      </c>
      <c r="G147" s="130">
        <v>1893.46</v>
      </c>
      <c r="H147" s="130">
        <v>139.84</v>
      </c>
      <c r="I147" s="130">
        <v>7.83</v>
      </c>
      <c r="J147" s="131"/>
      <c r="K147" s="131">
        <v>124</v>
      </c>
      <c r="L147" s="131">
        <v>93</v>
      </c>
      <c r="M147" s="131">
        <v>7</v>
      </c>
      <c r="N147" s="131"/>
      <c r="O147" s="131">
        <v>153.69</v>
      </c>
      <c r="P147" s="131">
        <v>7.53</v>
      </c>
      <c r="Q147" s="131"/>
      <c r="R147" s="98"/>
      <c r="S147" s="98"/>
    </row>
    <row r="148" spans="1:19" ht="24" x14ac:dyDescent="0.2">
      <c r="A148" s="123">
        <v>110</v>
      </c>
      <c r="B148" s="126" t="s">
        <v>667</v>
      </c>
      <c r="C148" s="127" t="s">
        <v>668</v>
      </c>
      <c r="D148" s="128" t="s">
        <v>90</v>
      </c>
      <c r="E148" s="132">
        <v>7.0000000000000001E-3</v>
      </c>
      <c r="F148" s="130">
        <v>2260.48</v>
      </c>
      <c r="G148" s="130">
        <v>1638.31</v>
      </c>
      <c r="H148" s="130">
        <v>127.29</v>
      </c>
      <c r="I148" s="130">
        <v>6.92</v>
      </c>
      <c r="J148" s="131"/>
      <c r="K148" s="131">
        <v>16</v>
      </c>
      <c r="L148" s="131">
        <v>11</v>
      </c>
      <c r="M148" s="131">
        <v>1</v>
      </c>
      <c r="N148" s="131"/>
      <c r="O148" s="131">
        <v>132.97999999999999</v>
      </c>
      <c r="P148" s="131">
        <v>0.93</v>
      </c>
      <c r="Q148" s="131"/>
      <c r="R148" s="98"/>
      <c r="S148" s="98"/>
    </row>
    <row r="149" spans="1:19" ht="24" x14ac:dyDescent="0.2">
      <c r="A149" s="123">
        <v>111</v>
      </c>
      <c r="B149" s="126" t="s">
        <v>669</v>
      </c>
      <c r="C149" s="127" t="s">
        <v>670</v>
      </c>
      <c r="D149" s="128" t="s">
        <v>92</v>
      </c>
      <c r="E149" s="132">
        <v>5.6</v>
      </c>
      <c r="F149" s="130">
        <v>214.85</v>
      </c>
      <c r="G149" s="131"/>
      <c r="H149" s="131"/>
      <c r="I149" s="131"/>
      <c r="J149" s="131"/>
      <c r="K149" s="131">
        <v>1203</v>
      </c>
      <c r="L149" s="131"/>
      <c r="M149" s="131"/>
      <c r="N149" s="131"/>
      <c r="O149" s="131"/>
      <c r="P149" s="131"/>
      <c r="Q149" s="131"/>
      <c r="R149" s="98"/>
      <c r="S149" s="98"/>
    </row>
    <row r="150" spans="1:19" ht="36" x14ac:dyDescent="0.2">
      <c r="A150" s="123">
        <v>112</v>
      </c>
      <c r="B150" s="126" t="s">
        <v>671</v>
      </c>
      <c r="C150" s="127" t="s">
        <v>672</v>
      </c>
      <c r="D150" s="128" t="s">
        <v>90</v>
      </c>
      <c r="E150" s="132">
        <v>0.02</v>
      </c>
      <c r="F150" s="130">
        <v>1459.57</v>
      </c>
      <c r="G150" s="130">
        <v>663.43</v>
      </c>
      <c r="H150" s="130">
        <v>147.61000000000001</v>
      </c>
      <c r="I150" s="130">
        <v>7.28</v>
      </c>
      <c r="J150" s="131"/>
      <c r="K150" s="131">
        <v>29</v>
      </c>
      <c r="L150" s="131">
        <v>13</v>
      </c>
      <c r="M150" s="131">
        <v>3</v>
      </c>
      <c r="N150" s="131"/>
      <c r="O150" s="131">
        <v>53.85</v>
      </c>
      <c r="P150" s="131">
        <v>1.08</v>
      </c>
      <c r="Q150" s="131"/>
      <c r="R150" s="98"/>
      <c r="S150" s="98"/>
    </row>
    <row r="151" spans="1:19" ht="36" x14ac:dyDescent="0.2">
      <c r="A151" s="123">
        <v>113</v>
      </c>
      <c r="B151" s="126" t="s">
        <v>673</v>
      </c>
      <c r="C151" s="127" t="s">
        <v>674</v>
      </c>
      <c r="D151" s="128" t="s">
        <v>92</v>
      </c>
      <c r="E151" s="129">
        <v>2</v>
      </c>
      <c r="F151" s="130">
        <v>357.5</v>
      </c>
      <c r="G151" s="131"/>
      <c r="H151" s="131"/>
      <c r="I151" s="131"/>
      <c r="J151" s="131"/>
      <c r="K151" s="131">
        <v>715</v>
      </c>
      <c r="L151" s="131"/>
      <c r="M151" s="131"/>
      <c r="N151" s="131"/>
      <c r="O151" s="131"/>
      <c r="P151" s="131"/>
      <c r="Q151" s="131"/>
      <c r="R151" s="98"/>
      <c r="S151" s="98"/>
    </row>
    <row r="152" spans="1:19" ht="24" x14ac:dyDescent="0.2">
      <c r="A152" s="123">
        <v>114</v>
      </c>
      <c r="B152" s="126" t="s">
        <v>405</v>
      </c>
      <c r="C152" s="127" t="s">
        <v>675</v>
      </c>
      <c r="D152" s="128" t="s">
        <v>90</v>
      </c>
      <c r="E152" s="132">
        <v>0.02</v>
      </c>
      <c r="F152" s="130">
        <v>417.46</v>
      </c>
      <c r="G152" s="130">
        <v>79.650000000000006</v>
      </c>
      <c r="H152" s="130">
        <v>10.15</v>
      </c>
      <c r="I152" s="130">
        <v>0.16</v>
      </c>
      <c r="J152" s="131"/>
      <c r="K152" s="131">
        <v>8</v>
      </c>
      <c r="L152" s="131">
        <v>2</v>
      </c>
      <c r="M152" s="131"/>
      <c r="N152" s="131"/>
      <c r="O152" s="131">
        <v>5.31</v>
      </c>
      <c r="P152" s="131">
        <v>0.11</v>
      </c>
      <c r="Q152" s="131"/>
      <c r="R152" s="98"/>
      <c r="S152" s="98"/>
    </row>
    <row r="153" spans="1:19" ht="43.5" x14ac:dyDescent="0.2">
      <c r="A153" s="123">
        <v>115</v>
      </c>
      <c r="B153" s="126" t="s">
        <v>407</v>
      </c>
      <c r="C153" s="127" t="s">
        <v>676</v>
      </c>
      <c r="D153" s="128" t="s">
        <v>90</v>
      </c>
      <c r="E153" s="132">
        <v>0.02</v>
      </c>
      <c r="F153" s="130">
        <v>777.58</v>
      </c>
      <c r="G153" s="130">
        <v>73.62</v>
      </c>
      <c r="H153" s="130">
        <v>26.6</v>
      </c>
      <c r="I153" s="130">
        <v>0.32</v>
      </c>
      <c r="J153" s="131"/>
      <c r="K153" s="131">
        <v>16</v>
      </c>
      <c r="L153" s="131">
        <v>1</v>
      </c>
      <c r="M153" s="131">
        <v>1</v>
      </c>
      <c r="N153" s="131"/>
      <c r="O153" s="131">
        <v>5.76</v>
      </c>
      <c r="P153" s="131">
        <v>0.12</v>
      </c>
      <c r="Q153" s="131"/>
      <c r="R153" s="98"/>
      <c r="S153" s="98"/>
    </row>
    <row r="154" spans="1:19" ht="36" x14ac:dyDescent="0.2">
      <c r="A154" s="123">
        <v>116</v>
      </c>
      <c r="B154" s="126" t="s">
        <v>476</v>
      </c>
      <c r="C154" s="127" t="s">
        <v>677</v>
      </c>
      <c r="D154" s="128" t="s">
        <v>478</v>
      </c>
      <c r="E154" s="129">
        <v>0.48</v>
      </c>
      <c r="F154" s="130">
        <v>179.87</v>
      </c>
      <c r="G154" s="130">
        <v>13.25</v>
      </c>
      <c r="H154" s="130">
        <v>4.97</v>
      </c>
      <c r="I154" s="131"/>
      <c r="J154" s="131"/>
      <c r="K154" s="131">
        <v>86</v>
      </c>
      <c r="L154" s="131">
        <v>6</v>
      </c>
      <c r="M154" s="131">
        <v>2</v>
      </c>
      <c r="N154" s="131"/>
      <c r="O154" s="131">
        <v>1</v>
      </c>
      <c r="P154" s="131">
        <v>0.48</v>
      </c>
      <c r="Q154" s="131"/>
      <c r="R154" s="98"/>
      <c r="S154" s="98"/>
    </row>
    <row r="155" spans="1:19" ht="24" x14ac:dyDescent="0.2">
      <c r="A155" s="123">
        <v>117</v>
      </c>
      <c r="B155" s="126" t="s">
        <v>512</v>
      </c>
      <c r="C155" s="127" t="s">
        <v>513</v>
      </c>
      <c r="D155" s="128" t="s">
        <v>404</v>
      </c>
      <c r="E155" s="132">
        <v>3.2000000000000001E-2</v>
      </c>
      <c r="F155" s="130">
        <v>8739.36</v>
      </c>
      <c r="G155" s="131"/>
      <c r="H155" s="131"/>
      <c r="I155" s="131"/>
      <c r="J155" s="131"/>
      <c r="K155" s="131">
        <v>280</v>
      </c>
      <c r="L155" s="131"/>
      <c r="M155" s="131"/>
      <c r="N155" s="131"/>
      <c r="O155" s="131"/>
      <c r="P155" s="131"/>
      <c r="Q155" s="131"/>
      <c r="R155" s="98"/>
      <c r="S155" s="98"/>
    </row>
    <row r="156" spans="1:19" ht="24" x14ac:dyDescent="0.2">
      <c r="A156" s="123">
        <v>118</v>
      </c>
      <c r="B156" s="126" t="s">
        <v>405</v>
      </c>
      <c r="C156" s="127" t="s">
        <v>406</v>
      </c>
      <c r="D156" s="128" t="s">
        <v>90</v>
      </c>
      <c r="E156" s="132">
        <v>8.9999999999999993E-3</v>
      </c>
      <c r="F156" s="130">
        <v>417.46</v>
      </c>
      <c r="G156" s="130">
        <v>79.650000000000006</v>
      </c>
      <c r="H156" s="130">
        <v>10.15</v>
      </c>
      <c r="I156" s="130">
        <v>0.16</v>
      </c>
      <c r="J156" s="131"/>
      <c r="K156" s="131">
        <v>4</v>
      </c>
      <c r="L156" s="131">
        <v>1</v>
      </c>
      <c r="M156" s="131"/>
      <c r="N156" s="131"/>
      <c r="O156" s="131">
        <v>5.31</v>
      </c>
      <c r="P156" s="131">
        <v>0.05</v>
      </c>
      <c r="Q156" s="131"/>
      <c r="R156" s="98"/>
      <c r="S156" s="98"/>
    </row>
    <row r="157" spans="1:19" ht="43.5" x14ac:dyDescent="0.2">
      <c r="A157" s="123">
        <v>119</v>
      </c>
      <c r="B157" s="126" t="s">
        <v>407</v>
      </c>
      <c r="C157" s="127" t="s">
        <v>514</v>
      </c>
      <c r="D157" s="128" t="s">
        <v>90</v>
      </c>
      <c r="E157" s="132">
        <v>8.9999999999999993E-3</v>
      </c>
      <c r="F157" s="130">
        <v>777.58</v>
      </c>
      <c r="G157" s="130">
        <v>73.62</v>
      </c>
      <c r="H157" s="130">
        <v>26.6</v>
      </c>
      <c r="I157" s="130">
        <v>0.32</v>
      </c>
      <c r="J157" s="131"/>
      <c r="K157" s="131">
        <v>7</v>
      </c>
      <c r="L157" s="131">
        <v>1</v>
      </c>
      <c r="M157" s="131"/>
      <c r="N157" s="131"/>
      <c r="O157" s="131">
        <v>5.76</v>
      </c>
      <c r="P157" s="131">
        <v>0.05</v>
      </c>
      <c r="Q157" s="131"/>
      <c r="R157" s="98"/>
      <c r="S157" s="98"/>
    </row>
    <row r="158" spans="1:19" ht="24" x14ac:dyDescent="0.2">
      <c r="A158" s="123">
        <v>120</v>
      </c>
      <c r="B158" s="126" t="s">
        <v>515</v>
      </c>
      <c r="C158" s="127" t="s">
        <v>516</v>
      </c>
      <c r="D158" s="128" t="s">
        <v>22</v>
      </c>
      <c r="E158" s="129">
        <v>1</v>
      </c>
      <c r="F158" s="130">
        <v>39.9</v>
      </c>
      <c r="G158" s="130">
        <v>20.59</v>
      </c>
      <c r="H158" s="130">
        <v>2.09</v>
      </c>
      <c r="I158" s="131"/>
      <c r="J158" s="131"/>
      <c r="K158" s="131">
        <v>40</v>
      </c>
      <c r="L158" s="131">
        <v>21</v>
      </c>
      <c r="M158" s="131">
        <v>2</v>
      </c>
      <c r="N158" s="131"/>
      <c r="O158" s="131">
        <v>1.63</v>
      </c>
      <c r="P158" s="131">
        <v>1.63</v>
      </c>
      <c r="Q158" s="131"/>
      <c r="R158" s="98"/>
      <c r="S158" s="98"/>
    </row>
    <row r="159" spans="1:19" ht="48" x14ac:dyDescent="0.2">
      <c r="A159" s="123">
        <v>121</v>
      </c>
      <c r="B159" s="126" t="s">
        <v>517</v>
      </c>
      <c r="C159" s="127" t="s">
        <v>522</v>
      </c>
      <c r="D159" s="128" t="s">
        <v>519</v>
      </c>
      <c r="E159" s="129">
        <v>1</v>
      </c>
      <c r="F159" s="130" t="s">
        <v>520</v>
      </c>
      <c r="G159" s="131"/>
      <c r="H159" s="131"/>
      <c r="I159" s="131"/>
      <c r="J159" s="131"/>
      <c r="K159" s="131">
        <v>2432</v>
      </c>
      <c r="L159" s="131"/>
      <c r="M159" s="131"/>
      <c r="N159" s="131"/>
      <c r="O159" s="131"/>
      <c r="P159" s="131"/>
      <c r="Q159" s="131"/>
      <c r="R159" s="98"/>
      <c r="S159" s="98"/>
    </row>
    <row r="160" spans="1:19" ht="48" x14ac:dyDescent="0.2">
      <c r="A160" s="123">
        <v>122</v>
      </c>
      <c r="B160" s="126" t="s">
        <v>636</v>
      </c>
      <c r="C160" s="127" t="s">
        <v>637</v>
      </c>
      <c r="D160" s="128" t="s">
        <v>22</v>
      </c>
      <c r="E160" s="129">
        <v>2</v>
      </c>
      <c r="F160" s="130">
        <v>38.44</v>
      </c>
      <c r="G160" s="130">
        <v>23.24</v>
      </c>
      <c r="H160" s="130">
        <v>2.2400000000000002</v>
      </c>
      <c r="I160" s="131"/>
      <c r="J160" s="131"/>
      <c r="K160" s="131">
        <v>77</v>
      </c>
      <c r="L160" s="131">
        <v>46</v>
      </c>
      <c r="M160" s="131">
        <v>4</v>
      </c>
      <c r="N160" s="131"/>
      <c r="O160" s="131">
        <v>1.84</v>
      </c>
      <c r="P160" s="131">
        <v>3.68</v>
      </c>
      <c r="Q160" s="131"/>
      <c r="R160" s="98"/>
      <c r="S160" s="98"/>
    </row>
    <row r="161" spans="1:19" ht="48" x14ac:dyDescent="0.2">
      <c r="A161" s="123">
        <v>123</v>
      </c>
      <c r="B161" s="126" t="s">
        <v>517</v>
      </c>
      <c r="C161" s="127" t="s">
        <v>638</v>
      </c>
      <c r="D161" s="128" t="s">
        <v>519</v>
      </c>
      <c r="E161" s="129">
        <v>2</v>
      </c>
      <c r="F161" s="130" t="s">
        <v>524</v>
      </c>
      <c r="G161" s="131"/>
      <c r="H161" s="131"/>
      <c r="I161" s="131"/>
      <c r="J161" s="131"/>
      <c r="K161" s="131">
        <v>4967</v>
      </c>
      <c r="L161" s="131"/>
      <c r="M161" s="131"/>
      <c r="N161" s="131"/>
      <c r="O161" s="131"/>
      <c r="P161" s="131"/>
      <c r="Q161" s="131"/>
      <c r="R161" s="98"/>
      <c r="S161" s="98"/>
    </row>
    <row r="162" spans="1:19" ht="24" x14ac:dyDescent="0.2">
      <c r="A162" s="123">
        <v>124</v>
      </c>
      <c r="B162" s="126" t="s">
        <v>564</v>
      </c>
      <c r="C162" s="127" t="s">
        <v>565</v>
      </c>
      <c r="D162" s="128" t="s">
        <v>566</v>
      </c>
      <c r="E162" s="129">
        <v>20</v>
      </c>
      <c r="F162" s="130">
        <v>10.81</v>
      </c>
      <c r="G162" s="130">
        <v>10.81</v>
      </c>
      <c r="H162" s="131"/>
      <c r="I162" s="131"/>
      <c r="J162" s="131"/>
      <c r="K162" s="131">
        <v>216</v>
      </c>
      <c r="L162" s="131">
        <v>216</v>
      </c>
      <c r="M162" s="131"/>
      <c r="N162" s="131"/>
      <c r="O162" s="131">
        <v>0.9</v>
      </c>
      <c r="P162" s="131">
        <v>18</v>
      </c>
      <c r="Q162" s="131"/>
      <c r="R162" s="98"/>
      <c r="S162" s="98"/>
    </row>
    <row r="163" spans="1:19" ht="24" x14ac:dyDescent="0.2">
      <c r="A163" s="123">
        <v>125</v>
      </c>
      <c r="B163" s="126" t="s">
        <v>567</v>
      </c>
      <c r="C163" s="127" t="s">
        <v>568</v>
      </c>
      <c r="D163" s="128" t="s">
        <v>566</v>
      </c>
      <c r="E163" s="129">
        <v>20</v>
      </c>
      <c r="F163" s="130">
        <v>2.59</v>
      </c>
      <c r="G163" s="130">
        <v>1.2</v>
      </c>
      <c r="H163" s="130">
        <v>1.39</v>
      </c>
      <c r="I163" s="131"/>
      <c r="J163" s="131"/>
      <c r="K163" s="131">
        <v>52</v>
      </c>
      <c r="L163" s="131">
        <v>24</v>
      </c>
      <c r="M163" s="131">
        <v>28</v>
      </c>
      <c r="N163" s="131"/>
      <c r="O163" s="131">
        <v>0.1</v>
      </c>
      <c r="P163" s="131">
        <v>2</v>
      </c>
      <c r="Q163" s="131"/>
      <c r="R163" s="98"/>
      <c r="S163" s="98"/>
    </row>
    <row r="164" spans="1:19" ht="24" x14ac:dyDescent="0.2">
      <c r="A164" s="123">
        <v>126</v>
      </c>
      <c r="B164" s="126" t="s">
        <v>569</v>
      </c>
      <c r="C164" s="127" t="s">
        <v>570</v>
      </c>
      <c r="D164" s="128" t="s">
        <v>90</v>
      </c>
      <c r="E164" s="132">
        <v>0.2</v>
      </c>
      <c r="F164" s="130">
        <v>303.87</v>
      </c>
      <c r="G164" s="130">
        <v>54.82</v>
      </c>
      <c r="H164" s="130">
        <v>2.97</v>
      </c>
      <c r="I164" s="130">
        <v>0.16</v>
      </c>
      <c r="J164" s="131"/>
      <c r="K164" s="131">
        <v>61</v>
      </c>
      <c r="L164" s="131">
        <v>11</v>
      </c>
      <c r="M164" s="131">
        <v>1</v>
      </c>
      <c r="N164" s="131"/>
      <c r="O164" s="131">
        <v>4.45</v>
      </c>
      <c r="P164" s="131">
        <v>0.89</v>
      </c>
      <c r="Q164" s="131"/>
      <c r="R164" s="98"/>
      <c r="S164" s="98"/>
    </row>
    <row r="165" spans="1:19" ht="45.75" x14ac:dyDescent="0.2">
      <c r="A165" s="123">
        <v>127</v>
      </c>
      <c r="B165" s="126" t="s">
        <v>549</v>
      </c>
      <c r="C165" s="127" t="s">
        <v>571</v>
      </c>
      <c r="D165" s="128" t="s">
        <v>90</v>
      </c>
      <c r="E165" s="132">
        <v>0.2</v>
      </c>
      <c r="F165" s="130">
        <v>985.04</v>
      </c>
      <c r="G165" s="130">
        <v>535.48</v>
      </c>
      <c r="H165" s="130">
        <v>35.85</v>
      </c>
      <c r="I165" s="131"/>
      <c r="J165" s="131"/>
      <c r="K165" s="131">
        <v>197</v>
      </c>
      <c r="L165" s="131">
        <v>107</v>
      </c>
      <c r="M165" s="131">
        <v>7</v>
      </c>
      <c r="N165" s="131"/>
      <c r="O165" s="131">
        <v>44</v>
      </c>
      <c r="P165" s="131">
        <v>8.8000000000000007</v>
      </c>
      <c r="Q165" s="131"/>
      <c r="R165" s="98"/>
      <c r="S165" s="98"/>
    </row>
    <row r="166" spans="1:19" ht="24" x14ac:dyDescent="0.2">
      <c r="A166" s="160" t="s">
        <v>417</v>
      </c>
      <c r="B166" s="161" t="s">
        <v>551</v>
      </c>
      <c r="C166" s="162" t="s">
        <v>552</v>
      </c>
      <c r="D166" s="160" t="s">
        <v>404</v>
      </c>
      <c r="E166" s="163" t="s">
        <v>678</v>
      </c>
      <c r="F166" s="164">
        <v>16220</v>
      </c>
      <c r="G166" s="131"/>
      <c r="H166" s="131"/>
      <c r="I166" s="131"/>
      <c r="J166" s="131"/>
      <c r="K166" s="165">
        <v>77.86</v>
      </c>
      <c r="L166" s="131"/>
      <c r="M166" s="131"/>
      <c r="N166" s="131"/>
      <c r="O166" s="131"/>
      <c r="P166" s="131"/>
      <c r="Q166" s="131"/>
      <c r="R166" s="98"/>
      <c r="S166" s="98"/>
    </row>
    <row r="167" spans="1:19" ht="24" x14ac:dyDescent="0.2">
      <c r="A167" s="160" t="s">
        <v>417</v>
      </c>
      <c r="B167" s="161" t="s">
        <v>554</v>
      </c>
      <c r="C167" s="162" t="s">
        <v>555</v>
      </c>
      <c r="D167" s="160" t="s">
        <v>556</v>
      </c>
      <c r="E167" s="163" t="s">
        <v>679</v>
      </c>
      <c r="F167" s="164">
        <v>17850</v>
      </c>
      <c r="G167" s="131"/>
      <c r="H167" s="131"/>
      <c r="I167" s="131"/>
      <c r="J167" s="131"/>
      <c r="K167" s="165">
        <v>428.4</v>
      </c>
      <c r="L167" s="131"/>
      <c r="M167" s="131"/>
      <c r="N167" s="131"/>
      <c r="O167" s="131"/>
      <c r="P167" s="131"/>
      <c r="Q167" s="131"/>
      <c r="R167" s="98"/>
      <c r="S167" s="98"/>
    </row>
    <row r="168" spans="1:19" ht="48" x14ac:dyDescent="0.2">
      <c r="A168" s="123">
        <v>128</v>
      </c>
      <c r="B168" s="126" t="s">
        <v>558</v>
      </c>
      <c r="C168" s="127" t="s">
        <v>574</v>
      </c>
      <c r="D168" s="128" t="s">
        <v>92</v>
      </c>
      <c r="E168" s="129">
        <v>20</v>
      </c>
      <c r="F168" s="130" t="s">
        <v>575</v>
      </c>
      <c r="G168" s="131"/>
      <c r="H168" s="131"/>
      <c r="I168" s="131"/>
      <c r="J168" s="131"/>
      <c r="K168" s="131">
        <v>610</v>
      </c>
      <c r="L168" s="131"/>
      <c r="M168" s="131"/>
      <c r="N168" s="131"/>
      <c r="O168" s="131"/>
      <c r="P168" s="131"/>
      <c r="Q168" s="131"/>
      <c r="R168" s="98"/>
      <c r="S168" s="98"/>
    </row>
    <row r="169" spans="1:19" ht="48" x14ac:dyDescent="0.2">
      <c r="A169" s="123">
        <v>129</v>
      </c>
      <c r="B169" s="126" t="s">
        <v>576</v>
      </c>
      <c r="C169" s="127" t="s">
        <v>577</v>
      </c>
      <c r="D169" s="128" t="s">
        <v>398</v>
      </c>
      <c r="E169" s="132">
        <v>14</v>
      </c>
      <c r="F169" s="130">
        <v>8.43</v>
      </c>
      <c r="G169" s="131"/>
      <c r="H169" s="131"/>
      <c r="I169" s="131"/>
      <c r="J169" s="131"/>
      <c r="K169" s="131">
        <v>118</v>
      </c>
      <c r="L169" s="131"/>
      <c r="M169" s="131"/>
      <c r="N169" s="131"/>
      <c r="O169" s="131"/>
      <c r="P169" s="131"/>
      <c r="Q169" s="131"/>
      <c r="R169" s="98"/>
      <c r="S169" s="98"/>
    </row>
    <row r="170" spans="1:19" ht="24" x14ac:dyDescent="0.2">
      <c r="A170" s="123">
        <v>130</v>
      </c>
      <c r="B170" s="126" t="s">
        <v>579</v>
      </c>
      <c r="C170" s="127" t="s">
        <v>580</v>
      </c>
      <c r="D170" s="128" t="s">
        <v>21</v>
      </c>
      <c r="E170" s="129">
        <v>1</v>
      </c>
      <c r="F170" s="130">
        <v>6.5</v>
      </c>
      <c r="G170" s="131"/>
      <c r="H170" s="131"/>
      <c r="I170" s="131"/>
      <c r="J170" s="131"/>
      <c r="K170" s="131">
        <v>7</v>
      </c>
      <c r="L170" s="131"/>
      <c r="M170" s="131"/>
      <c r="N170" s="131"/>
      <c r="O170" s="131"/>
      <c r="P170" s="131"/>
      <c r="Q170" s="131"/>
      <c r="R170" s="98"/>
      <c r="S170" s="98"/>
    </row>
    <row r="171" spans="1:19" x14ac:dyDescent="0.2">
      <c r="A171" s="233" t="s">
        <v>680</v>
      </c>
      <c r="B171" s="232"/>
      <c r="C171" s="232"/>
      <c r="D171" s="232"/>
      <c r="E171" s="232"/>
      <c r="F171" s="232"/>
      <c r="G171" s="232"/>
      <c r="H171" s="232"/>
      <c r="I171" s="232"/>
      <c r="J171" s="232"/>
      <c r="K171" s="133">
        <v>45161</v>
      </c>
      <c r="L171" s="131"/>
      <c r="M171" s="131"/>
      <c r="N171" s="131"/>
      <c r="O171" s="131"/>
      <c r="P171" s="133">
        <v>174.4</v>
      </c>
      <c r="Q171" s="131"/>
      <c r="R171" s="98"/>
      <c r="S171" s="98"/>
    </row>
    <row r="172" spans="1:19" x14ac:dyDescent="0.2">
      <c r="A172" s="240" t="s">
        <v>681</v>
      </c>
      <c r="B172" s="232"/>
      <c r="C172" s="232"/>
      <c r="D172" s="232"/>
      <c r="E172" s="232"/>
      <c r="F172" s="232"/>
      <c r="G172" s="232"/>
      <c r="H172" s="232"/>
      <c r="I172" s="232"/>
      <c r="J172" s="232"/>
      <c r="K172" s="232"/>
      <c r="L172" s="232"/>
      <c r="M172" s="232"/>
      <c r="N172" s="232"/>
      <c r="O172" s="232"/>
      <c r="P172" s="232"/>
      <c r="Q172" s="232"/>
      <c r="R172" s="98"/>
      <c r="S172" s="98"/>
    </row>
    <row r="173" spans="1:19" ht="36" x14ac:dyDescent="0.2">
      <c r="A173" s="123">
        <v>131</v>
      </c>
      <c r="B173" s="126" t="s">
        <v>500</v>
      </c>
      <c r="C173" s="127" t="s">
        <v>620</v>
      </c>
      <c r="D173" s="128" t="s">
        <v>90</v>
      </c>
      <c r="E173" s="132">
        <v>0.113</v>
      </c>
      <c r="F173" s="130">
        <v>8108.18</v>
      </c>
      <c r="G173" s="130">
        <v>3802.99</v>
      </c>
      <c r="H173" s="130">
        <v>2446.66</v>
      </c>
      <c r="I173" s="130">
        <v>270.20999999999998</v>
      </c>
      <c r="J173" s="131"/>
      <c r="K173" s="131">
        <v>916</v>
      </c>
      <c r="L173" s="131">
        <v>430</v>
      </c>
      <c r="M173" s="131">
        <v>276</v>
      </c>
      <c r="N173" s="131">
        <v>31</v>
      </c>
      <c r="O173" s="131">
        <v>276.38</v>
      </c>
      <c r="P173" s="131">
        <v>31.23</v>
      </c>
      <c r="Q173" s="131"/>
      <c r="R173" s="98"/>
      <c r="S173" s="98"/>
    </row>
    <row r="174" spans="1:19" ht="36" x14ac:dyDescent="0.2">
      <c r="A174" s="123">
        <v>132</v>
      </c>
      <c r="B174" s="126" t="s">
        <v>502</v>
      </c>
      <c r="C174" s="127" t="s">
        <v>503</v>
      </c>
      <c r="D174" s="128" t="s">
        <v>92</v>
      </c>
      <c r="E174" s="129">
        <v>11.3</v>
      </c>
      <c r="F174" s="130">
        <v>505.1</v>
      </c>
      <c r="G174" s="131"/>
      <c r="H174" s="131"/>
      <c r="I174" s="131"/>
      <c r="J174" s="131"/>
      <c r="K174" s="131">
        <v>5708</v>
      </c>
      <c r="L174" s="131"/>
      <c r="M174" s="131"/>
      <c r="N174" s="131"/>
      <c r="O174" s="131"/>
      <c r="P174" s="131"/>
      <c r="Q174" s="131"/>
      <c r="R174" s="98"/>
      <c r="S174" s="98"/>
    </row>
    <row r="175" spans="1:19" ht="24" x14ac:dyDescent="0.2">
      <c r="A175" s="123">
        <v>133</v>
      </c>
      <c r="B175" s="126" t="s">
        <v>512</v>
      </c>
      <c r="C175" s="127" t="s">
        <v>513</v>
      </c>
      <c r="D175" s="128" t="s">
        <v>404</v>
      </c>
      <c r="E175" s="132">
        <v>1.2999999999999999E-2</v>
      </c>
      <c r="F175" s="130">
        <v>8739.36</v>
      </c>
      <c r="G175" s="131"/>
      <c r="H175" s="131"/>
      <c r="I175" s="131"/>
      <c r="J175" s="131"/>
      <c r="K175" s="131">
        <v>114</v>
      </c>
      <c r="L175" s="131"/>
      <c r="M175" s="131"/>
      <c r="N175" s="131"/>
      <c r="O175" s="131"/>
      <c r="P175" s="131"/>
      <c r="Q175" s="131"/>
      <c r="R175" s="98"/>
      <c r="S175" s="98"/>
    </row>
    <row r="176" spans="1:19" ht="24" x14ac:dyDescent="0.2">
      <c r="A176" s="123">
        <v>134</v>
      </c>
      <c r="B176" s="126" t="s">
        <v>405</v>
      </c>
      <c r="C176" s="127" t="s">
        <v>406</v>
      </c>
      <c r="D176" s="128" t="s">
        <v>90</v>
      </c>
      <c r="E176" s="132">
        <v>4.0000000000000001E-3</v>
      </c>
      <c r="F176" s="130">
        <v>417.46</v>
      </c>
      <c r="G176" s="130">
        <v>79.650000000000006</v>
      </c>
      <c r="H176" s="130">
        <v>10.15</v>
      </c>
      <c r="I176" s="130">
        <v>0.16</v>
      </c>
      <c r="J176" s="131"/>
      <c r="K176" s="131">
        <v>2</v>
      </c>
      <c r="L176" s="131"/>
      <c r="M176" s="131"/>
      <c r="N176" s="131"/>
      <c r="O176" s="131">
        <v>5.31</v>
      </c>
      <c r="P176" s="131">
        <v>0.02</v>
      </c>
      <c r="Q176" s="131"/>
      <c r="R176" s="98"/>
      <c r="S176" s="98"/>
    </row>
    <row r="177" spans="1:19" ht="43.5" x14ac:dyDescent="0.2">
      <c r="A177" s="123">
        <v>135</v>
      </c>
      <c r="B177" s="126" t="s">
        <v>407</v>
      </c>
      <c r="C177" s="127" t="s">
        <v>514</v>
      </c>
      <c r="D177" s="128" t="s">
        <v>90</v>
      </c>
      <c r="E177" s="132">
        <v>4.0000000000000001E-3</v>
      </c>
      <c r="F177" s="130">
        <v>777.58</v>
      </c>
      <c r="G177" s="130">
        <v>73.62</v>
      </c>
      <c r="H177" s="130">
        <v>26.6</v>
      </c>
      <c r="I177" s="130">
        <v>0.32</v>
      </c>
      <c r="J177" s="131"/>
      <c r="K177" s="131">
        <v>3</v>
      </c>
      <c r="L177" s="131"/>
      <c r="M177" s="131"/>
      <c r="N177" s="131"/>
      <c r="O177" s="131">
        <v>5.76</v>
      </c>
      <c r="P177" s="131">
        <v>0.02</v>
      </c>
      <c r="Q177" s="131"/>
      <c r="R177" s="98"/>
      <c r="S177" s="98"/>
    </row>
    <row r="178" spans="1:19" ht="24" x14ac:dyDescent="0.2">
      <c r="A178" s="123">
        <v>136</v>
      </c>
      <c r="B178" s="126" t="s">
        <v>515</v>
      </c>
      <c r="C178" s="127" t="s">
        <v>516</v>
      </c>
      <c r="D178" s="128" t="s">
        <v>22</v>
      </c>
      <c r="E178" s="129">
        <v>1</v>
      </c>
      <c r="F178" s="130">
        <v>39.9</v>
      </c>
      <c r="G178" s="130">
        <v>20.59</v>
      </c>
      <c r="H178" s="130">
        <v>2.09</v>
      </c>
      <c r="I178" s="131"/>
      <c r="J178" s="131"/>
      <c r="K178" s="131">
        <v>40</v>
      </c>
      <c r="L178" s="131">
        <v>21</v>
      </c>
      <c r="M178" s="131">
        <v>2</v>
      </c>
      <c r="N178" s="131"/>
      <c r="O178" s="131">
        <v>1.63</v>
      </c>
      <c r="P178" s="131">
        <v>1.63</v>
      </c>
      <c r="Q178" s="131"/>
      <c r="R178" s="98"/>
      <c r="S178" s="98"/>
    </row>
    <row r="179" spans="1:19" ht="48" x14ac:dyDescent="0.2">
      <c r="A179" s="123">
        <v>137</v>
      </c>
      <c r="B179" s="126" t="s">
        <v>517</v>
      </c>
      <c r="C179" s="127" t="s">
        <v>521</v>
      </c>
      <c r="D179" s="128" t="s">
        <v>519</v>
      </c>
      <c r="E179" s="129">
        <v>1</v>
      </c>
      <c r="F179" s="130" t="s">
        <v>520</v>
      </c>
      <c r="G179" s="131"/>
      <c r="H179" s="131"/>
      <c r="I179" s="131"/>
      <c r="J179" s="131"/>
      <c r="K179" s="131">
        <v>2432</v>
      </c>
      <c r="L179" s="131"/>
      <c r="M179" s="131"/>
      <c r="N179" s="131"/>
      <c r="O179" s="131"/>
      <c r="P179" s="131"/>
      <c r="Q179" s="131"/>
      <c r="R179" s="98"/>
      <c r="S179" s="98"/>
    </row>
    <row r="180" spans="1:19" ht="24" x14ac:dyDescent="0.2">
      <c r="A180" s="123">
        <v>138</v>
      </c>
      <c r="B180" s="126" t="s">
        <v>579</v>
      </c>
      <c r="C180" s="127" t="s">
        <v>580</v>
      </c>
      <c r="D180" s="128" t="s">
        <v>21</v>
      </c>
      <c r="E180" s="129">
        <v>1</v>
      </c>
      <c r="F180" s="130">
        <v>6.5</v>
      </c>
      <c r="G180" s="131"/>
      <c r="H180" s="131"/>
      <c r="I180" s="131"/>
      <c r="J180" s="131"/>
      <c r="K180" s="131">
        <v>7</v>
      </c>
      <c r="L180" s="131"/>
      <c r="M180" s="131"/>
      <c r="N180" s="131"/>
      <c r="O180" s="131"/>
      <c r="P180" s="131"/>
      <c r="Q180" s="131"/>
      <c r="R180" s="98"/>
      <c r="S180" s="98"/>
    </row>
    <row r="181" spans="1:19" ht="24" x14ac:dyDescent="0.2">
      <c r="A181" s="123">
        <v>139</v>
      </c>
      <c r="B181" s="126" t="s">
        <v>564</v>
      </c>
      <c r="C181" s="127" t="s">
        <v>565</v>
      </c>
      <c r="D181" s="128" t="s">
        <v>566</v>
      </c>
      <c r="E181" s="129">
        <v>12.5</v>
      </c>
      <c r="F181" s="130">
        <v>10.81</v>
      </c>
      <c r="G181" s="130">
        <v>10.81</v>
      </c>
      <c r="H181" s="131"/>
      <c r="I181" s="131"/>
      <c r="J181" s="131"/>
      <c r="K181" s="131">
        <v>135</v>
      </c>
      <c r="L181" s="131">
        <v>135</v>
      </c>
      <c r="M181" s="131"/>
      <c r="N181" s="131"/>
      <c r="O181" s="131">
        <v>0.9</v>
      </c>
      <c r="P181" s="131">
        <v>11.25</v>
      </c>
      <c r="Q181" s="131"/>
      <c r="R181" s="98"/>
      <c r="S181" s="98"/>
    </row>
    <row r="182" spans="1:19" ht="24" x14ac:dyDescent="0.2">
      <c r="A182" s="123">
        <v>140</v>
      </c>
      <c r="B182" s="126" t="s">
        <v>567</v>
      </c>
      <c r="C182" s="127" t="s">
        <v>568</v>
      </c>
      <c r="D182" s="128" t="s">
        <v>566</v>
      </c>
      <c r="E182" s="129">
        <v>12.5</v>
      </c>
      <c r="F182" s="130">
        <v>2.59</v>
      </c>
      <c r="G182" s="130">
        <v>1.2</v>
      </c>
      <c r="H182" s="130">
        <v>1.39</v>
      </c>
      <c r="I182" s="131"/>
      <c r="J182" s="131"/>
      <c r="K182" s="131">
        <v>32</v>
      </c>
      <c r="L182" s="131">
        <v>15</v>
      </c>
      <c r="M182" s="131">
        <v>17</v>
      </c>
      <c r="N182" s="131"/>
      <c r="O182" s="131">
        <v>0.1</v>
      </c>
      <c r="P182" s="131">
        <v>1.25</v>
      </c>
      <c r="Q182" s="131"/>
      <c r="R182" s="98"/>
      <c r="S182" s="98"/>
    </row>
    <row r="183" spans="1:19" ht="24" x14ac:dyDescent="0.2">
      <c r="A183" s="123">
        <v>141</v>
      </c>
      <c r="B183" s="126" t="s">
        <v>569</v>
      </c>
      <c r="C183" s="127" t="s">
        <v>570</v>
      </c>
      <c r="D183" s="128" t="s">
        <v>90</v>
      </c>
      <c r="E183" s="132">
        <v>0.125</v>
      </c>
      <c r="F183" s="130">
        <v>303.87</v>
      </c>
      <c r="G183" s="130">
        <v>54.82</v>
      </c>
      <c r="H183" s="130">
        <v>2.97</v>
      </c>
      <c r="I183" s="130">
        <v>0.16</v>
      </c>
      <c r="J183" s="131"/>
      <c r="K183" s="131">
        <v>38</v>
      </c>
      <c r="L183" s="131">
        <v>7</v>
      </c>
      <c r="M183" s="131"/>
      <c r="N183" s="131"/>
      <c r="O183" s="131">
        <v>4.45</v>
      </c>
      <c r="P183" s="131">
        <v>0.56000000000000005</v>
      </c>
      <c r="Q183" s="131"/>
      <c r="R183" s="98"/>
      <c r="S183" s="98"/>
    </row>
    <row r="184" spans="1:19" ht="45.75" x14ac:dyDescent="0.2">
      <c r="A184" s="123">
        <v>142</v>
      </c>
      <c r="B184" s="126" t="s">
        <v>549</v>
      </c>
      <c r="C184" s="127" t="s">
        <v>571</v>
      </c>
      <c r="D184" s="128" t="s">
        <v>90</v>
      </c>
      <c r="E184" s="132">
        <v>0.125</v>
      </c>
      <c r="F184" s="130">
        <v>985.04</v>
      </c>
      <c r="G184" s="130">
        <v>535.48</v>
      </c>
      <c r="H184" s="130">
        <v>35.85</v>
      </c>
      <c r="I184" s="131"/>
      <c r="J184" s="131"/>
      <c r="K184" s="131">
        <v>123</v>
      </c>
      <c r="L184" s="131">
        <v>67</v>
      </c>
      <c r="M184" s="131">
        <v>4</v>
      </c>
      <c r="N184" s="131"/>
      <c r="O184" s="131">
        <v>44</v>
      </c>
      <c r="P184" s="131">
        <v>5.5</v>
      </c>
      <c r="Q184" s="131"/>
      <c r="R184" s="98"/>
      <c r="S184" s="98"/>
    </row>
    <row r="185" spans="1:19" ht="24" x14ac:dyDescent="0.2">
      <c r="A185" s="160" t="s">
        <v>417</v>
      </c>
      <c r="B185" s="161" t="s">
        <v>551</v>
      </c>
      <c r="C185" s="162" t="s">
        <v>552</v>
      </c>
      <c r="D185" s="160" t="s">
        <v>404</v>
      </c>
      <c r="E185" s="163" t="s">
        <v>682</v>
      </c>
      <c r="F185" s="164">
        <v>16220</v>
      </c>
      <c r="G185" s="131"/>
      <c r="H185" s="131"/>
      <c r="I185" s="131"/>
      <c r="J185" s="131"/>
      <c r="K185" s="165">
        <v>48.66</v>
      </c>
      <c r="L185" s="131"/>
      <c r="M185" s="131"/>
      <c r="N185" s="131"/>
      <c r="O185" s="131"/>
      <c r="P185" s="131"/>
      <c r="Q185" s="131"/>
      <c r="R185" s="98"/>
      <c r="S185" s="98"/>
    </row>
    <row r="186" spans="1:19" ht="24" x14ac:dyDescent="0.2">
      <c r="A186" s="160" t="s">
        <v>417</v>
      </c>
      <c r="B186" s="161" t="s">
        <v>554</v>
      </c>
      <c r="C186" s="162" t="s">
        <v>555</v>
      </c>
      <c r="D186" s="160" t="s">
        <v>556</v>
      </c>
      <c r="E186" s="163" t="s">
        <v>683</v>
      </c>
      <c r="F186" s="164">
        <v>17850</v>
      </c>
      <c r="G186" s="131"/>
      <c r="H186" s="131"/>
      <c r="I186" s="131"/>
      <c r="J186" s="131"/>
      <c r="K186" s="165">
        <v>267.75</v>
      </c>
      <c r="L186" s="131"/>
      <c r="M186" s="131"/>
      <c r="N186" s="131"/>
      <c r="O186" s="131"/>
      <c r="P186" s="131"/>
      <c r="Q186" s="131"/>
      <c r="R186" s="98"/>
      <c r="S186" s="98"/>
    </row>
    <row r="187" spans="1:19" ht="48" x14ac:dyDescent="0.2">
      <c r="A187" s="123">
        <v>143</v>
      </c>
      <c r="B187" s="126" t="s">
        <v>558</v>
      </c>
      <c r="C187" s="127" t="s">
        <v>574</v>
      </c>
      <c r="D187" s="128" t="s">
        <v>92</v>
      </c>
      <c r="E187" s="129">
        <v>12.5</v>
      </c>
      <c r="F187" s="130" t="s">
        <v>575</v>
      </c>
      <c r="G187" s="131"/>
      <c r="H187" s="131"/>
      <c r="I187" s="131"/>
      <c r="J187" s="131"/>
      <c r="K187" s="131">
        <v>381</v>
      </c>
      <c r="L187" s="131"/>
      <c r="M187" s="131"/>
      <c r="N187" s="131"/>
      <c r="O187" s="131"/>
      <c r="P187" s="131"/>
      <c r="Q187" s="131"/>
      <c r="R187" s="98"/>
      <c r="S187" s="98"/>
    </row>
    <row r="188" spans="1:19" ht="48" x14ac:dyDescent="0.2">
      <c r="A188" s="123">
        <v>144</v>
      </c>
      <c r="B188" s="126" t="s">
        <v>576</v>
      </c>
      <c r="C188" s="127" t="s">
        <v>577</v>
      </c>
      <c r="D188" s="128" t="s">
        <v>398</v>
      </c>
      <c r="E188" s="132">
        <v>8.75</v>
      </c>
      <c r="F188" s="130" t="s">
        <v>578</v>
      </c>
      <c r="G188" s="131"/>
      <c r="H188" s="131"/>
      <c r="I188" s="131"/>
      <c r="J188" s="131"/>
      <c r="K188" s="131">
        <v>74</v>
      </c>
      <c r="L188" s="131"/>
      <c r="M188" s="131"/>
      <c r="N188" s="131"/>
      <c r="O188" s="131"/>
      <c r="P188" s="131"/>
      <c r="Q188" s="131"/>
      <c r="R188" s="98"/>
      <c r="S188" s="98"/>
    </row>
    <row r="189" spans="1:19" x14ac:dyDescent="0.2">
      <c r="A189" s="233" t="s">
        <v>684</v>
      </c>
      <c r="B189" s="232"/>
      <c r="C189" s="232"/>
      <c r="D189" s="232"/>
      <c r="E189" s="232"/>
      <c r="F189" s="232"/>
      <c r="G189" s="232"/>
      <c r="H189" s="232"/>
      <c r="I189" s="232"/>
      <c r="J189" s="232"/>
      <c r="K189" s="133">
        <v>13024</v>
      </c>
      <c r="L189" s="131"/>
      <c r="M189" s="131"/>
      <c r="N189" s="131"/>
      <c r="O189" s="131"/>
      <c r="P189" s="133">
        <v>82.46</v>
      </c>
      <c r="Q189" s="131"/>
      <c r="R189" s="98"/>
      <c r="S189" s="98"/>
    </row>
    <row r="190" spans="1:19" x14ac:dyDescent="0.2">
      <c r="A190" s="240" t="s">
        <v>685</v>
      </c>
      <c r="B190" s="232"/>
      <c r="C190" s="232"/>
      <c r="D190" s="232"/>
      <c r="E190" s="232"/>
      <c r="F190" s="232"/>
      <c r="G190" s="232"/>
      <c r="H190" s="232"/>
      <c r="I190" s="232"/>
      <c r="J190" s="232"/>
      <c r="K190" s="232"/>
      <c r="L190" s="232"/>
      <c r="M190" s="232"/>
      <c r="N190" s="232"/>
      <c r="O190" s="232"/>
      <c r="P190" s="232"/>
      <c r="Q190" s="232"/>
      <c r="R190" s="98"/>
      <c r="S190" s="98"/>
    </row>
    <row r="191" spans="1:19" ht="36" x14ac:dyDescent="0.2">
      <c r="A191" s="123">
        <v>145</v>
      </c>
      <c r="B191" s="126" t="s">
        <v>500</v>
      </c>
      <c r="C191" s="127" t="s">
        <v>620</v>
      </c>
      <c r="D191" s="128" t="s">
        <v>90</v>
      </c>
      <c r="E191" s="132">
        <v>8.6999999999999994E-2</v>
      </c>
      <c r="F191" s="130">
        <v>8108.18</v>
      </c>
      <c r="G191" s="130">
        <v>3802.99</v>
      </c>
      <c r="H191" s="130">
        <v>2446.66</v>
      </c>
      <c r="I191" s="130">
        <v>270.20999999999998</v>
      </c>
      <c r="J191" s="131"/>
      <c r="K191" s="131">
        <v>705</v>
      </c>
      <c r="L191" s="131">
        <v>331</v>
      </c>
      <c r="M191" s="131">
        <v>213</v>
      </c>
      <c r="N191" s="131">
        <v>24</v>
      </c>
      <c r="O191" s="131">
        <v>276.38</v>
      </c>
      <c r="P191" s="131">
        <v>24.05</v>
      </c>
      <c r="Q191" s="131"/>
      <c r="R191" s="98"/>
      <c r="S191" s="98"/>
    </row>
    <row r="192" spans="1:19" ht="36" x14ac:dyDescent="0.2">
      <c r="A192" s="123">
        <v>146</v>
      </c>
      <c r="B192" s="126" t="s">
        <v>502</v>
      </c>
      <c r="C192" s="127" t="s">
        <v>503</v>
      </c>
      <c r="D192" s="128" t="s">
        <v>92</v>
      </c>
      <c r="E192" s="129">
        <v>8.6999999999999993</v>
      </c>
      <c r="F192" s="130">
        <v>505.1</v>
      </c>
      <c r="G192" s="131"/>
      <c r="H192" s="131"/>
      <c r="I192" s="131"/>
      <c r="J192" s="131"/>
      <c r="K192" s="131">
        <v>4394</v>
      </c>
      <c r="L192" s="131"/>
      <c r="M192" s="131"/>
      <c r="N192" s="131"/>
      <c r="O192" s="131"/>
      <c r="P192" s="131"/>
      <c r="Q192" s="131"/>
      <c r="R192" s="98"/>
      <c r="S192" s="98"/>
    </row>
    <row r="193" spans="1:19" ht="24" x14ac:dyDescent="0.2">
      <c r="A193" s="123">
        <v>147</v>
      </c>
      <c r="B193" s="126" t="s">
        <v>621</v>
      </c>
      <c r="C193" s="127" t="s">
        <v>663</v>
      </c>
      <c r="D193" s="128" t="s">
        <v>90</v>
      </c>
      <c r="E193" s="132">
        <v>5.0000000000000001E-3</v>
      </c>
      <c r="F193" s="130">
        <v>8038.62</v>
      </c>
      <c r="G193" s="130">
        <v>3552.14</v>
      </c>
      <c r="H193" s="130">
        <v>2621.41</v>
      </c>
      <c r="I193" s="130">
        <v>292.92</v>
      </c>
      <c r="J193" s="131"/>
      <c r="K193" s="131">
        <v>40</v>
      </c>
      <c r="L193" s="131">
        <v>18</v>
      </c>
      <c r="M193" s="131">
        <v>13</v>
      </c>
      <c r="N193" s="131">
        <v>1</v>
      </c>
      <c r="O193" s="131">
        <v>258.14999999999998</v>
      </c>
      <c r="P193" s="131">
        <v>1.29</v>
      </c>
      <c r="Q193" s="131"/>
      <c r="R193" s="98"/>
      <c r="S193" s="98"/>
    </row>
    <row r="194" spans="1:19" ht="36" x14ac:dyDescent="0.2">
      <c r="A194" s="123">
        <v>148</v>
      </c>
      <c r="B194" s="126" t="s">
        <v>623</v>
      </c>
      <c r="C194" s="127" t="s">
        <v>664</v>
      </c>
      <c r="D194" s="128" t="s">
        <v>92</v>
      </c>
      <c r="E194" s="129">
        <v>0.5</v>
      </c>
      <c r="F194" s="130">
        <v>457.08</v>
      </c>
      <c r="G194" s="131"/>
      <c r="H194" s="131"/>
      <c r="I194" s="131"/>
      <c r="J194" s="131"/>
      <c r="K194" s="131">
        <v>229</v>
      </c>
      <c r="L194" s="131"/>
      <c r="M194" s="131"/>
      <c r="N194" s="131"/>
      <c r="O194" s="131"/>
      <c r="P194" s="131"/>
      <c r="Q194" s="131"/>
      <c r="R194" s="98"/>
      <c r="S194" s="98"/>
    </row>
    <row r="195" spans="1:19" ht="24" x14ac:dyDescent="0.2">
      <c r="A195" s="123">
        <v>149</v>
      </c>
      <c r="B195" s="126" t="s">
        <v>512</v>
      </c>
      <c r="C195" s="127" t="s">
        <v>513</v>
      </c>
      <c r="D195" s="128" t="s">
        <v>404</v>
      </c>
      <c r="E195" s="132">
        <v>1.0999999999999999E-2</v>
      </c>
      <c r="F195" s="130">
        <v>8739.36</v>
      </c>
      <c r="G195" s="131"/>
      <c r="H195" s="131"/>
      <c r="I195" s="131"/>
      <c r="J195" s="131"/>
      <c r="K195" s="131">
        <v>96</v>
      </c>
      <c r="L195" s="131"/>
      <c r="M195" s="131"/>
      <c r="N195" s="131"/>
      <c r="O195" s="131"/>
      <c r="P195" s="131"/>
      <c r="Q195" s="131"/>
      <c r="R195" s="98"/>
      <c r="S195" s="98"/>
    </row>
    <row r="196" spans="1:19" ht="24" x14ac:dyDescent="0.2">
      <c r="A196" s="123">
        <v>150</v>
      </c>
      <c r="B196" s="126" t="s">
        <v>405</v>
      </c>
      <c r="C196" s="127" t="s">
        <v>406</v>
      </c>
      <c r="D196" s="128" t="s">
        <v>90</v>
      </c>
      <c r="E196" s="132">
        <v>3.0000000000000001E-3</v>
      </c>
      <c r="F196" s="130">
        <v>417.46</v>
      </c>
      <c r="G196" s="130">
        <v>79.650000000000006</v>
      </c>
      <c r="H196" s="130">
        <v>10.15</v>
      </c>
      <c r="I196" s="130">
        <v>0.16</v>
      </c>
      <c r="J196" s="131"/>
      <c r="K196" s="131">
        <v>1</v>
      </c>
      <c r="L196" s="131"/>
      <c r="M196" s="131"/>
      <c r="N196" s="131"/>
      <c r="O196" s="131">
        <v>5.31</v>
      </c>
      <c r="P196" s="131">
        <v>0.02</v>
      </c>
      <c r="Q196" s="131"/>
      <c r="R196" s="98"/>
      <c r="S196" s="98"/>
    </row>
    <row r="197" spans="1:19" ht="43.5" x14ac:dyDescent="0.2">
      <c r="A197" s="123">
        <v>151</v>
      </c>
      <c r="B197" s="126" t="s">
        <v>407</v>
      </c>
      <c r="C197" s="127" t="s">
        <v>514</v>
      </c>
      <c r="D197" s="128" t="s">
        <v>90</v>
      </c>
      <c r="E197" s="132">
        <v>3.0000000000000001E-3</v>
      </c>
      <c r="F197" s="130">
        <v>777.58</v>
      </c>
      <c r="G197" s="130">
        <v>73.62</v>
      </c>
      <c r="H197" s="130">
        <v>26.6</v>
      </c>
      <c r="I197" s="130">
        <v>0.32</v>
      </c>
      <c r="J197" s="131"/>
      <c r="K197" s="131">
        <v>2</v>
      </c>
      <c r="L197" s="131"/>
      <c r="M197" s="131"/>
      <c r="N197" s="131"/>
      <c r="O197" s="131">
        <v>5.76</v>
      </c>
      <c r="P197" s="131">
        <v>0.02</v>
      </c>
      <c r="Q197" s="131"/>
      <c r="R197" s="98"/>
      <c r="S197" s="98"/>
    </row>
    <row r="198" spans="1:19" ht="24" x14ac:dyDescent="0.2">
      <c r="A198" s="123">
        <v>152</v>
      </c>
      <c r="B198" s="126" t="s">
        <v>515</v>
      </c>
      <c r="C198" s="127" t="s">
        <v>516</v>
      </c>
      <c r="D198" s="128" t="s">
        <v>22</v>
      </c>
      <c r="E198" s="132">
        <v>2</v>
      </c>
      <c r="F198" s="130">
        <v>39.9</v>
      </c>
      <c r="G198" s="130">
        <v>20.59</v>
      </c>
      <c r="H198" s="130">
        <v>2.09</v>
      </c>
      <c r="I198" s="131"/>
      <c r="J198" s="131"/>
      <c r="K198" s="131">
        <v>80</v>
      </c>
      <c r="L198" s="131">
        <v>41</v>
      </c>
      <c r="M198" s="131">
        <v>4</v>
      </c>
      <c r="N198" s="131"/>
      <c r="O198" s="131">
        <v>1.63</v>
      </c>
      <c r="P198" s="131">
        <v>3.26</v>
      </c>
      <c r="Q198" s="131"/>
      <c r="R198" s="98"/>
      <c r="S198" s="98"/>
    </row>
    <row r="199" spans="1:19" ht="48" x14ac:dyDescent="0.2">
      <c r="A199" s="123">
        <v>153</v>
      </c>
      <c r="B199" s="126" t="s">
        <v>517</v>
      </c>
      <c r="C199" s="127" t="s">
        <v>518</v>
      </c>
      <c r="D199" s="128" t="s">
        <v>519</v>
      </c>
      <c r="E199" s="129">
        <v>1</v>
      </c>
      <c r="F199" s="130" t="s">
        <v>520</v>
      </c>
      <c r="G199" s="131"/>
      <c r="H199" s="131"/>
      <c r="I199" s="131"/>
      <c r="J199" s="131"/>
      <c r="K199" s="131">
        <v>2432</v>
      </c>
      <c r="L199" s="131"/>
      <c r="M199" s="131"/>
      <c r="N199" s="131"/>
      <c r="O199" s="131"/>
      <c r="P199" s="131"/>
      <c r="Q199" s="131"/>
      <c r="R199" s="98"/>
      <c r="S199" s="98"/>
    </row>
    <row r="200" spans="1:19" ht="48" x14ac:dyDescent="0.2">
      <c r="A200" s="123">
        <v>154</v>
      </c>
      <c r="B200" s="126" t="s">
        <v>517</v>
      </c>
      <c r="C200" s="127" t="s">
        <v>635</v>
      </c>
      <c r="D200" s="128" t="s">
        <v>519</v>
      </c>
      <c r="E200" s="129">
        <v>1</v>
      </c>
      <c r="F200" s="130" t="s">
        <v>520</v>
      </c>
      <c r="G200" s="131"/>
      <c r="H200" s="131"/>
      <c r="I200" s="131"/>
      <c r="J200" s="131"/>
      <c r="K200" s="131">
        <v>2432</v>
      </c>
      <c r="L200" s="131"/>
      <c r="M200" s="131"/>
      <c r="N200" s="131"/>
      <c r="O200" s="131"/>
      <c r="P200" s="131"/>
      <c r="Q200" s="131"/>
      <c r="R200" s="98"/>
      <c r="S200" s="98"/>
    </row>
    <row r="201" spans="1:19" ht="36" x14ac:dyDescent="0.2">
      <c r="A201" s="123">
        <v>155</v>
      </c>
      <c r="B201" s="126" t="s">
        <v>472</v>
      </c>
      <c r="C201" s="127" t="s">
        <v>541</v>
      </c>
      <c r="D201" s="128" t="s">
        <v>474</v>
      </c>
      <c r="E201" s="129">
        <v>1</v>
      </c>
      <c r="F201" s="130">
        <v>24.67</v>
      </c>
      <c r="G201" s="130">
        <v>18.440000000000001</v>
      </c>
      <c r="H201" s="130">
        <v>2.94</v>
      </c>
      <c r="I201" s="131"/>
      <c r="J201" s="131"/>
      <c r="K201" s="131">
        <v>25</v>
      </c>
      <c r="L201" s="131">
        <v>18</v>
      </c>
      <c r="M201" s="131">
        <v>3</v>
      </c>
      <c r="N201" s="131"/>
      <c r="O201" s="131">
        <v>1.46</v>
      </c>
      <c r="P201" s="131">
        <v>1.46</v>
      </c>
      <c r="Q201" s="131"/>
      <c r="R201" s="98"/>
      <c r="S201" s="98"/>
    </row>
    <row r="202" spans="1:19" ht="48" x14ac:dyDescent="0.2">
      <c r="A202" s="123">
        <v>156</v>
      </c>
      <c r="B202" s="126" t="s">
        <v>542</v>
      </c>
      <c r="C202" s="127" t="s">
        <v>545</v>
      </c>
      <c r="D202" s="128" t="s">
        <v>148</v>
      </c>
      <c r="E202" s="129">
        <v>1</v>
      </c>
      <c r="F202" s="130" t="s">
        <v>546</v>
      </c>
      <c r="G202" s="131"/>
      <c r="H202" s="131"/>
      <c r="I202" s="131"/>
      <c r="J202" s="131"/>
      <c r="K202" s="131">
        <v>53</v>
      </c>
      <c r="L202" s="131"/>
      <c r="M202" s="131"/>
      <c r="N202" s="131"/>
      <c r="O202" s="131"/>
      <c r="P202" s="131"/>
      <c r="Q202" s="131"/>
      <c r="R202" s="98"/>
      <c r="S202" s="98"/>
    </row>
    <row r="203" spans="1:19" ht="24" x14ac:dyDescent="0.2">
      <c r="A203" s="123">
        <v>157</v>
      </c>
      <c r="B203" s="126" t="s">
        <v>564</v>
      </c>
      <c r="C203" s="127" t="s">
        <v>565</v>
      </c>
      <c r="D203" s="128" t="s">
        <v>566</v>
      </c>
      <c r="E203" s="129">
        <v>9.5</v>
      </c>
      <c r="F203" s="130">
        <v>10.81</v>
      </c>
      <c r="G203" s="130">
        <v>10.81</v>
      </c>
      <c r="H203" s="131"/>
      <c r="I203" s="131"/>
      <c r="J203" s="131"/>
      <c r="K203" s="131">
        <v>103</v>
      </c>
      <c r="L203" s="131">
        <v>103</v>
      </c>
      <c r="M203" s="131"/>
      <c r="N203" s="131"/>
      <c r="O203" s="131">
        <v>0.9</v>
      </c>
      <c r="P203" s="131">
        <v>8.5500000000000007</v>
      </c>
      <c r="Q203" s="131"/>
      <c r="R203" s="98"/>
      <c r="S203" s="98"/>
    </row>
    <row r="204" spans="1:19" ht="24" x14ac:dyDescent="0.2">
      <c r="A204" s="123">
        <v>158</v>
      </c>
      <c r="B204" s="126" t="s">
        <v>567</v>
      </c>
      <c r="C204" s="127" t="s">
        <v>568</v>
      </c>
      <c r="D204" s="128" t="s">
        <v>566</v>
      </c>
      <c r="E204" s="129">
        <v>9.5</v>
      </c>
      <c r="F204" s="130">
        <v>2.59</v>
      </c>
      <c r="G204" s="130">
        <v>1.2</v>
      </c>
      <c r="H204" s="130">
        <v>1.39</v>
      </c>
      <c r="I204" s="131"/>
      <c r="J204" s="131"/>
      <c r="K204" s="131">
        <v>25</v>
      </c>
      <c r="L204" s="131">
        <v>11</v>
      </c>
      <c r="M204" s="131">
        <v>14</v>
      </c>
      <c r="N204" s="131"/>
      <c r="O204" s="131">
        <v>0.1</v>
      </c>
      <c r="P204" s="131">
        <v>0.95</v>
      </c>
      <c r="Q204" s="131"/>
      <c r="R204" s="98"/>
      <c r="S204" s="98"/>
    </row>
    <row r="205" spans="1:19" ht="24" x14ac:dyDescent="0.2">
      <c r="A205" s="123">
        <v>159</v>
      </c>
      <c r="B205" s="126" t="s">
        <v>569</v>
      </c>
      <c r="C205" s="127" t="s">
        <v>570</v>
      </c>
      <c r="D205" s="128" t="s">
        <v>90</v>
      </c>
      <c r="E205" s="132">
        <v>9.5000000000000001E-2</v>
      </c>
      <c r="F205" s="130">
        <v>303.87</v>
      </c>
      <c r="G205" s="130">
        <v>54.82</v>
      </c>
      <c r="H205" s="130">
        <v>2.97</v>
      </c>
      <c r="I205" s="130">
        <v>0.16</v>
      </c>
      <c r="J205" s="131"/>
      <c r="K205" s="131">
        <v>29</v>
      </c>
      <c r="L205" s="131">
        <v>5</v>
      </c>
      <c r="M205" s="131"/>
      <c r="N205" s="131"/>
      <c r="O205" s="131">
        <v>4.45</v>
      </c>
      <c r="P205" s="131">
        <v>0.42</v>
      </c>
      <c r="Q205" s="131"/>
      <c r="R205" s="98"/>
      <c r="S205" s="98"/>
    </row>
    <row r="206" spans="1:19" ht="45.75" x14ac:dyDescent="0.2">
      <c r="A206" s="123">
        <v>160</v>
      </c>
      <c r="B206" s="126" t="s">
        <v>549</v>
      </c>
      <c r="C206" s="127" t="s">
        <v>571</v>
      </c>
      <c r="D206" s="128" t="s">
        <v>90</v>
      </c>
      <c r="E206" s="132">
        <v>9.5000000000000001E-2</v>
      </c>
      <c r="F206" s="130">
        <v>985.04</v>
      </c>
      <c r="G206" s="130">
        <v>535.48</v>
      </c>
      <c r="H206" s="130">
        <v>35.85</v>
      </c>
      <c r="I206" s="131"/>
      <c r="J206" s="131"/>
      <c r="K206" s="131">
        <v>94</v>
      </c>
      <c r="L206" s="131">
        <v>51</v>
      </c>
      <c r="M206" s="131">
        <v>3</v>
      </c>
      <c r="N206" s="131"/>
      <c r="O206" s="131">
        <v>44</v>
      </c>
      <c r="P206" s="131">
        <v>4.18</v>
      </c>
      <c r="Q206" s="131"/>
      <c r="R206" s="98"/>
      <c r="S206" s="98"/>
    </row>
    <row r="207" spans="1:19" ht="24" x14ac:dyDescent="0.2">
      <c r="A207" s="160" t="s">
        <v>417</v>
      </c>
      <c r="B207" s="161" t="s">
        <v>551</v>
      </c>
      <c r="C207" s="162" t="s">
        <v>552</v>
      </c>
      <c r="D207" s="160" t="s">
        <v>404</v>
      </c>
      <c r="E207" s="163" t="s">
        <v>686</v>
      </c>
      <c r="F207" s="164">
        <v>16220</v>
      </c>
      <c r="G207" s="131"/>
      <c r="H207" s="131"/>
      <c r="I207" s="131"/>
      <c r="J207" s="131"/>
      <c r="K207" s="165">
        <v>37.31</v>
      </c>
      <c r="L207" s="131"/>
      <c r="M207" s="131"/>
      <c r="N207" s="131"/>
      <c r="O207" s="131"/>
      <c r="P207" s="131"/>
      <c r="Q207" s="131"/>
      <c r="R207" s="98"/>
      <c r="S207" s="98"/>
    </row>
    <row r="208" spans="1:19" ht="24" x14ac:dyDescent="0.2">
      <c r="A208" s="160" t="s">
        <v>417</v>
      </c>
      <c r="B208" s="161" t="s">
        <v>554</v>
      </c>
      <c r="C208" s="162" t="s">
        <v>555</v>
      </c>
      <c r="D208" s="160" t="s">
        <v>556</v>
      </c>
      <c r="E208" s="163" t="s">
        <v>687</v>
      </c>
      <c r="F208" s="164">
        <v>17850</v>
      </c>
      <c r="G208" s="131"/>
      <c r="H208" s="131"/>
      <c r="I208" s="131"/>
      <c r="J208" s="131"/>
      <c r="K208" s="165">
        <v>203.49</v>
      </c>
      <c r="L208" s="131"/>
      <c r="M208" s="131"/>
      <c r="N208" s="131"/>
      <c r="O208" s="131"/>
      <c r="P208" s="131"/>
      <c r="Q208" s="131"/>
      <c r="R208" s="98"/>
      <c r="S208" s="98"/>
    </row>
    <row r="209" spans="1:19" ht="48" x14ac:dyDescent="0.2">
      <c r="A209" s="123">
        <v>161</v>
      </c>
      <c r="B209" s="126" t="s">
        <v>558</v>
      </c>
      <c r="C209" s="127" t="s">
        <v>574</v>
      </c>
      <c r="D209" s="128" t="s">
        <v>92</v>
      </c>
      <c r="E209" s="129">
        <v>9.5</v>
      </c>
      <c r="F209" s="130" t="s">
        <v>575</v>
      </c>
      <c r="G209" s="131"/>
      <c r="H209" s="131"/>
      <c r="I209" s="131"/>
      <c r="J209" s="131"/>
      <c r="K209" s="131">
        <v>290</v>
      </c>
      <c r="L209" s="131"/>
      <c r="M209" s="131"/>
      <c r="N209" s="131"/>
      <c r="O209" s="131"/>
      <c r="P209" s="131"/>
      <c r="Q209" s="131"/>
      <c r="R209" s="98"/>
      <c r="S209" s="98"/>
    </row>
    <row r="210" spans="1:19" ht="48" x14ac:dyDescent="0.2">
      <c r="A210" s="123">
        <v>162</v>
      </c>
      <c r="B210" s="126" t="s">
        <v>576</v>
      </c>
      <c r="C210" s="127" t="s">
        <v>577</v>
      </c>
      <c r="D210" s="128" t="s">
        <v>398</v>
      </c>
      <c r="E210" s="132">
        <v>6.65</v>
      </c>
      <c r="F210" s="130" t="s">
        <v>578</v>
      </c>
      <c r="G210" s="131"/>
      <c r="H210" s="131"/>
      <c r="I210" s="131"/>
      <c r="J210" s="131"/>
      <c r="K210" s="131">
        <v>56</v>
      </c>
      <c r="L210" s="131"/>
      <c r="M210" s="131"/>
      <c r="N210" s="131"/>
      <c r="O210" s="131"/>
      <c r="P210" s="131"/>
      <c r="Q210" s="131"/>
      <c r="R210" s="98"/>
      <c r="S210" s="98"/>
    </row>
    <row r="211" spans="1:19" ht="24" x14ac:dyDescent="0.2">
      <c r="A211" s="123">
        <v>163</v>
      </c>
      <c r="B211" s="126" t="s">
        <v>579</v>
      </c>
      <c r="C211" s="127" t="s">
        <v>580</v>
      </c>
      <c r="D211" s="128" t="s">
        <v>21</v>
      </c>
      <c r="E211" s="129">
        <v>1</v>
      </c>
      <c r="F211" s="130">
        <v>6.5</v>
      </c>
      <c r="G211" s="131"/>
      <c r="H211" s="131"/>
      <c r="I211" s="131"/>
      <c r="J211" s="131"/>
      <c r="K211" s="131">
        <v>7</v>
      </c>
      <c r="L211" s="131"/>
      <c r="M211" s="131"/>
      <c r="N211" s="131"/>
      <c r="O211" s="131"/>
      <c r="P211" s="131"/>
      <c r="Q211" s="131"/>
      <c r="R211" s="98"/>
      <c r="S211" s="98"/>
    </row>
    <row r="212" spans="1:19" x14ac:dyDescent="0.2">
      <c r="A212" s="233" t="s">
        <v>688</v>
      </c>
      <c r="B212" s="232"/>
      <c r="C212" s="232"/>
      <c r="D212" s="232"/>
      <c r="E212" s="232"/>
      <c r="F212" s="232"/>
      <c r="G212" s="232"/>
      <c r="H212" s="232"/>
      <c r="I212" s="232"/>
      <c r="J212" s="232"/>
      <c r="K212" s="133">
        <v>13694</v>
      </c>
      <c r="L212" s="131"/>
      <c r="M212" s="131"/>
      <c r="N212" s="131"/>
      <c r="O212" s="131"/>
      <c r="P212" s="133">
        <v>70.959999999999994</v>
      </c>
      <c r="Q212" s="131"/>
      <c r="R212" s="98"/>
      <c r="S212" s="98"/>
    </row>
    <row r="213" spans="1:19" x14ac:dyDescent="0.2">
      <c r="A213" s="240" t="s">
        <v>689</v>
      </c>
      <c r="B213" s="232"/>
      <c r="C213" s="232"/>
      <c r="D213" s="232"/>
      <c r="E213" s="232"/>
      <c r="F213" s="232"/>
      <c r="G213" s="232"/>
      <c r="H213" s="232"/>
      <c r="I213" s="232"/>
      <c r="J213" s="232"/>
      <c r="K213" s="232"/>
      <c r="L213" s="232"/>
      <c r="M213" s="232"/>
      <c r="N213" s="232"/>
      <c r="O213" s="232"/>
      <c r="P213" s="232"/>
      <c r="Q213" s="232"/>
      <c r="R213" s="98"/>
      <c r="S213" s="98"/>
    </row>
    <row r="214" spans="1:19" ht="36" x14ac:dyDescent="0.2">
      <c r="A214" s="123">
        <v>164</v>
      </c>
      <c r="B214" s="126" t="s">
        <v>596</v>
      </c>
      <c r="C214" s="127" t="s">
        <v>690</v>
      </c>
      <c r="D214" s="128" t="s">
        <v>598</v>
      </c>
      <c r="E214" s="129">
        <v>1</v>
      </c>
      <c r="F214" s="130">
        <v>100.35</v>
      </c>
      <c r="G214" s="130">
        <v>78.55</v>
      </c>
      <c r="H214" s="130">
        <v>6.66</v>
      </c>
      <c r="I214" s="130">
        <v>0.18</v>
      </c>
      <c r="J214" s="131"/>
      <c r="K214" s="131">
        <v>100</v>
      </c>
      <c r="L214" s="131">
        <v>79</v>
      </c>
      <c r="M214" s="131">
        <v>7</v>
      </c>
      <c r="N214" s="131"/>
      <c r="O214" s="131">
        <v>6.54</v>
      </c>
      <c r="P214" s="131">
        <v>6.54</v>
      </c>
      <c r="Q214" s="131"/>
      <c r="R214" s="98"/>
      <c r="S214" s="98"/>
    </row>
    <row r="215" spans="1:19" ht="48" x14ac:dyDescent="0.2">
      <c r="A215" s="123">
        <v>165</v>
      </c>
      <c r="B215" s="126" t="s">
        <v>691</v>
      </c>
      <c r="C215" s="127" t="s">
        <v>692</v>
      </c>
      <c r="D215" s="128" t="s">
        <v>148</v>
      </c>
      <c r="E215" s="129">
        <v>1</v>
      </c>
      <c r="F215" s="130" t="s">
        <v>693</v>
      </c>
      <c r="G215" s="131"/>
      <c r="H215" s="131"/>
      <c r="I215" s="131"/>
      <c r="J215" s="131"/>
      <c r="K215" s="131">
        <v>1713</v>
      </c>
      <c r="L215" s="131"/>
      <c r="M215" s="131"/>
      <c r="N215" s="131"/>
      <c r="O215" s="131"/>
      <c r="P215" s="131"/>
      <c r="Q215" s="131"/>
      <c r="R215" s="98"/>
      <c r="S215" s="98"/>
    </row>
    <row r="216" spans="1:19" ht="24" x14ac:dyDescent="0.2">
      <c r="A216" s="123">
        <v>166</v>
      </c>
      <c r="B216" s="126" t="s">
        <v>694</v>
      </c>
      <c r="C216" s="127" t="s">
        <v>695</v>
      </c>
      <c r="D216" s="128" t="s">
        <v>566</v>
      </c>
      <c r="E216" s="132">
        <v>2.4</v>
      </c>
      <c r="F216" s="130">
        <v>77.27</v>
      </c>
      <c r="G216" s="130">
        <v>70.84</v>
      </c>
      <c r="H216" s="130">
        <v>1.0900000000000001</v>
      </c>
      <c r="I216" s="131"/>
      <c r="J216" s="131"/>
      <c r="K216" s="131">
        <v>185</v>
      </c>
      <c r="L216" s="131">
        <v>170</v>
      </c>
      <c r="M216" s="131">
        <v>3</v>
      </c>
      <c r="N216" s="131"/>
      <c r="O216" s="131">
        <v>5.75</v>
      </c>
      <c r="P216" s="131">
        <v>13.8</v>
      </c>
      <c r="Q216" s="131"/>
      <c r="R216" s="98"/>
      <c r="S216" s="98"/>
    </row>
    <row r="217" spans="1:19" ht="48" x14ac:dyDescent="0.2">
      <c r="A217" s="123">
        <v>167</v>
      </c>
      <c r="B217" s="126" t="s">
        <v>696</v>
      </c>
      <c r="C217" s="127" t="s">
        <v>697</v>
      </c>
      <c r="D217" s="128" t="s">
        <v>148</v>
      </c>
      <c r="E217" s="129">
        <v>2</v>
      </c>
      <c r="F217" s="130" t="s">
        <v>698</v>
      </c>
      <c r="G217" s="131"/>
      <c r="H217" s="131"/>
      <c r="I217" s="131"/>
      <c r="J217" s="131"/>
      <c r="K217" s="131">
        <v>168</v>
      </c>
      <c r="L217" s="131"/>
      <c r="M217" s="131"/>
      <c r="N217" s="131"/>
      <c r="O217" s="131"/>
      <c r="P217" s="131"/>
      <c r="Q217" s="131"/>
      <c r="R217" s="98"/>
      <c r="S217" s="98"/>
    </row>
    <row r="218" spans="1:19" ht="33.75" x14ac:dyDescent="0.2">
      <c r="A218" s="123">
        <v>168</v>
      </c>
      <c r="B218" s="126" t="s">
        <v>699</v>
      </c>
      <c r="C218" s="127" t="s">
        <v>700</v>
      </c>
      <c r="D218" s="128" t="s">
        <v>701</v>
      </c>
      <c r="E218" s="132">
        <v>0.05</v>
      </c>
      <c r="F218" s="130">
        <v>119.74</v>
      </c>
      <c r="G218" s="130">
        <v>77.900000000000006</v>
      </c>
      <c r="H218" s="130">
        <v>14.44</v>
      </c>
      <c r="I218" s="131"/>
      <c r="J218" s="131"/>
      <c r="K218" s="131">
        <v>6</v>
      </c>
      <c r="L218" s="131">
        <v>4</v>
      </c>
      <c r="M218" s="131">
        <v>1</v>
      </c>
      <c r="N218" s="131"/>
      <c r="O218" s="131">
        <v>6.02</v>
      </c>
      <c r="P218" s="131">
        <v>0.3</v>
      </c>
      <c r="Q218" s="131"/>
      <c r="R218" s="98"/>
      <c r="S218" s="98"/>
    </row>
    <row r="219" spans="1:19" ht="24" x14ac:dyDescent="0.2">
      <c r="A219" s="160" t="s">
        <v>417</v>
      </c>
      <c r="B219" s="161" t="s">
        <v>702</v>
      </c>
      <c r="C219" s="162" t="s">
        <v>703</v>
      </c>
      <c r="D219" s="160" t="s">
        <v>398</v>
      </c>
      <c r="E219" s="163" t="s">
        <v>704</v>
      </c>
      <c r="F219" s="164">
        <v>10.36</v>
      </c>
      <c r="G219" s="131"/>
      <c r="H219" s="131"/>
      <c r="I219" s="131"/>
      <c r="J219" s="131"/>
      <c r="K219" s="165">
        <v>51.8</v>
      </c>
      <c r="L219" s="131"/>
      <c r="M219" s="131"/>
      <c r="N219" s="131"/>
      <c r="O219" s="131"/>
      <c r="P219" s="131"/>
      <c r="Q219" s="131"/>
      <c r="R219" s="98"/>
      <c r="S219" s="98"/>
    </row>
    <row r="220" spans="1:19" ht="48" x14ac:dyDescent="0.2">
      <c r="A220" s="123">
        <v>169</v>
      </c>
      <c r="B220" s="126" t="s">
        <v>696</v>
      </c>
      <c r="C220" s="127" t="s">
        <v>705</v>
      </c>
      <c r="D220" s="128" t="s">
        <v>148</v>
      </c>
      <c r="E220" s="129">
        <v>1</v>
      </c>
      <c r="F220" s="130" t="s">
        <v>706</v>
      </c>
      <c r="G220" s="131"/>
      <c r="H220" s="131"/>
      <c r="I220" s="131"/>
      <c r="J220" s="131"/>
      <c r="K220" s="131">
        <v>80</v>
      </c>
      <c r="L220" s="131"/>
      <c r="M220" s="131"/>
      <c r="N220" s="131"/>
      <c r="O220" s="131"/>
      <c r="P220" s="131"/>
      <c r="Q220" s="131"/>
      <c r="R220" s="98"/>
      <c r="S220" s="98"/>
    </row>
    <row r="221" spans="1:19" ht="48" x14ac:dyDescent="0.2">
      <c r="A221" s="123">
        <v>170</v>
      </c>
      <c r="B221" s="126" t="s">
        <v>696</v>
      </c>
      <c r="C221" s="127" t="s">
        <v>707</v>
      </c>
      <c r="D221" s="128" t="s">
        <v>148</v>
      </c>
      <c r="E221" s="129">
        <v>1</v>
      </c>
      <c r="F221" s="130" t="s">
        <v>708</v>
      </c>
      <c r="G221" s="131"/>
      <c r="H221" s="131"/>
      <c r="I221" s="131"/>
      <c r="J221" s="131"/>
      <c r="K221" s="131">
        <v>1197</v>
      </c>
      <c r="L221" s="131"/>
      <c r="M221" s="131"/>
      <c r="N221" s="131"/>
      <c r="O221" s="131"/>
      <c r="P221" s="131"/>
      <c r="Q221" s="131"/>
      <c r="R221" s="98"/>
      <c r="S221" s="98"/>
    </row>
    <row r="222" spans="1:19" ht="24" x14ac:dyDescent="0.2">
      <c r="A222" s="123">
        <v>171</v>
      </c>
      <c r="B222" s="126" t="s">
        <v>621</v>
      </c>
      <c r="C222" s="127" t="s">
        <v>663</v>
      </c>
      <c r="D222" s="128" t="s">
        <v>90</v>
      </c>
      <c r="E222" s="132">
        <v>2.8000000000000001E-2</v>
      </c>
      <c r="F222" s="130">
        <v>8038.62</v>
      </c>
      <c r="G222" s="130">
        <v>3552.14</v>
      </c>
      <c r="H222" s="130">
        <v>2621.41</v>
      </c>
      <c r="I222" s="130">
        <v>292.92</v>
      </c>
      <c r="J222" s="131"/>
      <c r="K222" s="131">
        <v>225</v>
      </c>
      <c r="L222" s="131">
        <v>99</v>
      </c>
      <c r="M222" s="131">
        <v>73</v>
      </c>
      <c r="N222" s="131">
        <v>8</v>
      </c>
      <c r="O222" s="131">
        <v>258.14999999999998</v>
      </c>
      <c r="P222" s="131">
        <v>7.23</v>
      </c>
      <c r="Q222" s="131"/>
      <c r="R222" s="98"/>
      <c r="S222" s="98"/>
    </row>
    <row r="223" spans="1:19" ht="36" x14ac:dyDescent="0.2">
      <c r="A223" s="123">
        <v>172</v>
      </c>
      <c r="B223" s="126" t="s">
        <v>623</v>
      </c>
      <c r="C223" s="127" t="s">
        <v>664</v>
      </c>
      <c r="D223" s="128" t="s">
        <v>92</v>
      </c>
      <c r="E223" s="129">
        <v>2.75</v>
      </c>
      <c r="F223" s="130">
        <v>457.08</v>
      </c>
      <c r="G223" s="131"/>
      <c r="H223" s="131"/>
      <c r="I223" s="131"/>
      <c r="J223" s="131"/>
      <c r="K223" s="131">
        <v>1257</v>
      </c>
      <c r="L223" s="131"/>
      <c r="M223" s="131"/>
      <c r="N223" s="131"/>
      <c r="O223" s="131"/>
      <c r="P223" s="131"/>
      <c r="Q223" s="131"/>
      <c r="R223" s="98"/>
      <c r="S223" s="98"/>
    </row>
    <row r="224" spans="1:19" ht="24" x14ac:dyDescent="0.2">
      <c r="A224" s="123">
        <v>173</v>
      </c>
      <c r="B224" s="126" t="s">
        <v>615</v>
      </c>
      <c r="C224" s="127" t="s">
        <v>709</v>
      </c>
      <c r="D224" s="128" t="s">
        <v>90</v>
      </c>
      <c r="E224" s="132">
        <v>6.2E-2</v>
      </c>
      <c r="F224" s="130">
        <v>2810.67</v>
      </c>
      <c r="G224" s="130">
        <v>2068.04</v>
      </c>
      <c r="H224" s="130">
        <v>170.31</v>
      </c>
      <c r="I224" s="130">
        <v>9.4600000000000009</v>
      </c>
      <c r="J224" s="131"/>
      <c r="K224" s="131">
        <v>174</v>
      </c>
      <c r="L224" s="131">
        <v>128</v>
      </c>
      <c r="M224" s="131">
        <v>11</v>
      </c>
      <c r="N224" s="131">
        <v>1</v>
      </c>
      <c r="O224" s="131">
        <v>167.86</v>
      </c>
      <c r="P224" s="131">
        <v>10.41</v>
      </c>
      <c r="Q224" s="131"/>
      <c r="R224" s="98"/>
      <c r="S224" s="98"/>
    </row>
    <row r="225" spans="1:19" ht="24" x14ac:dyDescent="0.2">
      <c r="A225" s="123">
        <v>174</v>
      </c>
      <c r="B225" s="126" t="s">
        <v>617</v>
      </c>
      <c r="C225" s="127" t="s">
        <v>618</v>
      </c>
      <c r="D225" s="128" t="s">
        <v>92</v>
      </c>
      <c r="E225" s="129">
        <v>6.2</v>
      </c>
      <c r="F225" s="130">
        <v>347.48</v>
      </c>
      <c r="G225" s="131"/>
      <c r="H225" s="131"/>
      <c r="I225" s="131"/>
      <c r="J225" s="131"/>
      <c r="K225" s="131">
        <v>2154</v>
      </c>
      <c r="L225" s="131"/>
      <c r="M225" s="131"/>
      <c r="N225" s="131"/>
      <c r="O225" s="131"/>
      <c r="P225" s="131"/>
      <c r="Q225" s="131"/>
      <c r="R225" s="98"/>
      <c r="S225" s="98"/>
    </row>
    <row r="226" spans="1:19" ht="24" x14ac:dyDescent="0.2">
      <c r="A226" s="123">
        <v>175</v>
      </c>
      <c r="B226" s="126" t="s">
        <v>710</v>
      </c>
      <c r="C226" s="127" t="s">
        <v>711</v>
      </c>
      <c r="D226" s="128" t="s">
        <v>90</v>
      </c>
      <c r="E226" s="132">
        <v>1.9E-2</v>
      </c>
      <c r="F226" s="130">
        <v>1522.92</v>
      </c>
      <c r="G226" s="130">
        <v>996.44</v>
      </c>
      <c r="H226" s="130">
        <v>122.03</v>
      </c>
      <c r="I226" s="130">
        <v>5.0999999999999996</v>
      </c>
      <c r="J226" s="131"/>
      <c r="K226" s="131">
        <v>29</v>
      </c>
      <c r="L226" s="131">
        <v>19</v>
      </c>
      <c r="M226" s="131">
        <v>2</v>
      </c>
      <c r="N226" s="131"/>
      <c r="O226" s="131">
        <v>80.88</v>
      </c>
      <c r="P226" s="131">
        <v>1.54</v>
      </c>
      <c r="Q226" s="131"/>
      <c r="R226" s="98"/>
      <c r="S226" s="98"/>
    </row>
    <row r="227" spans="1:19" ht="24" x14ac:dyDescent="0.2">
      <c r="A227" s="123">
        <v>176</v>
      </c>
      <c r="B227" s="126" t="s">
        <v>627</v>
      </c>
      <c r="C227" s="127" t="s">
        <v>712</v>
      </c>
      <c r="D227" s="128" t="s">
        <v>92</v>
      </c>
      <c r="E227" s="129">
        <v>1.9</v>
      </c>
      <c r="F227" s="130">
        <v>272.33</v>
      </c>
      <c r="G227" s="131"/>
      <c r="H227" s="131"/>
      <c r="I227" s="131"/>
      <c r="J227" s="131"/>
      <c r="K227" s="131">
        <v>517</v>
      </c>
      <c r="L227" s="131"/>
      <c r="M227" s="131"/>
      <c r="N227" s="131"/>
      <c r="O227" s="131"/>
      <c r="P227" s="131"/>
      <c r="Q227" s="131"/>
      <c r="R227" s="98"/>
      <c r="S227" s="98"/>
    </row>
    <row r="228" spans="1:19" ht="24" x14ac:dyDescent="0.2">
      <c r="A228" s="123">
        <v>177</v>
      </c>
      <c r="B228" s="126" t="s">
        <v>512</v>
      </c>
      <c r="C228" s="127" t="s">
        <v>513</v>
      </c>
      <c r="D228" s="128" t="s">
        <v>404</v>
      </c>
      <c r="E228" s="132">
        <v>1.4999999999999999E-2</v>
      </c>
      <c r="F228" s="130">
        <v>8739.36</v>
      </c>
      <c r="G228" s="131"/>
      <c r="H228" s="131"/>
      <c r="I228" s="131"/>
      <c r="J228" s="131"/>
      <c r="K228" s="131">
        <v>131</v>
      </c>
      <c r="L228" s="131"/>
      <c r="M228" s="131"/>
      <c r="N228" s="131"/>
      <c r="O228" s="131"/>
      <c r="P228" s="131"/>
      <c r="Q228" s="131"/>
      <c r="R228" s="98"/>
      <c r="S228" s="98"/>
    </row>
    <row r="229" spans="1:19" ht="24" x14ac:dyDescent="0.2">
      <c r="A229" s="123">
        <v>178</v>
      </c>
      <c r="B229" s="126" t="s">
        <v>405</v>
      </c>
      <c r="C229" s="127" t="s">
        <v>406</v>
      </c>
      <c r="D229" s="128" t="s">
        <v>90</v>
      </c>
      <c r="E229" s="132">
        <v>4.0000000000000001E-3</v>
      </c>
      <c r="F229" s="130">
        <v>417.46</v>
      </c>
      <c r="G229" s="130">
        <v>79.650000000000006</v>
      </c>
      <c r="H229" s="130">
        <v>10.15</v>
      </c>
      <c r="I229" s="130">
        <v>0.16</v>
      </c>
      <c r="J229" s="131"/>
      <c r="K229" s="131">
        <v>2</v>
      </c>
      <c r="L229" s="131"/>
      <c r="M229" s="131"/>
      <c r="N229" s="131"/>
      <c r="O229" s="131">
        <v>5.31</v>
      </c>
      <c r="P229" s="131">
        <v>0.02</v>
      </c>
      <c r="Q229" s="131"/>
      <c r="R229" s="98"/>
      <c r="S229" s="98"/>
    </row>
    <row r="230" spans="1:19" ht="43.5" x14ac:dyDescent="0.2">
      <c r="A230" s="123">
        <v>179</v>
      </c>
      <c r="B230" s="126" t="s">
        <v>407</v>
      </c>
      <c r="C230" s="127" t="s">
        <v>514</v>
      </c>
      <c r="D230" s="128" t="s">
        <v>90</v>
      </c>
      <c r="E230" s="132">
        <v>4.0000000000000001E-3</v>
      </c>
      <c r="F230" s="130">
        <v>777.58</v>
      </c>
      <c r="G230" s="130">
        <v>73.62</v>
      </c>
      <c r="H230" s="130">
        <v>26.6</v>
      </c>
      <c r="I230" s="130">
        <v>0.32</v>
      </c>
      <c r="J230" s="131"/>
      <c r="K230" s="131">
        <v>3</v>
      </c>
      <c r="L230" s="131"/>
      <c r="M230" s="131"/>
      <c r="N230" s="131"/>
      <c r="O230" s="131">
        <v>5.76</v>
      </c>
      <c r="P230" s="131">
        <v>0.02</v>
      </c>
      <c r="Q230" s="131"/>
      <c r="R230" s="98"/>
      <c r="S230" s="98"/>
    </row>
    <row r="231" spans="1:19" ht="36" x14ac:dyDescent="0.2">
      <c r="A231" s="123">
        <v>180</v>
      </c>
      <c r="B231" s="126" t="s">
        <v>472</v>
      </c>
      <c r="C231" s="127" t="s">
        <v>541</v>
      </c>
      <c r="D231" s="128" t="s">
        <v>474</v>
      </c>
      <c r="E231" s="132">
        <v>3</v>
      </c>
      <c r="F231" s="130">
        <v>24.67</v>
      </c>
      <c r="G231" s="130">
        <v>18.440000000000001</v>
      </c>
      <c r="H231" s="130">
        <v>2.94</v>
      </c>
      <c r="I231" s="131"/>
      <c r="J231" s="131"/>
      <c r="K231" s="131">
        <v>74</v>
      </c>
      <c r="L231" s="131">
        <v>55</v>
      </c>
      <c r="M231" s="131">
        <v>9</v>
      </c>
      <c r="N231" s="131"/>
      <c r="O231" s="131">
        <v>1.46</v>
      </c>
      <c r="P231" s="131">
        <v>4.38</v>
      </c>
      <c r="Q231" s="131"/>
      <c r="R231" s="98"/>
      <c r="S231" s="98"/>
    </row>
    <row r="232" spans="1:19" ht="48" x14ac:dyDescent="0.2">
      <c r="A232" s="123">
        <v>181</v>
      </c>
      <c r="B232" s="126" t="s">
        <v>542</v>
      </c>
      <c r="C232" s="127" t="s">
        <v>545</v>
      </c>
      <c r="D232" s="128" t="s">
        <v>148</v>
      </c>
      <c r="E232" s="129">
        <v>1</v>
      </c>
      <c r="F232" s="130" t="s">
        <v>546</v>
      </c>
      <c r="G232" s="131"/>
      <c r="H232" s="131"/>
      <c r="I232" s="131"/>
      <c r="J232" s="131"/>
      <c r="K232" s="131">
        <v>53</v>
      </c>
      <c r="L232" s="131"/>
      <c r="M232" s="131"/>
      <c r="N232" s="131"/>
      <c r="O232" s="131"/>
      <c r="P232" s="131"/>
      <c r="Q232" s="131"/>
      <c r="R232" s="98"/>
      <c r="S232" s="98"/>
    </row>
    <row r="233" spans="1:19" ht="48" x14ac:dyDescent="0.2">
      <c r="A233" s="123">
        <v>182</v>
      </c>
      <c r="B233" s="126" t="s">
        <v>542</v>
      </c>
      <c r="C233" s="127" t="s">
        <v>543</v>
      </c>
      <c r="D233" s="128" t="s">
        <v>148</v>
      </c>
      <c r="E233" s="129">
        <v>2</v>
      </c>
      <c r="F233" s="130" t="s">
        <v>544</v>
      </c>
      <c r="G233" s="131"/>
      <c r="H233" s="131"/>
      <c r="I233" s="131"/>
      <c r="J233" s="131"/>
      <c r="K233" s="131">
        <v>87</v>
      </c>
      <c r="L233" s="131"/>
      <c r="M233" s="131"/>
      <c r="N233" s="131"/>
      <c r="O233" s="131"/>
      <c r="P233" s="131"/>
      <c r="Q233" s="131"/>
      <c r="R233" s="98"/>
      <c r="S233" s="98"/>
    </row>
    <row r="234" spans="1:19" ht="24" x14ac:dyDescent="0.2">
      <c r="A234" s="123">
        <v>183</v>
      </c>
      <c r="B234" s="126" t="s">
        <v>713</v>
      </c>
      <c r="C234" s="127" t="s">
        <v>714</v>
      </c>
      <c r="D234" s="128" t="s">
        <v>22</v>
      </c>
      <c r="E234" s="129">
        <v>1</v>
      </c>
      <c r="F234" s="130">
        <v>21.17</v>
      </c>
      <c r="G234" s="130">
        <v>13.6</v>
      </c>
      <c r="H234" s="130">
        <v>1.86</v>
      </c>
      <c r="I234" s="131"/>
      <c r="J234" s="131"/>
      <c r="K234" s="131">
        <v>21</v>
      </c>
      <c r="L234" s="131">
        <v>14</v>
      </c>
      <c r="M234" s="131">
        <v>2</v>
      </c>
      <c r="N234" s="131"/>
      <c r="O234" s="131">
        <v>1.0900000000000001</v>
      </c>
      <c r="P234" s="131">
        <v>1.0900000000000001</v>
      </c>
      <c r="Q234" s="131"/>
      <c r="R234" s="98"/>
      <c r="S234" s="98"/>
    </row>
    <row r="235" spans="1:19" ht="48" x14ac:dyDescent="0.2">
      <c r="A235" s="123">
        <v>184</v>
      </c>
      <c r="B235" s="126" t="s">
        <v>715</v>
      </c>
      <c r="C235" s="127" t="s">
        <v>716</v>
      </c>
      <c r="D235" s="128" t="s">
        <v>148</v>
      </c>
      <c r="E235" s="129">
        <v>1</v>
      </c>
      <c r="F235" s="130" t="s">
        <v>717</v>
      </c>
      <c r="G235" s="131"/>
      <c r="H235" s="131"/>
      <c r="I235" s="131"/>
      <c r="J235" s="131"/>
      <c r="K235" s="131">
        <v>519</v>
      </c>
      <c r="L235" s="131"/>
      <c r="M235" s="131"/>
      <c r="N235" s="131"/>
      <c r="O235" s="131"/>
      <c r="P235" s="131"/>
      <c r="Q235" s="131"/>
      <c r="R235" s="98"/>
      <c r="S235" s="98"/>
    </row>
    <row r="236" spans="1:19" ht="24" x14ac:dyDescent="0.2">
      <c r="A236" s="123">
        <v>185</v>
      </c>
      <c r="B236" s="126" t="s">
        <v>629</v>
      </c>
      <c r="C236" s="127" t="s">
        <v>630</v>
      </c>
      <c r="D236" s="128" t="s">
        <v>631</v>
      </c>
      <c r="E236" s="129">
        <v>1</v>
      </c>
      <c r="F236" s="130">
        <v>24.14</v>
      </c>
      <c r="G236" s="130">
        <v>12.85</v>
      </c>
      <c r="H236" s="130">
        <v>1.84</v>
      </c>
      <c r="I236" s="131"/>
      <c r="J236" s="131"/>
      <c r="K236" s="131">
        <v>24</v>
      </c>
      <c r="L236" s="131">
        <v>13</v>
      </c>
      <c r="M236" s="131">
        <v>2</v>
      </c>
      <c r="N236" s="131"/>
      <c r="O236" s="131">
        <v>1.03</v>
      </c>
      <c r="P236" s="131">
        <v>1.03</v>
      </c>
      <c r="Q236" s="131"/>
      <c r="R236" s="98"/>
      <c r="S236" s="98"/>
    </row>
    <row r="237" spans="1:19" ht="48" x14ac:dyDescent="0.2">
      <c r="A237" s="123">
        <v>186</v>
      </c>
      <c r="B237" s="126" t="s">
        <v>718</v>
      </c>
      <c r="C237" s="127" t="s">
        <v>719</v>
      </c>
      <c r="D237" s="128" t="s">
        <v>148</v>
      </c>
      <c r="E237" s="129">
        <v>1</v>
      </c>
      <c r="F237" s="130" t="s">
        <v>720</v>
      </c>
      <c r="G237" s="131"/>
      <c r="H237" s="131"/>
      <c r="I237" s="131"/>
      <c r="J237" s="131"/>
      <c r="K237" s="131">
        <v>910</v>
      </c>
      <c r="L237" s="131"/>
      <c r="M237" s="131"/>
      <c r="N237" s="131"/>
      <c r="O237" s="131"/>
      <c r="P237" s="131"/>
      <c r="Q237" s="131"/>
      <c r="R237" s="98"/>
      <c r="S237" s="98"/>
    </row>
    <row r="238" spans="1:19" ht="24" x14ac:dyDescent="0.2">
      <c r="A238" s="123">
        <v>187</v>
      </c>
      <c r="B238" s="126" t="s">
        <v>721</v>
      </c>
      <c r="C238" s="127" t="s">
        <v>722</v>
      </c>
      <c r="D238" s="128" t="s">
        <v>723</v>
      </c>
      <c r="E238" s="129">
        <v>1</v>
      </c>
      <c r="F238" s="130">
        <v>11.35</v>
      </c>
      <c r="G238" s="130">
        <v>6.08</v>
      </c>
      <c r="H238" s="130">
        <v>1.8</v>
      </c>
      <c r="I238" s="131"/>
      <c r="J238" s="131"/>
      <c r="K238" s="131">
        <v>11</v>
      </c>
      <c r="L238" s="131">
        <v>6</v>
      </c>
      <c r="M238" s="131">
        <v>2</v>
      </c>
      <c r="N238" s="131"/>
      <c r="O238" s="131">
        <v>0.47</v>
      </c>
      <c r="P238" s="131">
        <v>0.47</v>
      </c>
      <c r="Q238" s="131"/>
      <c r="R238" s="98"/>
      <c r="S238" s="98"/>
    </row>
    <row r="239" spans="1:19" ht="36" x14ac:dyDescent="0.2">
      <c r="A239" s="123">
        <v>188</v>
      </c>
      <c r="B239" s="126" t="s">
        <v>724</v>
      </c>
      <c r="C239" s="127" t="s">
        <v>725</v>
      </c>
      <c r="D239" s="128" t="s">
        <v>21</v>
      </c>
      <c r="E239" s="129">
        <v>1</v>
      </c>
      <c r="F239" s="130">
        <v>182.16</v>
      </c>
      <c r="G239" s="131"/>
      <c r="H239" s="131"/>
      <c r="I239" s="131"/>
      <c r="J239" s="131"/>
      <c r="K239" s="131">
        <v>182</v>
      </c>
      <c r="L239" s="131"/>
      <c r="M239" s="131"/>
      <c r="N239" s="131"/>
      <c r="O239" s="131"/>
      <c r="P239" s="131"/>
      <c r="Q239" s="131"/>
      <c r="R239" s="98"/>
      <c r="S239" s="98"/>
    </row>
    <row r="240" spans="1:19" ht="24" x14ac:dyDescent="0.2">
      <c r="A240" s="123">
        <v>189</v>
      </c>
      <c r="B240" s="126" t="s">
        <v>564</v>
      </c>
      <c r="C240" s="127" t="s">
        <v>565</v>
      </c>
      <c r="D240" s="128" t="s">
        <v>566</v>
      </c>
      <c r="E240" s="129">
        <v>3</v>
      </c>
      <c r="F240" s="130">
        <v>10.81</v>
      </c>
      <c r="G240" s="130">
        <v>10.81</v>
      </c>
      <c r="H240" s="131"/>
      <c r="I240" s="131"/>
      <c r="J240" s="131"/>
      <c r="K240" s="131">
        <v>32</v>
      </c>
      <c r="L240" s="131">
        <v>32</v>
      </c>
      <c r="M240" s="131"/>
      <c r="N240" s="131"/>
      <c r="O240" s="131">
        <v>0.9</v>
      </c>
      <c r="P240" s="131">
        <v>2.7</v>
      </c>
      <c r="Q240" s="131"/>
      <c r="R240" s="98"/>
      <c r="S240" s="98"/>
    </row>
    <row r="241" spans="1:19" ht="24" x14ac:dyDescent="0.2">
      <c r="A241" s="123">
        <v>190</v>
      </c>
      <c r="B241" s="126" t="s">
        <v>567</v>
      </c>
      <c r="C241" s="127" t="s">
        <v>568</v>
      </c>
      <c r="D241" s="128" t="s">
        <v>566</v>
      </c>
      <c r="E241" s="129">
        <v>3</v>
      </c>
      <c r="F241" s="130">
        <v>2.59</v>
      </c>
      <c r="G241" s="130">
        <v>1.2</v>
      </c>
      <c r="H241" s="130">
        <v>1.39</v>
      </c>
      <c r="I241" s="131"/>
      <c r="J241" s="131"/>
      <c r="K241" s="131">
        <v>8</v>
      </c>
      <c r="L241" s="131">
        <v>4</v>
      </c>
      <c r="M241" s="131">
        <v>4</v>
      </c>
      <c r="N241" s="131"/>
      <c r="O241" s="131">
        <v>0.1</v>
      </c>
      <c r="P241" s="131">
        <v>0.3</v>
      </c>
      <c r="Q241" s="131"/>
      <c r="R241" s="98"/>
      <c r="S241" s="98"/>
    </row>
    <row r="242" spans="1:19" ht="24" x14ac:dyDescent="0.2">
      <c r="A242" s="123">
        <v>191</v>
      </c>
      <c r="B242" s="126" t="s">
        <v>569</v>
      </c>
      <c r="C242" s="127" t="s">
        <v>570</v>
      </c>
      <c r="D242" s="128" t="s">
        <v>90</v>
      </c>
      <c r="E242" s="132">
        <v>0.03</v>
      </c>
      <c r="F242" s="130">
        <v>303.87</v>
      </c>
      <c r="G242" s="130">
        <v>54.82</v>
      </c>
      <c r="H242" s="130">
        <v>2.97</v>
      </c>
      <c r="I242" s="130">
        <v>0.16</v>
      </c>
      <c r="J242" s="131"/>
      <c r="K242" s="131">
        <v>9</v>
      </c>
      <c r="L242" s="131">
        <v>2</v>
      </c>
      <c r="M242" s="131"/>
      <c r="N242" s="131"/>
      <c r="O242" s="131">
        <v>4.45</v>
      </c>
      <c r="P242" s="131">
        <v>0.13</v>
      </c>
      <c r="Q242" s="131"/>
      <c r="R242" s="98"/>
      <c r="S242" s="98"/>
    </row>
    <row r="243" spans="1:19" ht="45.75" x14ac:dyDescent="0.2">
      <c r="A243" s="123">
        <v>192</v>
      </c>
      <c r="B243" s="126" t="s">
        <v>549</v>
      </c>
      <c r="C243" s="127" t="s">
        <v>571</v>
      </c>
      <c r="D243" s="128" t="s">
        <v>90</v>
      </c>
      <c r="E243" s="132">
        <v>0.03</v>
      </c>
      <c r="F243" s="130">
        <v>985.04</v>
      </c>
      <c r="G243" s="130">
        <v>535.48</v>
      </c>
      <c r="H243" s="130">
        <v>35.85</v>
      </c>
      <c r="I243" s="131"/>
      <c r="J243" s="131"/>
      <c r="K243" s="131">
        <v>30</v>
      </c>
      <c r="L243" s="131">
        <v>16</v>
      </c>
      <c r="M243" s="131">
        <v>1</v>
      </c>
      <c r="N243" s="131"/>
      <c r="O243" s="131">
        <v>44</v>
      </c>
      <c r="P243" s="131">
        <v>1.32</v>
      </c>
      <c r="Q243" s="131"/>
      <c r="R243" s="98"/>
      <c r="S243" s="98"/>
    </row>
    <row r="244" spans="1:19" ht="24" x14ac:dyDescent="0.2">
      <c r="A244" s="160" t="s">
        <v>417</v>
      </c>
      <c r="B244" s="161" t="s">
        <v>551</v>
      </c>
      <c r="C244" s="162" t="s">
        <v>552</v>
      </c>
      <c r="D244" s="160" t="s">
        <v>404</v>
      </c>
      <c r="E244" s="163" t="s">
        <v>726</v>
      </c>
      <c r="F244" s="164">
        <v>16220</v>
      </c>
      <c r="G244" s="131"/>
      <c r="H244" s="131"/>
      <c r="I244" s="131"/>
      <c r="J244" s="131"/>
      <c r="K244" s="165">
        <v>11.35</v>
      </c>
      <c r="L244" s="131"/>
      <c r="M244" s="131"/>
      <c r="N244" s="131"/>
      <c r="O244" s="131"/>
      <c r="P244" s="131"/>
      <c r="Q244" s="131"/>
      <c r="R244" s="98"/>
      <c r="S244" s="98"/>
    </row>
    <row r="245" spans="1:19" ht="24" x14ac:dyDescent="0.2">
      <c r="A245" s="160" t="s">
        <v>417</v>
      </c>
      <c r="B245" s="161" t="s">
        <v>554</v>
      </c>
      <c r="C245" s="162" t="s">
        <v>555</v>
      </c>
      <c r="D245" s="160" t="s">
        <v>556</v>
      </c>
      <c r="E245" s="163" t="s">
        <v>727</v>
      </c>
      <c r="F245" s="164">
        <v>17850</v>
      </c>
      <c r="G245" s="131"/>
      <c r="H245" s="131"/>
      <c r="I245" s="131"/>
      <c r="J245" s="131"/>
      <c r="K245" s="165">
        <v>64.260000000000005</v>
      </c>
      <c r="L245" s="131"/>
      <c r="M245" s="131"/>
      <c r="N245" s="131"/>
      <c r="O245" s="131"/>
      <c r="P245" s="131"/>
      <c r="Q245" s="131"/>
      <c r="R245" s="98"/>
      <c r="S245" s="98"/>
    </row>
    <row r="246" spans="1:19" ht="48" x14ac:dyDescent="0.2">
      <c r="A246" s="123">
        <v>193</v>
      </c>
      <c r="B246" s="126" t="s">
        <v>558</v>
      </c>
      <c r="C246" s="127" t="s">
        <v>574</v>
      </c>
      <c r="D246" s="128" t="s">
        <v>92</v>
      </c>
      <c r="E246" s="129">
        <v>3</v>
      </c>
      <c r="F246" s="130" t="s">
        <v>575</v>
      </c>
      <c r="G246" s="131"/>
      <c r="H246" s="131"/>
      <c r="I246" s="131"/>
      <c r="J246" s="131"/>
      <c r="K246" s="131">
        <v>92</v>
      </c>
      <c r="L246" s="131"/>
      <c r="M246" s="131"/>
      <c r="N246" s="131"/>
      <c r="O246" s="131"/>
      <c r="P246" s="131"/>
      <c r="Q246" s="131"/>
      <c r="R246" s="98"/>
      <c r="S246" s="98"/>
    </row>
    <row r="247" spans="1:19" ht="48" x14ac:dyDescent="0.2">
      <c r="A247" s="123">
        <v>194</v>
      </c>
      <c r="B247" s="126" t="s">
        <v>576</v>
      </c>
      <c r="C247" s="127" t="s">
        <v>577</v>
      </c>
      <c r="D247" s="128" t="s">
        <v>398</v>
      </c>
      <c r="E247" s="132">
        <v>2.1</v>
      </c>
      <c r="F247" s="130" t="s">
        <v>578</v>
      </c>
      <c r="G247" s="131"/>
      <c r="H247" s="131"/>
      <c r="I247" s="131"/>
      <c r="J247" s="131"/>
      <c r="K247" s="131">
        <v>18</v>
      </c>
      <c r="L247" s="131"/>
      <c r="M247" s="131"/>
      <c r="N247" s="131"/>
      <c r="O247" s="131"/>
      <c r="P247" s="131"/>
      <c r="Q247" s="131"/>
      <c r="R247" s="98"/>
      <c r="S247" s="98"/>
    </row>
    <row r="248" spans="1:19" ht="24" x14ac:dyDescent="0.2">
      <c r="A248" s="123">
        <v>195</v>
      </c>
      <c r="B248" s="126" t="s">
        <v>579</v>
      </c>
      <c r="C248" s="127" t="s">
        <v>580</v>
      </c>
      <c r="D248" s="128" t="s">
        <v>21</v>
      </c>
      <c r="E248" s="129">
        <v>2</v>
      </c>
      <c r="F248" s="130">
        <v>6.5</v>
      </c>
      <c r="G248" s="131"/>
      <c r="H248" s="131"/>
      <c r="I248" s="131"/>
      <c r="J248" s="131"/>
      <c r="K248" s="131">
        <v>13</v>
      </c>
      <c r="L248" s="131"/>
      <c r="M248" s="131"/>
      <c r="N248" s="131"/>
      <c r="O248" s="131"/>
      <c r="P248" s="131"/>
      <c r="Q248" s="131"/>
      <c r="R248" s="98"/>
      <c r="S248" s="98"/>
    </row>
    <row r="249" spans="1:19" x14ac:dyDescent="0.2">
      <c r="A249" s="233" t="s">
        <v>728</v>
      </c>
      <c r="B249" s="232"/>
      <c r="C249" s="232"/>
      <c r="D249" s="232"/>
      <c r="E249" s="232"/>
      <c r="F249" s="232"/>
      <c r="G249" s="232"/>
      <c r="H249" s="232"/>
      <c r="I249" s="232"/>
      <c r="J249" s="232"/>
      <c r="K249" s="133">
        <v>12844</v>
      </c>
      <c r="L249" s="131"/>
      <c r="M249" s="131"/>
      <c r="N249" s="131"/>
      <c r="O249" s="131"/>
      <c r="P249" s="133">
        <v>83.26</v>
      </c>
      <c r="Q249" s="131"/>
      <c r="R249" s="98"/>
      <c r="S249" s="98"/>
    </row>
    <row r="250" spans="1:19" x14ac:dyDescent="0.2">
      <c r="A250" s="240" t="s">
        <v>729</v>
      </c>
      <c r="B250" s="232"/>
      <c r="C250" s="232"/>
      <c r="D250" s="232"/>
      <c r="E250" s="232"/>
      <c r="F250" s="232"/>
      <c r="G250" s="232"/>
      <c r="H250" s="232"/>
      <c r="I250" s="232"/>
      <c r="J250" s="232"/>
      <c r="K250" s="232"/>
      <c r="L250" s="232"/>
      <c r="M250" s="232"/>
      <c r="N250" s="232"/>
      <c r="O250" s="232"/>
      <c r="P250" s="232"/>
      <c r="Q250" s="232"/>
      <c r="R250" s="98"/>
      <c r="S250" s="98"/>
    </row>
    <row r="251" spans="1:19" ht="36" x14ac:dyDescent="0.2">
      <c r="A251" s="123">
        <v>196</v>
      </c>
      <c r="B251" s="126" t="s">
        <v>596</v>
      </c>
      <c r="C251" s="127" t="s">
        <v>690</v>
      </c>
      <c r="D251" s="128" t="s">
        <v>598</v>
      </c>
      <c r="E251" s="129">
        <v>1</v>
      </c>
      <c r="F251" s="130">
        <v>100.35</v>
      </c>
      <c r="G251" s="130">
        <v>78.55</v>
      </c>
      <c r="H251" s="130">
        <v>6.66</v>
      </c>
      <c r="I251" s="130">
        <v>0.18</v>
      </c>
      <c r="J251" s="131"/>
      <c r="K251" s="131">
        <v>100</v>
      </c>
      <c r="L251" s="131">
        <v>79</v>
      </c>
      <c r="M251" s="131">
        <v>7</v>
      </c>
      <c r="N251" s="131"/>
      <c r="O251" s="131">
        <v>6.54</v>
      </c>
      <c r="P251" s="131">
        <v>6.54</v>
      </c>
      <c r="Q251" s="131"/>
      <c r="R251" s="98"/>
      <c r="S251" s="98"/>
    </row>
    <row r="252" spans="1:19" ht="48" x14ac:dyDescent="0.2">
      <c r="A252" s="123">
        <v>197</v>
      </c>
      <c r="B252" s="126" t="s">
        <v>730</v>
      </c>
      <c r="C252" s="127" t="s">
        <v>731</v>
      </c>
      <c r="D252" s="128" t="s">
        <v>148</v>
      </c>
      <c r="E252" s="129">
        <v>1</v>
      </c>
      <c r="F252" s="130" t="s">
        <v>732</v>
      </c>
      <c r="G252" s="131"/>
      <c r="H252" s="131"/>
      <c r="I252" s="131"/>
      <c r="J252" s="131"/>
      <c r="K252" s="131">
        <v>1351</v>
      </c>
      <c r="L252" s="131"/>
      <c r="M252" s="131"/>
      <c r="N252" s="131"/>
      <c r="O252" s="131"/>
      <c r="P252" s="131"/>
      <c r="Q252" s="131"/>
      <c r="R252" s="98"/>
      <c r="S252" s="98"/>
    </row>
    <row r="253" spans="1:19" ht="24" x14ac:dyDescent="0.2">
      <c r="A253" s="123">
        <v>198</v>
      </c>
      <c r="B253" s="126" t="s">
        <v>694</v>
      </c>
      <c r="C253" s="127" t="s">
        <v>695</v>
      </c>
      <c r="D253" s="128" t="s">
        <v>566</v>
      </c>
      <c r="E253" s="132">
        <v>2.4</v>
      </c>
      <c r="F253" s="130">
        <v>77.27</v>
      </c>
      <c r="G253" s="130">
        <v>70.84</v>
      </c>
      <c r="H253" s="130">
        <v>1.0900000000000001</v>
      </c>
      <c r="I253" s="131"/>
      <c r="J253" s="131"/>
      <c r="K253" s="131">
        <v>185</v>
      </c>
      <c r="L253" s="131">
        <v>170</v>
      </c>
      <c r="M253" s="131">
        <v>3</v>
      </c>
      <c r="N253" s="131"/>
      <c r="O253" s="131">
        <v>5.75</v>
      </c>
      <c r="P253" s="131">
        <v>13.8</v>
      </c>
      <c r="Q253" s="131"/>
      <c r="R253" s="98"/>
      <c r="S253" s="98"/>
    </row>
    <row r="254" spans="1:19" ht="48" x14ac:dyDescent="0.2">
      <c r="A254" s="123">
        <v>199</v>
      </c>
      <c r="B254" s="126" t="s">
        <v>733</v>
      </c>
      <c r="C254" s="127" t="s">
        <v>734</v>
      </c>
      <c r="D254" s="128" t="s">
        <v>148</v>
      </c>
      <c r="E254" s="129">
        <v>2</v>
      </c>
      <c r="F254" s="130" t="s">
        <v>698</v>
      </c>
      <c r="G254" s="131"/>
      <c r="H254" s="131"/>
      <c r="I254" s="131"/>
      <c r="J254" s="131"/>
      <c r="K254" s="131">
        <v>168</v>
      </c>
      <c r="L254" s="131"/>
      <c r="M254" s="131"/>
      <c r="N254" s="131"/>
      <c r="O254" s="131"/>
      <c r="P254" s="131"/>
      <c r="Q254" s="131"/>
      <c r="R254" s="98"/>
      <c r="S254" s="98"/>
    </row>
    <row r="255" spans="1:19" ht="33.75" x14ac:dyDescent="0.2">
      <c r="A255" s="123">
        <v>200</v>
      </c>
      <c r="B255" s="126" t="s">
        <v>699</v>
      </c>
      <c r="C255" s="127" t="s">
        <v>700</v>
      </c>
      <c r="D255" s="128" t="s">
        <v>701</v>
      </c>
      <c r="E255" s="132">
        <v>0.05</v>
      </c>
      <c r="F255" s="130">
        <v>119.74</v>
      </c>
      <c r="G255" s="130">
        <v>77.900000000000006</v>
      </c>
      <c r="H255" s="130">
        <v>14.44</v>
      </c>
      <c r="I255" s="131"/>
      <c r="J255" s="131"/>
      <c r="K255" s="131">
        <v>6</v>
      </c>
      <c r="L255" s="131">
        <v>4</v>
      </c>
      <c r="M255" s="131">
        <v>1</v>
      </c>
      <c r="N255" s="131"/>
      <c r="O255" s="131">
        <v>6.02</v>
      </c>
      <c r="P255" s="131">
        <v>0.3</v>
      </c>
      <c r="Q255" s="131"/>
      <c r="R255" s="98"/>
      <c r="S255" s="98"/>
    </row>
    <row r="256" spans="1:19" ht="24" x14ac:dyDescent="0.2">
      <c r="A256" s="160" t="s">
        <v>417</v>
      </c>
      <c r="B256" s="161" t="s">
        <v>702</v>
      </c>
      <c r="C256" s="162" t="s">
        <v>703</v>
      </c>
      <c r="D256" s="160" t="s">
        <v>398</v>
      </c>
      <c r="E256" s="163" t="s">
        <v>704</v>
      </c>
      <c r="F256" s="164">
        <v>10.36</v>
      </c>
      <c r="G256" s="131"/>
      <c r="H256" s="131"/>
      <c r="I256" s="131"/>
      <c r="J256" s="131"/>
      <c r="K256" s="165">
        <v>51.8</v>
      </c>
      <c r="L256" s="131"/>
      <c r="M256" s="131"/>
      <c r="N256" s="131"/>
      <c r="O256" s="131"/>
      <c r="P256" s="131"/>
      <c r="Q256" s="131"/>
      <c r="R256" s="98"/>
      <c r="S256" s="98"/>
    </row>
    <row r="257" spans="1:19" ht="48" x14ac:dyDescent="0.2">
      <c r="A257" s="123">
        <v>201</v>
      </c>
      <c r="B257" s="126" t="s">
        <v>696</v>
      </c>
      <c r="C257" s="127" t="s">
        <v>705</v>
      </c>
      <c r="D257" s="128" t="s">
        <v>148</v>
      </c>
      <c r="E257" s="129">
        <v>1</v>
      </c>
      <c r="F257" s="130" t="s">
        <v>706</v>
      </c>
      <c r="G257" s="131"/>
      <c r="H257" s="131"/>
      <c r="I257" s="131"/>
      <c r="J257" s="131"/>
      <c r="K257" s="131">
        <v>80</v>
      </c>
      <c r="L257" s="131"/>
      <c r="M257" s="131"/>
      <c r="N257" s="131"/>
      <c r="O257" s="131"/>
      <c r="P257" s="131"/>
      <c r="Q257" s="131"/>
      <c r="R257" s="98"/>
      <c r="S257" s="98"/>
    </row>
    <row r="258" spans="1:19" ht="48" x14ac:dyDescent="0.2">
      <c r="A258" s="123">
        <v>202</v>
      </c>
      <c r="B258" s="126" t="s">
        <v>696</v>
      </c>
      <c r="C258" s="127" t="s">
        <v>707</v>
      </c>
      <c r="D258" s="128" t="s">
        <v>148</v>
      </c>
      <c r="E258" s="129">
        <v>1</v>
      </c>
      <c r="F258" s="130" t="s">
        <v>708</v>
      </c>
      <c r="G258" s="131"/>
      <c r="H258" s="131"/>
      <c r="I258" s="131"/>
      <c r="J258" s="131"/>
      <c r="K258" s="131">
        <v>1197</v>
      </c>
      <c r="L258" s="131"/>
      <c r="M258" s="131"/>
      <c r="N258" s="131"/>
      <c r="O258" s="131"/>
      <c r="P258" s="131"/>
      <c r="Q258" s="131"/>
      <c r="R258" s="98"/>
      <c r="S258" s="98"/>
    </row>
    <row r="259" spans="1:19" ht="24" x14ac:dyDescent="0.2">
      <c r="A259" s="123">
        <v>203</v>
      </c>
      <c r="B259" s="126" t="s">
        <v>615</v>
      </c>
      <c r="C259" s="127" t="s">
        <v>709</v>
      </c>
      <c r="D259" s="128" t="s">
        <v>90</v>
      </c>
      <c r="E259" s="132">
        <v>1.7000000000000001E-2</v>
      </c>
      <c r="F259" s="130">
        <v>2810.67</v>
      </c>
      <c r="G259" s="130">
        <v>2068.04</v>
      </c>
      <c r="H259" s="130">
        <v>170.31</v>
      </c>
      <c r="I259" s="130">
        <v>9.4600000000000009</v>
      </c>
      <c r="J259" s="131"/>
      <c r="K259" s="131">
        <v>48</v>
      </c>
      <c r="L259" s="131">
        <v>35</v>
      </c>
      <c r="M259" s="131">
        <v>3</v>
      </c>
      <c r="N259" s="131"/>
      <c r="O259" s="131">
        <v>167.86</v>
      </c>
      <c r="P259" s="131">
        <v>2.85</v>
      </c>
      <c r="Q259" s="131"/>
      <c r="R259" s="98"/>
      <c r="S259" s="98"/>
    </row>
    <row r="260" spans="1:19" ht="24" x14ac:dyDescent="0.2">
      <c r="A260" s="123">
        <v>204</v>
      </c>
      <c r="B260" s="126" t="s">
        <v>617</v>
      </c>
      <c r="C260" s="127" t="s">
        <v>618</v>
      </c>
      <c r="D260" s="128" t="s">
        <v>92</v>
      </c>
      <c r="E260" s="129">
        <v>1.7</v>
      </c>
      <c r="F260" s="130">
        <v>347.48</v>
      </c>
      <c r="G260" s="131"/>
      <c r="H260" s="131"/>
      <c r="I260" s="131"/>
      <c r="J260" s="131"/>
      <c r="K260" s="131">
        <v>591</v>
      </c>
      <c r="L260" s="131"/>
      <c r="M260" s="131"/>
      <c r="N260" s="131"/>
      <c r="O260" s="131"/>
      <c r="P260" s="131"/>
      <c r="Q260" s="131"/>
      <c r="R260" s="98"/>
      <c r="S260" s="98"/>
    </row>
    <row r="261" spans="1:19" ht="24" x14ac:dyDescent="0.2">
      <c r="A261" s="123">
        <v>205</v>
      </c>
      <c r="B261" s="126" t="s">
        <v>710</v>
      </c>
      <c r="C261" s="127" t="s">
        <v>711</v>
      </c>
      <c r="D261" s="128" t="s">
        <v>90</v>
      </c>
      <c r="E261" s="132">
        <v>1.9E-2</v>
      </c>
      <c r="F261" s="130">
        <v>1522.92</v>
      </c>
      <c r="G261" s="130">
        <v>996.44</v>
      </c>
      <c r="H261" s="130">
        <v>122.03</v>
      </c>
      <c r="I261" s="130">
        <v>5.0999999999999996</v>
      </c>
      <c r="J261" s="131"/>
      <c r="K261" s="131">
        <v>29</v>
      </c>
      <c r="L261" s="131">
        <v>19</v>
      </c>
      <c r="M261" s="131">
        <v>2</v>
      </c>
      <c r="N261" s="131"/>
      <c r="O261" s="131">
        <v>80.88</v>
      </c>
      <c r="P261" s="131">
        <v>1.54</v>
      </c>
      <c r="Q261" s="131"/>
      <c r="R261" s="98"/>
      <c r="S261" s="98"/>
    </row>
    <row r="262" spans="1:19" ht="24" x14ac:dyDescent="0.2">
      <c r="A262" s="123">
        <v>206</v>
      </c>
      <c r="B262" s="126" t="s">
        <v>627</v>
      </c>
      <c r="C262" s="127" t="s">
        <v>712</v>
      </c>
      <c r="D262" s="128" t="s">
        <v>92</v>
      </c>
      <c r="E262" s="129">
        <v>1.9</v>
      </c>
      <c r="F262" s="130">
        <v>272.33</v>
      </c>
      <c r="G262" s="131"/>
      <c r="H262" s="131"/>
      <c r="I262" s="131"/>
      <c r="J262" s="131"/>
      <c r="K262" s="131">
        <v>517</v>
      </c>
      <c r="L262" s="131"/>
      <c r="M262" s="131"/>
      <c r="N262" s="131"/>
      <c r="O262" s="131"/>
      <c r="P262" s="131"/>
      <c r="Q262" s="131"/>
      <c r="R262" s="98"/>
      <c r="S262" s="98"/>
    </row>
    <row r="263" spans="1:19" ht="24" x14ac:dyDescent="0.2">
      <c r="A263" s="123">
        <v>207</v>
      </c>
      <c r="B263" s="126" t="s">
        <v>512</v>
      </c>
      <c r="C263" s="127" t="s">
        <v>513</v>
      </c>
      <c r="D263" s="128" t="s">
        <v>404</v>
      </c>
      <c r="E263" s="132">
        <v>7.0000000000000001E-3</v>
      </c>
      <c r="F263" s="130">
        <v>8739.36</v>
      </c>
      <c r="G263" s="131"/>
      <c r="H263" s="131"/>
      <c r="I263" s="131"/>
      <c r="J263" s="131"/>
      <c r="K263" s="131">
        <v>61</v>
      </c>
      <c r="L263" s="131"/>
      <c r="M263" s="131"/>
      <c r="N263" s="131"/>
      <c r="O263" s="131"/>
      <c r="P263" s="131"/>
      <c r="Q263" s="131"/>
      <c r="R263" s="98"/>
      <c r="S263" s="98"/>
    </row>
    <row r="264" spans="1:19" ht="24" x14ac:dyDescent="0.2">
      <c r="A264" s="123">
        <v>208</v>
      </c>
      <c r="B264" s="126" t="s">
        <v>405</v>
      </c>
      <c r="C264" s="127" t="s">
        <v>406</v>
      </c>
      <c r="D264" s="128" t="s">
        <v>90</v>
      </c>
      <c r="E264" s="132">
        <v>2E-3</v>
      </c>
      <c r="F264" s="130">
        <v>417.46</v>
      </c>
      <c r="G264" s="130">
        <v>79.650000000000006</v>
      </c>
      <c r="H264" s="130">
        <v>10.15</v>
      </c>
      <c r="I264" s="130">
        <v>0.16</v>
      </c>
      <c r="J264" s="131"/>
      <c r="K264" s="131">
        <v>1</v>
      </c>
      <c r="L264" s="131"/>
      <c r="M264" s="131"/>
      <c r="N264" s="131"/>
      <c r="O264" s="131">
        <v>5.31</v>
      </c>
      <c r="P264" s="131">
        <v>0.01</v>
      </c>
      <c r="Q264" s="131"/>
      <c r="R264" s="98"/>
      <c r="S264" s="98"/>
    </row>
    <row r="265" spans="1:19" ht="43.5" x14ac:dyDescent="0.2">
      <c r="A265" s="123">
        <v>209</v>
      </c>
      <c r="B265" s="126" t="s">
        <v>407</v>
      </c>
      <c r="C265" s="127" t="s">
        <v>514</v>
      </c>
      <c r="D265" s="128" t="s">
        <v>90</v>
      </c>
      <c r="E265" s="132">
        <v>2E-3</v>
      </c>
      <c r="F265" s="130">
        <v>777.58</v>
      </c>
      <c r="G265" s="130">
        <v>73.62</v>
      </c>
      <c r="H265" s="130">
        <v>26.6</v>
      </c>
      <c r="I265" s="130">
        <v>0.32</v>
      </c>
      <c r="J265" s="131"/>
      <c r="K265" s="131">
        <v>2</v>
      </c>
      <c r="L265" s="131"/>
      <c r="M265" s="131"/>
      <c r="N265" s="131"/>
      <c r="O265" s="131">
        <v>5.76</v>
      </c>
      <c r="P265" s="131">
        <v>0.01</v>
      </c>
      <c r="Q265" s="131"/>
      <c r="R265" s="98"/>
      <c r="S265" s="98"/>
    </row>
    <row r="266" spans="1:19" ht="36" x14ac:dyDescent="0.2">
      <c r="A266" s="123">
        <v>210</v>
      </c>
      <c r="B266" s="126" t="s">
        <v>472</v>
      </c>
      <c r="C266" s="127" t="s">
        <v>541</v>
      </c>
      <c r="D266" s="128" t="s">
        <v>474</v>
      </c>
      <c r="E266" s="129">
        <v>1</v>
      </c>
      <c r="F266" s="130">
        <v>24.67</v>
      </c>
      <c r="G266" s="130">
        <v>18.440000000000001</v>
      </c>
      <c r="H266" s="130">
        <v>2.94</v>
      </c>
      <c r="I266" s="131"/>
      <c r="J266" s="131"/>
      <c r="K266" s="131">
        <v>25</v>
      </c>
      <c r="L266" s="131">
        <v>18</v>
      </c>
      <c r="M266" s="131">
        <v>3</v>
      </c>
      <c r="N266" s="131"/>
      <c r="O266" s="131">
        <v>1.46</v>
      </c>
      <c r="P266" s="131">
        <v>1.46</v>
      </c>
      <c r="Q266" s="131"/>
      <c r="R266" s="98"/>
      <c r="S266" s="98"/>
    </row>
    <row r="267" spans="1:19" ht="48" x14ac:dyDescent="0.2">
      <c r="A267" s="123">
        <v>211</v>
      </c>
      <c r="B267" s="126" t="s">
        <v>542</v>
      </c>
      <c r="C267" s="127" t="s">
        <v>545</v>
      </c>
      <c r="D267" s="128" t="s">
        <v>148</v>
      </c>
      <c r="E267" s="129">
        <v>1</v>
      </c>
      <c r="F267" s="130" t="s">
        <v>546</v>
      </c>
      <c r="G267" s="131"/>
      <c r="H267" s="131"/>
      <c r="I267" s="131"/>
      <c r="J267" s="131"/>
      <c r="K267" s="131">
        <v>53</v>
      </c>
      <c r="L267" s="131"/>
      <c r="M267" s="131"/>
      <c r="N267" s="131"/>
      <c r="O267" s="131"/>
      <c r="P267" s="131"/>
      <c r="Q267" s="131"/>
      <c r="R267" s="98"/>
      <c r="S267" s="98"/>
    </row>
    <row r="268" spans="1:19" ht="24" x14ac:dyDescent="0.2">
      <c r="A268" s="123">
        <v>212</v>
      </c>
      <c r="B268" s="126" t="s">
        <v>629</v>
      </c>
      <c r="C268" s="127" t="s">
        <v>630</v>
      </c>
      <c r="D268" s="128" t="s">
        <v>631</v>
      </c>
      <c r="E268" s="129">
        <v>1</v>
      </c>
      <c r="F268" s="130">
        <v>24.14</v>
      </c>
      <c r="G268" s="130">
        <v>12.85</v>
      </c>
      <c r="H268" s="130">
        <v>1.84</v>
      </c>
      <c r="I268" s="131"/>
      <c r="J268" s="131"/>
      <c r="K268" s="131">
        <v>24</v>
      </c>
      <c r="L268" s="131">
        <v>13</v>
      </c>
      <c r="M268" s="131">
        <v>2</v>
      </c>
      <c r="N268" s="131"/>
      <c r="O268" s="131">
        <v>1.03</v>
      </c>
      <c r="P268" s="131">
        <v>1.03</v>
      </c>
      <c r="Q268" s="131"/>
      <c r="R268" s="98"/>
      <c r="S268" s="98"/>
    </row>
    <row r="269" spans="1:19" ht="48" x14ac:dyDescent="0.2">
      <c r="A269" s="123">
        <v>213</v>
      </c>
      <c r="B269" s="126" t="s">
        <v>735</v>
      </c>
      <c r="C269" s="127" t="s">
        <v>736</v>
      </c>
      <c r="D269" s="128" t="s">
        <v>148</v>
      </c>
      <c r="E269" s="129">
        <v>1</v>
      </c>
      <c r="F269" s="130" t="s">
        <v>737</v>
      </c>
      <c r="G269" s="131"/>
      <c r="H269" s="131"/>
      <c r="I269" s="131"/>
      <c r="J269" s="131"/>
      <c r="K269" s="131">
        <v>891</v>
      </c>
      <c r="L269" s="131"/>
      <c r="M269" s="131"/>
      <c r="N269" s="131"/>
      <c r="O269" s="131"/>
      <c r="P269" s="131"/>
      <c r="Q269" s="131"/>
      <c r="R269" s="98"/>
      <c r="S269" s="98"/>
    </row>
    <row r="270" spans="1:19" ht="24" x14ac:dyDescent="0.2">
      <c r="A270" s="123">
        <v>214</v>
      </c>
      <c r="B270" s="126" t="s">
        <v>721</v>
      </c>
      <c r="C270" s="127" t="s">
        <v>738</v>
      </c>
      <c r="D270" s="128" t="s">
        <v>723</v>
      </c>
      <c r="E270" s="129">
        <v>1</v>
      </c>
      <c r="F270" s="130">
        <v>11.35</v>
      </c>
      <c r="G270" s="130">
        <v>6.08</v>
      </c>
      <c r="H270" s="130">
        <v>1.8</v>
      </c>
      <c r="I270" s="131"/>
      <c r="J270" s="131"/>
      <c r="K270" s="131">
        <v>11</v>
      </c>
      <c r="L270" s="131">
        <v>6</v>
      </c>
      <c r="M270" s="131">
        <v>2</v>
      </c>
      <c r="N270" s="131"/>
      <c r="O270" s="131">
        <v>0.47</v>
      </c>
      <c r="P270" s="131">
        <v>0.47</v>
      </c>
      <c r="Q270" s="131"/>
      <c r="R270" s="98"/>
      <c r="S270" s="98"/>
    </row>
    <row r="271" spans="1:19" ht="36" x14ac:dyDescent="0.2">
      <c r="A271" s="123">
        <v>215</v>
      </c>
      <c r="B271" s="126" t="s">
        <v>724</v>
      </c>
      <c r="C271" s="127" t="s">
        <v>739</v>
      </c>
      <c r="D271" s="128" t="s">
        <v>21</v>
      </c>
      <c r="E271" s="129">
        <v>1</v>
      </c>
      <c r="F271" s="130">
        <v>182.16</v>
      </c>
      <c r="G271" s="131"/>
      <c r="H271" s="131"/>
      <c r="I271" s="131"/>
      <c r="J271" s="131"/>
      <c r="K271" s="131">
        <v>182</v>
      </c>
      <c r="L271" s="131"/>
      <c r="M271" s="131"/>
      <c r="N271" s="131"/>
      <c r="O271" s="131"/>
      <c r="P271" s="131"/>
      <c r="Q271" s="131"/>
      <c r="R271" s="98"/>
      <c r="S271" s="98"/>
    </row>
    <row r="272" spans="1:19" ht="24" x14ac:dyDescent="0.2">
      <c r="A272" s="123">
        <v>216</v>
      </c>
      <c r="B272" s="126" t="s">
        <v>579</v>
      </c>
      <c r="C272" s="127" t="s">
        <v>580</v>
      </c>
      <c r="D272" s="128" t="s">
        <v>21</v>
      </c>
      <c r="E272" s="129">
        <v>2</v>
      </c>
      <c r="F272" s="130">
        <v>6.5</v>
      </c>
      <c r="G272" s="131"/>
      <c r="H272" s="131"/>
      <c r="I272" s="131"/>
      <c r="J272" s="131"/>
      <c r="K272" s="131">
        <v>13</v>
      </c>
      <c r="L272" s="131"/>
      <c r="M272" s="131"/>
      <c r="N272" s="131"/>
      <c r="O272" s="131"/>
      <c r="P272" s="131"/>
      <c r="Q272" s="131"/>
      <c r="R272" s="98"/>
      <c r="S272" s="98"/>
    </row>
    <row r="273" spans="1:19" x14ac:dyDescent="0.2">
      <c r="A273" s="233" t="s">
        <v>740</v>
      </c>
      <c r="B273" s="232"/>
      <c r="C273" s="232"/>
      <c r="D273" s="232"/>
      <c r="E273" s="232"/>
      <c r="F273" s="232"/>
      <c r="G273" s="232"/>
      <c r="H273" s="232"/>
      <c r="I273" s="232"/>
      <c r="J273" s="232"/>
      <c r="K273" s="133">
        <v>7031</v>
      </c>
      <c r="L273" s="131"/>
      <c r="M273" s="131"/>
      <c r="N273" s="131"/>
      <c r="O273" s="131"/>
      <c r="P273" s="133">
        <v>45.66</v>
      </c>
      <c r="Q273" s="131"/>
      <c r="R273" s="98"/>
      <c r="S273" s="98"/>
    </row>
    <row r="274" spans="1:19" x14ac:dyDescent="0.2">
      <c r="A274" s="241" t="s">
        <v>87</v>
      </c>
      <c r="B274" s="242"/>
      <c r="C274" s="242"/>
      <c r="D274" s="242"/>
      <c r="E274" s="242"/>
      <c r="F274" s="242"/>
      <c r="G274" s="242"/>
      <c r="H274" s="242"/>
      <c r="I274" s="242"/>
      <c r="J274" s="242"/>
      <c r="K274" s="242"/>
      <c r="L274" s="242"/>
      <c r="M274" s="242"/>
      <c r="N274" s="242"/>
      <c r="O274" s="242"/>
      <c r="P274" s="242"/>
      <c r="Q274" s="242"/>
      <c r="R274" s="98"/>
      <c r="S274" s="98"/>
    </row>
    <row r="275" spans="1:19" x14ac:dyDescent="0.2">
      <c r="A275" s="231" t="s">
        <v>29</v>
      </c>
      <c r="B275" s="232"/>
      <c r="C275" s="232"/>
      <c r="D275" s="232"/>
      <c r="E275" s="232"/>
      <c r="F275" s="232"/>
      <c r="G275" s="232"/>
      <c r="H275" s="232"/>
      <c r="I275" s="232"/>
      <c r="J275" s="232"/>
      <c r="K275" s="130">
        <v>341036</v>
      </c>
      <c r="L275" s="130">
        <v>11704</v>
      </c>
      <c r="M275" s="130">
        <v>3793</v>
      </c>
      <c r="N275" s="130">
        <v>335</v>
      </c>
      <c r="O275" s="131"/>
      <c r="P275" s="130">
        <v>905.33</v>
      </c>
      <c r="Q275" s="131"/>
      <c r="R275" s="98"/>
      <c r="S275" s="98"/>
    </row>
    <row r="276" spans="1:19" x14ac:dyDescent="0.2">
      <c r="A276" s="231" t="s">
        <v>81</v>
      </c>
      <c r="B276" s="232"/>
      <c r="C276" s="232"/>
      <c r="D276" s="232"/>
      <c r="E276" s="232"/>
      <c r="F276" s="232"/>
      <c r="G276" s="232"/>
      <c r="H276" s="232"/>
      <c r="I276" s="232"/>
      <c r="J276" s="232"/>
      <c r="K276" s="130">
        <v>351379</v>
      </c>
      <c r="L276" s="130">
        <v>19261</v>
      </c>
      <c r="M276" s="130">
        <v>6579</v>
      </c>
      <c r="N276" s="130">
        <v>604</v>
      </c>
      <c r="O276" s="131"/>
      <c r="P276" s="130">
        <v>1428.1</v>
      </c>
      <c r="Q276" s="131"/>
      <c r="R276" s="98"/>
      <c r="S276" s="98"/>
    </row>
    <row r="277" spans="1:19" x14ac:dyDescent="0.2">
      <c r="A277" s="231" t="s">
        <v>49</v>
      </c>
      <c r="B277" s="232"/>
      <c r="C277" s="232"/>
      <c r="D277" s="232"/>
      <c r="E277" s="232"/>
      <c r="F277" s="232"/>
      <c r="G277" s="232"/>
      <c r="H277" s="232"/>
      <c r="I277" s="232"/>
      <c r="J277" s="232"/>
      <c r="K277" s="131"/>
      <c r="L277" s="131"/>
      <c r="M277" s="131"/>
      <c r="N277" s="131"/>
      <c r="O277" s="131"/>
      <c r="P277" s="131"/>
      <c r="Q277" s="131"/>
      <c r="R277" s="98"/>
      <c r="S277" s="98"/>
    </row>
    <row r="278" spans="1:19" x14ac:dyDescent="0.2">
      <c r="A278" s="231" t="s">
        <v>741</v>
      </c>
      <c r="B278" s="232"/>
      <c r="C278" s="232"/>
      <c r="D278" s="232"/>
      <c r="E278" s="232"/>
      <c r="F278" s="232"/>
      <c r="G278" s="232"/>
      <c r="H278" s="232"/>
      <c r="I278" s="232"/>
      <c r="J278" s="232"/>
      <c r="K278" s="130">
        <v>518</v>
      </c>
      <c r="L278" s="130">
        <v>503</v>
      </c>
      <c r="M278" s="130">
        <v>14</v>
      </c>
      <c r="N278" s="130">
        <v>14</v>
      </c>
      <c r="O278" s="131"/>
      <c r="P278" s="131"/>
      <c r="Q278" s="131"/>
      <c r="R278" s="98"/>
      <c r="S278" s="98"/>
    </row>
    <row r="279" spans="1:19" x14ac:dyDescent="0.2">
      <c r="A279" s="231" t="s">
        <v>742</v>
      </c>
      <c r="B279" s="232"/>
      <c r="C279" s="232"/>
      <c r="D279" s="232"/>
      <c r="E279" s="232"/>
      <c r="F279" s="232"/>
      <c r="G279" s="232"/>
      <c r="H279" s="232"/>
      <c r="I279" s="232"/>
      <c r="J279" s="232"/>
      <c r="K279" s="130">
        <v>2554</v>
      </c>
      <c r="L279" s="130">
        <v>1679</v>
      </c>
      <c r="M279" s="130">
        <v>874</v>
      </c>
      <c r="N279" s="130">
        <v>80</v>
      </c>
      <c r="O279" s="131"/>
      <c r="P279" s="130">
        <v>124.56</v>
      </c>
      <c r="Q279" s="131"/>
      <c r="R279" s="98"/>
      <c r="S279" s="98"/>
    </row>
    <row r="280" spans="1:19" x14ac:dyDescent="0.2">
      <c r="A280" s="231" t="s">
        <v>743</v>
      </c>
      <c r="B280" s="232"/>
      <c r="C280" s="232"/>
      <c r="D280" s="232"/>
      <c r="E280" s="232"/>
      <c r="F280" s="232"/>
      <c r="G280" s="232"/>
      <c r="H280" s="232"/>
      <c r="I280" s="232"/>
      <c r="J280" s="232"/>
      <c r="K280" s="130">
        <v>722</v>
      </c>
      <c r="L280" s="130">
        <v>516</v>
      </c>
      <c r="M280" s="130">
        <v>206</v>
      </c>
      <c r="N280" s="130">
        <v>20</v>
      </c>
      <c r="O280" s="131"/>
      <c r="P280" s="130">
        <v>37.587000000000003</v>
      </c>
      <c r="Q280" s="131"/>
      <c r="R280" s="98"/>
      <c r="S280" s="98"/>
    </row>
    <row r="281" spans="1:19" x14ac:dyDescent="0.2">
      <c r="A281" s="231" t="s">
        <v>744</v>
      </c>
      <c r="B281" s="232"/>
      <c r="C281" s="232"/>
      <c r="D281" s="232"/>
      <c r="E281" s="232"/>
      <c r="F281" s="232"/>
      <c r="G281" s="232"/>
      <c r="H281" s="232"/>
      <c r="I281" s="232"/>
      <c r="J281" s="232"/>
      <c r="K281" s="130">
        <v>6441</v>
      </c>
      <c r="L281" s="130">
        <v>4758</v>
      </c>
      <c r="M281" s="130">
        <v>1685</v>
      </c>
      <c r="N281" s="130">
        <v>152</v>
      </c>
      <c r="O281" s="131"/>
      <c r="P281" s="130">
        <v>352.49900000000002</v>
      </c>
      <c r="Q281" s="131"/>
      <c r="R281" s="98"/>
      <c r="S281" s="98"/>
    </row>
    <row r="282" spans="1:19" x14ac:dyDescent="0.2">
      <c r="A282" s="231" t="s">
        <v>745</v>
      </c>
      <c r="B282" s="232"/>
      <c r="C282" s="232"/>
      <c r="D282" s="232"/>
      <c r="E282" s="232"/>
      <c r="F282" s="232"/>
      <c r="G282" s="232"/>
      <c r="H282" s="232"/>
      <c r="I282" s="232"/>
      <c r="J282" s="232"/>
      <c r="K282" s="130">
        <v>108</v>
      </c>
      <c r="L282" s="130">
        <v>102</v>
      </c>
      <c r="M282" s="130">
        <v>6</v>
      </c>
      <c r="N282" s="130">
        <v>2</v>
      </c>
      <c r="O282" s="131"/>
      <c r="P282" s="130">
        <v>8.1135000000000002</v>
      </c>
      <c r="Q282" s="131"/>
      <c r="R282" s="98"/>
      <c r="S282" s="98"/>
    </row>
    <row r="283" spans="1:19" x14ac:dyDescent="0.2">
      <c r="A283" s="231" t="s">
        <v>30</v>
      </c>
      <c r="B283" s="232"/>
      <c r="C283" s="232"/>
      <c r="D283" s="232"/>
      <c r="E283" s="232"/>
      <c r="F283" s="232"/>
      <c r="G283" s="232"/>
      <c r="H283" s="232"/>
      <c r="I283" s="232"/>
      <c r="J283" s="232"/>
      <c r="K283" s="130">
        <v>23684</v>
      </c>
      <c r="L283" s="131"/>
      <c r="M283" s="131"/>
      <c r="N283" s="131"/>
      <c r="O283" s="131"/>
      <c r="P283" s="131"/>
      <c r="Q283" s="131"/>
      <c r="R283" s="98"/>
      <c r="S283" s="98"/>
    </row>
    <row r="284" spans="1:19" x14ac:dyDescent="0.2">
      <c r="A284" s="231" t="s">
        <v>49</v>
      </c>
      <c r="B284" s="232"/>
      <c r="C284" s="232"/>
      <c r="D284" s="232"/>
      <c r="E284" s="232"/>
      <c r="F284" s="232"/>
      <c r="G284" s="232"/>
      <c r="H284" s="232"/>
      <c r="I284" s="232"/>
      <c r="J284" s="232"/>
      <c r="K284" s="131"/>
      <c r="L284" s="131"/>
      <c r="M284" s="131"/>
      <c r="N284" s="131"/>
      <c r="O284" s="131"/>
      <c r="P284" s="131"/>
      <c r="Q284" s="131"/>
      <c r="R284" s="98"/>
      <c r="S284" s="98"/>
    </row>
    <row r="285" spans="1:19" x14ac:dyDescent="0.2">
      <c r="A285" s="231" t="s">
        <v>746</v>
      </c>
      <c r="B285" s="232"/>
      <c r="C285" s="232"/>
      <c r="D285" s="232"/>
      <c r="E285" s="232"/>
      <c r="F285" s="232"/>
      <c r="G285" s="232"/>
      <c r="H285" s="232"/>
      <c r="I285" s="232"/>
      <c r="J285" s="232"/>
      <c r="K285" s="130">
        <v>592</v>
      </c>
      <c r="L285" s="131"/>
      <c r="M285" s="131"/>
      <c r="N285" s="131"/>
      <c r="O285" s="131"/>
      <c r="P285" s="131"/>
      <c r="Q285" s="131"/>
      <c r="R285" s="98"/>
      <c r="S285" s="98"/>
    </row>
    <row r="286" spans="1:19" x14ac:dyDescent="0.2">
      <c r="A286" s="231" t="s">
        <v>747</v>
      </c>
      <c r="B286" s="232"/>
      <c r="C286" s="232"/>
      <c r="D286" s="232"/>
      <c r="E286" s="232"/>
      <c r="F286" s="232"/>
      <c r="G286" s="232"/>
      <c r="H286" s="232"/>
      <c r="I286" s="232"/>
      <c r="J286" s="232"/>
      <c r="K286" s="130">
        <v>2079</v>
      </c>
      <c r="L286" s="131"/>
      <c r="M286" s="131"/>
      <c r="N286" s="131"/>
      <c r="O286" s="131"/>
      <c r="P286" s="131"/>
      <c r="Q286" s="131"/>
      <c r="R286" s="98"/>
      <c r="S286" s="98"/>
    </row>
    <row r="287" spans="1:19" x14ac:dyDescent="0.2">
      <c r="A287" s="231" t="s">
        <v>748</v>
      </c>
      <c r="B287" s="232"/>
      <c r="C287" s="232"/>
      <c r="D287" s="232"/>
      <c r="E287" s="232"/>
      <c r="F287" s="232"/>
      <c r="G287" s="232"/>
      <c r="H287" s="232"/>
      <c r="I287" s="232"/>
      <c r="J287" s="232"/>
      <c r="K287" s="130">
        <v>286</v>
      </c>
      <c r="L287" s="131"/>
      <c r="M287" s="131"/>
      <c r="N287" s="131"/>
      <c r="O287" s="131"/>
      <c r="P287" s="131"/>
      <c r="Q287" s="131"/>
      <c r="R287" s="98"/>
      <c r="S287" s="98"/>
    </row>
    <row r="288" spans="1:19" x14ac:dyDescent="0.2">
      <c r="A288" s="231" t="s">
        <v>749</v>
      </c>
      <c r="B288" s="232"/>
      <c r="C288" s="232"/>
      <c r="D288" s="232"/>
      <c r="E288" s="232"/>
      <c r="F288" s="232"/>
      <c r="G288" s="232"/>
      <c r="H288" s="232"/>
      <c r="I288" s="232"/>
      <c r="J288" s="232"/>
      <c r="K288" s="130">
        <v>1193</v>
      </c>
      <c r="L288" s="131"/>
      <c r="M288" s="131"/>
      <c r="N288" s="131"/>
      <c r="O288" s="131"/>
      <c r="P288" s="131"/>
      <c r="Q288" s="131"/>
      <c r="R288" s="98"/>
      <c r="S288" s="98"/>
    </row>
    <row r="289" spans="1:19" x14ac:dyDescent="0.2">
      <c r="A289" s="231" t="s">
        <v>750</v>
      </c>
      <c r="B289" s="232"/>
      <c r="C289" s="232"/>
      <c r="D289" s="232"/>
      <c r="E289" s="232"/>
      <c r="F289" s="232"/>
      <c r="G289" s="232"/>
      <c r="H289" s="232"/>
      <c r="I289" s="232"/>
      <c r="J289" s="232"/>
      <c r="K289" s="130">
        <v>19534</v>
      </c>
      <c r="L289" s="131"/>
      <c r="M289" s="131"/>
      <c r="N289" s="131"/>
      <c r="O289" s="131"/>
      <c r="P289" s="131"/>
      <c r="Q289" s="131"/>
      <c r="R289" s="98"/>
      <c r="S289" s="98"/>
    </row>
    <row r="290" spans="1:19" x14ac:dyDescent="0.2">
      <c r="A290" s="231" t="s">
        <v>31</v>
      </c>
      <c r="B290" s="232"/>
      <c r="C290" s="232"/>
      <c r="D290" s="232"/>
      <c r="E290" s="232"/>
      <c r="F290" s="232"/>
      <c r="G290" s="232"/>
      <c r="H290" s="232"/>
      <c r="I290" s="232"/>
      <c r="J290" s="232"/>
      <c r="K290" s="130">
        <v>15712</v>
      </c>
      <c r="L290" s="131"/>
      <c r="M290" s="131"/>
      <c r="N290" s="131"/>
      <c r="O290" s="131"/>
      <c r="P290" s="131"/>
      <c r="Q290" s="131"/>
      <c r="R290" s="98"/>
      <c r="S290" s="98"/>
    </row>
    <row r="291" spans="1:19" x14ac:dyDescent="0.2">
      <c r="A291" s="231" t="s">
        <v>49</v>
      </c>
      <c r="B291" s="232"/>
      <c r="C291" s="232"/>
      <c r="D291" s="232"/>
      <c r="E291" s="232"/>
      <c r="F291" s="232"/>
      <c r="G291" s="232"/>
      <c r="H291" s="232"/>
      <c r="I291" s="232"/>
      <c r="J291" s="232"/>
      <c r="K291" s="131"/>
      <c r="L291" s="131"/>
      <c r="M291" s="131"/>
      <c r="N291" s="131"/>
      <c r="O291" s="131"/>
      <c r="P291" s="131"/>
      <c r="Q291" s="131"/>
      <c r="R291" s="98"/>
      <c r="S291" s="98"/>
    </row>
    <row r="292" spans="1:19" x14ac:dyDescent="0.2">
      <c r="A292" s="231" t="s">
        <v>751</v>
      </c>
      <c r="B292" s="232"/>
      <c r="C292" s="232"/>
      <c r="D292" s="232"/>
      <c r="E292" s="232"/>
      <c r="F292" s="232"/>
      <c r="G292" s="232"/>
      <c r="H292" s="232"/>
      <c r="I292" s="232"/>
      <c r="J292" s="232"/>
      <c r="K292" s="130">
        <v>401</v>
      </c>
      <c r="L292" s="131"/>
      <c r="M292" s="131"/>
      <c r="N292" s="131"/>
      <c r="O292" s="131"/>
      <c r="P292" s="131"/>
      <c r="Q292" s="131"/>
      <c r="R292" s="98"/>
      <c r="S292" s="98"/>
    </row>
    <row r="293" spans="1:19" x14ac:dyDescent="0.2">
      <c r="A293" s="231" t="s">
        <v>752</v>
      </c>
      <c r="B293" s="232"/>
      <c r="C293" s="232"/>
      <c r="D293" s="232"/>
      <c r="E293" s="232"/>
      <c r="F293" s="232"/>
      <c r="G293" s="232"/>
      <c r="H293" s="232"/>
      <c r="I293" s="232"/>
      <c r="J293" s="232"/>
      <c r="K293" s="130">
        <v>29</v>
      </c>
      <c r="L293" s="131"/>
      <c r="M293" s="131"/>
      <c r="N293" s="131"/>
      <c r="O293" s="131"/>
      <c r="P293" s="131"/>
      <c r="Q293" s="131"/>
      <c r="R293" s="98"/>
      <c r="S293" s="98"/>
    </row>
    <row r="294" spans="1:19" x14ac:dyDescent="0.2">
      <c r="A294" s="231" t="s">
        <v>753</v>
      </c>
      <c r="B294" s="232"/>
      <c r="C294" s="232"/>
      <c r="D294" s="232"/>
      <c r="E294" s="232"/>
      <c r="F294" s="232"/>
      <c r="G294" s="232"/>
      <c r="H294" s="232"/>
      <c r="I294" s="232"/>
      <c r="J294" s="232"/>
      <c r="K294" s="130">
        <v>196</v>
      </c>
      <c r="L294" s="131"/>
      <c r="M294" s="131"/>
      <c r="N294" s="131"/>
      <c r="O294" s="131"/>
      <c r="P294" s="131"/>
      <c r="Q294" s="131"/>
      <c r="R294" s="98"/>
      <c r="S294" s="98"/>
    </row>
    <row r="295" spans="1:19" x14ac:dyDescent="0.2">
      <c r="A295" s="231" t="s">
        <v>754</v>
      </c>
      <c r="B295" s="232"/>
      <c r="C295" s="232"/>
      <c r="D295" s="232"/>
      <c r="E295" s="232"/>
      <c r="F295" s="232"/>
      <c r="G295" s="232"/>
      <c r="H295" s="232"/>
      <c r="I295" s="232"/>
      <c r="J295" s="232"/>
      <c r="K295" s="130">
        <v>2419</v>
      </c>
      <c r="L295" s="131"/>
      <c r="M295" s="131"/>
      <c r="N295" s="131"/>
      <c r="O295" s="131"/>
      <c r="P295" s="131"/>
      <c r="Q295" s="131"/>
      <c r="R295" s="98"/>
      <c r="S295" s="98"/>
    </row>
    <row r="296" spans="1:19" x14ac:dyDescent="0.2">
      <c r="A296" s="231" t="s">
        <v>755</v>
      </c>
      <c r="B296" s="232"/>
      <c r="C296" s="232"/>
      <c r="D296" s="232"/>
      <c r="E296" s="232"/>
      <c r="F296" s="232"/>
      <c r="G296" s="232"/>
      <c r="H296" s="232"/>
      <c r="I296" s="232"/>
      <c r="J296" s="232"/>
      <c r="K296" s="130">
        <v>12667</v>
      </c>
      <c r="L296" s="131"/>
      <c r="M296" s="131"/>
      <c r="N296" s="131"/>
      <c r="O296" s="131"/>
      <c r="P296" s="131"/>
      <c r="Q296" s="131"/>
      <c r="R296" s="98"/>
      <c r="S296" s="98"/>
    </row>
    <row r="297" spans="1:19" x14ac:dyDescent="0.2">
      <c r="A297" s="233" t="s">
        <v>368</v>
      </c>
      <c r="B297" s="232"/>
      <c r="C297" s="232"/>
      <c r="D297" s="232"/>
      <c r="E297" s="232"/>
      <c r="F297" s="232"/>
      <c r="G297" s="232"/>
      <c r="H297" s="232"/>
      <c r="I297" s="232"/>
      <c r="J297" s="232"/>
      <c r="K297" s="133">
        <v>390775</v>
      </c>
      <c r="L297" s="131"/>
      <c r="M297" s="131"/>
      <c r="N297" s="131"/>
      <c r="O297" s="131"/>
      <c r="P297" s="133">
        <v>1428.1</v>
      </c>
      <c r="Q297" s="131"/>
      <c r="R297" s="98"/>
      <c r="S297" s="98"/>
    </row>
    <row r="298" spans="1:19" x14ac:dyDescent="0.2">
      <c r="A298" s="231" t="s">
        <v>56</v>
      </c>
      <c r="B298" s="232"/>
      <c r="C298" s="232"/>
      <c r="D298" s="232"/>
      <c r="E298" s="232"/>
      <c r="F298" s="232"/>
      <c r="G298" s="232"/>
      <c r="H298" s="232"/>
      <c r="I298" s="232"/>
      <c r="J298" s="232"/>
      <c r="K298" s="130">
        <v>215937</v>
      </c>
      <c r="L298" s="131"/>
      <c r="M298" s="131"/>
      <c r="N298" s="131"/>
      <c r="O298" s="131"/>
      <c r="P298" s="130">
        <v>1408.39</v>
      </c>
      <c r="Q298" s="131"/>
      <c r="R298" s="98"/>
      <c r="S298" s="98"/>
    </row>
    <row r="299" spans="1:19" x14ac:dyDescent="0.2">
      <c r="A299" s="231" t="s">
        <v>48</v>
      </c>
      <c r="B299" s="232"/>
      <c r="C299" s="232"/>
      <c r="D299" s="232"/>
      <c r="E299" s="232"/>
      <c r="F299" s="232"/>
      <c r="G299" s="232"/>
      <c r="H299" s="232"/>
      <c r="I299" s="232"/>
      <c r="J299" s="232"/>
      <c r="K299" s="130">
        <v>1216</v>
      </c>
      <c r="L299" s="131"/>
      <c r="M299" s="131"/>
      <c r="N299" s="131"/>
      <c r="O299" s="131"/>
      <c r="P299" s="130">
        <v>19.71</v>
      </c>
      <c r="Q299" s="131"/>
      <c r="R299" s="98"/>
      <c r="S299" s="98"/>
    </row>
    <row r="300" spans="1:19" x14ac:dyDescent="0.2">
      <c r="A300" s="231" t="s">
        <v>369</v>
      </c>
      <c r="B300" s="232"/>
      <c r="C300" s="232"/>
      <c r="D300" s="232"/>
      <c r="E300" s="232"/>
      <c r="F300" s="232"/>
      <c r="G300" s="232"/>
      <c r="H300" s="232"/>
      <c r="I300" s="232"/>
      <c r="J300" s="232"/>
      <c r="K300" s="130">
        <v>173622</v>
      </c>
      <c r="L300" s="131"/>
      <c r="M300" s="131"/>
      <c r="N300" s="131"/>
      <c r="O300" s="131"/>
      <c r="P300" s="131"/>
      <c r="Q300" s="131"/>
      <c r="R300" s="98"/>
      <c r="S300" s="98"/>
    </row>
    <row r="301" spans="1:19" x14ac:dyDescent="0.2">
      <c r="A301" s="231" t="s">
        <v>32</v>
      </c>
      <c r="B301" s="232"/>
      <c r="C301" s="232"/>
      <c r="D301" s="232"/>
      <c r="E301" s="232"/>
      <c r="F301" s="232"/>
      <c r="G301" s="232"/>
      <c r="H301" s="232"/>
      <c r="I301" s="232"/>
      <c r="J301" s="232"/>
      <c r="K301" s="130">
        <v>390775</v>
      </c>
      <c r="L301" s="131"/>
      <c r="M301" s="131"/>
      <c r="N301" s="131"/>
      <c r="O301" s="131"/>
      <c r="P301" s="130">
        <v>1428.1</v>
      </c>
      <c r="Q301" s="131"/>
      <c r="R301" s="98"/>
      <c r="S301" s="98"/>
    </row>
    <row r="302" spans="1:19" x14ac:dyDescent="0.2">
      <c r="A302" s="231" t="s">
        <v>33</v>
      </c>
      <c r="B302" s="232"/>
      <c r="C302" s="232"/>
      <c r="D302" s="232"/>
      <c r="E302" s="232"/>
      <c r="F302" s="232"/>
      <c r="G302" s="232"/>
      <c r="H302" s="232"/>
      <c r="I302" s="232"/>
      <c r="J302" s="232"/>
      <c r="K302" s="131"/>
      <c r="L302" s="131"/>
      <c r="M302" s="131"/>
      <c r="N302" s="131"/>
      <c r="O302" s="131"/>
      <c r="P302" s="131"/>
      <c r="Q302" s="131"/>
      <c r="R302" s="98"/>
      <c r="S302" s="98"/>
    </row>
    <row r="303" spans="1:19" x14ac:dyDescent="0.2">
      <c r="A303" s="231" t="s">
        <v>34</v>
      </c>
      <c r="B303" s="232"/>
      <c r="C303" s="232"/>
      <c r="D303" s="232"/>
      <c r="E303" s="232"/>
      <c r="F303" s="232"/>
      <c r="G303" s="232"/>
      <c r="H303" s="232"/>
      <c r="I303" s="232"/>
      <c r="J303" s="232"/>
      <c r="K303" s="130">
        <v>151917</v>
      </c>
      <c r="L303" s="131"/>
      <c r="M303" s="131"/>
      <c r="N303" s="131"/>
      <c r="O303" s="131"/>
      <c r="P303" s="131"/>
      <c r="Q303" s="131"/>
      <c r="R303" s="98"/>
      <c r="S303" s="98"/>
    </row>
    <row r="304" spans="1:19" x14ac:dyDescent="0.2">
      <c r="A304" s="231" t="s">
        <v>35</v>
      </c>
      <c r="B304" s="232"/>
      <c r="C304" s="232"/>
      <c r="D304" s="232"/>
      <c r="E304" s="232"/>
      <c r="F304" s="232"/>
      <c r="G304" s="232"/>
      <c r="H304" s="232"/>
      <c r="I304" s="232"/>
      <c r="J304" s="232"/>
      <c r="K304" s="130">
        <f>6579-N276</f>
        <v>5975</v>
      </c>
      <c r="L304" s="131"/>
      <c r="M304" s="131"/>
      <c r="N304" s="131"/>
      <c r="O304" s="131"/>
      <c r="P304" s="131"/>
      <c r="Q304" s="131"/>
      <c r="R304" s="98"/>
      <c r="S304" s="98"/>
    </row>
    <row r="305" spans="1:19" x14ac:dyDescent="0.2">
      <c r="A305" s="231" t="s">
        <v>36</v>
      </c>
      <c r="B305" s="232"/>
      <c r="C305" s="232"/>
      <c r="D305" s="232"/>
      <c r="E305" s="232"/>
      <c r="F305" s="232"/>
      <c r="G305" s="232"/>
      <c r="H305" s="232"/>
      <c r="I305" s="232"/>
      <c r="J305" s="232"/>
      <c r="K305" s="130">
        <v>19865</v>
      </c>
      <c r="L305" s="131"/>
      <c r="M305" s="131"/>
      <c r="N305" s="131"/>
      <c r="O305" s="131"/>
      <c r="P305" s="131"/>
      <c r="Q305" s="131"/>
      <c r="R305" s="98"/>
      <c r="S305" s="98"/>
    </row>
    <row r="306" spans="1:19" x14ac:dyDescent="0.2">
      <c r="A306" s="231" t="s">
        <v>371</v>
      </c>
      <c r="B306" s="232"/>
      <c r="C306" s="232"/>
      <c r="D306" s="232"/>
      <c r="E306" s="232"/>
      <c r="F306" s="232"/>
      <c r="G306" s="232"/>
      <c r="H306" s="232"/>
      <c r="I306" s="232"/>
      <c r="J306" s="232"/>
      <c r="K306" s="130">
        <v>173622</v>
      </c>
      <c r="L306" s="131"/>
      <c r="M306" s="131"/>
      <c r="N306" s="131"/>
      <c r="O306" s="131"/>
      <c r="P306" s="131"/>
      <c r="Q306" s="131"/>
      <c r="R306" s="98"/>
      <c r="S306" s="98"/>
    </row>
    <row r="307" spans="1:19" x14ac:dyDescent="0.2">
      <c r="A307" s="231" t="s">
        <v>37</v>
      </c>
      <c r="B307" s="232"/>
      <c r="C307" s="232"/>
      <c r="D307" s="232"/>
      <c r="E307" s="232"/>
      <c r="F307" s="232"/>
      <c r="G307" s="232"/>
      <c r="H307" s="232"/>
      <c r="I307" s="232"/>
      <c r="J307" s="232"/>
      <c r="K307" s="130">
        <v>23684</v>
      </c>
      <c r="L307" s="131"/>
      <c r="M307" s="131"/>
      <c r="N307" s="131"/>
      <c r="O307" s="131"/>
      <c r="P307" s="131"/>
      <c r="Q307" s="131"/>
      <c r="R307" s="98"/>
      <c r="S307" s="98"/>
    </row>
    <row r="308" spans="1:19" x14ac:dyDescent="0.2">
      <c r="A308" s="231" t="s">
        <v>38</v>
      </c>
      <c r="B308" s="232"/>
      <c r="C308" s="232"/>
      <c r="D308" s="232"/>
      <c r="E308" s="232"/>
      <c r="F308" s="232"/>
      <c r="G308" s="232"/>
      <c r="H308" s="232"/>
      <c r="I308" s="232"/>
      <c r="J308" s="232"/>
      <c r="K308" s="130">
        <v>15712</v>
      </c>
      <c r="L308" s="131"/>
      <c r="M308" s="131"/>
      <c r="N308" s="131"/>
      <c r="O308" s="131"/>
      <c r="P308" s="131"/>
      <c r="Q308" s="131"/>
      <c r="R308" s="98"/>
      <c r="S308" s="98"/>
    </row>
    <row r="309" spans="1:19" x14ac:dyDescent="0.2">
      <c r="A309" s="233" t="s">
        <v>39</v>
      </c>
      <c r="B309" s="232"/>
      <c r="C309" s="232"/>
      <c r="D309" s="232"/>
      <c r="E309" s="232"/>
      <c r="F309" s="232"/>
      <c r="G309" s="232"/>
      <c r="H309" s="232"/>
      <c r="I309" s="232"/>
      <c r="J309" s="232"/>
      <c r="K309" s="133">
        <v>390775</v>
      </c>
      <c r="L309" s="131"/>
      <c r="M309" s="131"/>
      <c r="N309" s="131"/>
      <c r="O309" s="131"/>
      <c r="P309" s="133">
        <v>1428.1</v>
      </c>
      <c r="Q309" s="131"/>
      <c r="R309" s="98"/>
      <c r="S309" s="98"/>
    </row>
    <row r="310" spans="1:19" x14ac:dyDescent="0.2">
      <c r="A310" s="175"/>
      <c r="B310" s="176"/>
      <c r="C310" s="176"/>
      <c r="D310" s="176"/>
      <c r="E310" s="176"/>
      <c r="F310" s="176"/>
      <c r="G310" s="176"/>
      <c r="H310" s="176"/>
      <c r="I310" s="176"/>
      <c r="J310" s="176"/>
      <c r="K310" s="177"/>
      <c r="L310" s="178"/>
      <c r="M310" s="178"/>
      <c r="N310" s="178"/>
      <c r="O310" s="178"/>
      <c r="P310" s="177"/>
      <c r="Q310" s="178"/>
      <c r="R310" s="98"/>
      <c r="S310" s="98"/>
    </row>
    <row r="311" spans="1:19" x14ac:dyDescent="0.2">
      <c r="A311" s="60" t="s">
        <v>450</v>
      </c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166"/>
      <c r="O311" s="166"/>
      <c r="P311" s="167"/>
      <c r="Q311" s="168"/>
      <c r="R311" s="46"/>
      <c r="S311" s="46"/>
    </row>
    <row r="312" spans="1:19" x14ac:dyDescent="0.2">
      <c r="A312" s="179"/>
      <c r="B312" s="169" t="s">
        <v>451</v>
      </c>
      <c r="C312" s="60" t="s">
        <v>756</v>
      </c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166"/>
      <c r="O312" s="166"/>
      <c r="P312" s="167"/>
      <c r="Q312" s="168"/>
      <c r="R312" s="46"/>
      <c r="S312" s="46"/>
    </row>
    <row r="313" spans="1:19" x14ac:dyDescent="0.2">
      <c r="A313" s="179"/>
      <c r="B313" s="169" t="s">
        <v>757</v>
      </c>
      <c r="C313" s="234" t="s">
        <v>758</v>
      </c>
      <c r="D313" s="234"/>
      <c r="E313" s="234"/>
      <c r="F313" s="234"/>
      <c r="G313" s="234"/>
      <c r="H313" s="234"/>
      <c r="I313" s="234"/>
      <c r="J313" s="234"/>
      <c r="K313" s="234"/>
      <c r="L313" s="234"/>
      <c r="M313" s="234"/>
      <c r="N313" s="234"/>
      <c r="O313" s="234"/>
      <c r="P313" s="234"/>
      <c r="Q313" s="234"/>
      <c r="R313" s="46"/>
      <c r="S313" s="46"/>
    </row>
    <row r="314" spans="1:19" x14ac:dyDescent="0.2">
      <c r="A314" s="179"/>
      <c r="B314" s="169" t="s">
        <v>759</v>
      </c>
      <c r="C314" s="234" t="s">
        <v>760</v>
      </c>
      <c r="D314" s="234"/>
      <c r="E314" s="234"/>
      <c r="F314" s="234"/>
      <c r="G314" s="234"/>
      <c r="H314" s="234"/>
      <c r="I314" s="234"/>
      <c r="J314" s="234"/>
      <c r="K314" s="234"/>
      <c r="L314" s="234"/>
      <c r="M314" s="234"/>
      <c r="N314" s="234"/>
      <c r="O314" s="234"/>
      <c r="P314" s="234"/>
      <c r="Q314" s="234"/>
      <c r="R314" s="46"/>
      <c r="S314" s="46"/>
    </row>
    <row r="315" spans="1:19" x14ac:dyDescent="0.2">
      <c r="A315" s="116"/>
      <c r="B315" s="117"/>
      <c r="C315" s="118"/>
      <c r="D315" s="119"/>
      <c r="E315" s="180"/>
      <c r="F315" s="134"/>
      <c r="G315" s="134"/>
      <c r="H315" s="134"/>
      <c r="I315" s="134"/>
      <c r="J315" s="134"/>
      <c r="K315" s="134"/>
      <c r="L315" s="134"/>
      <c r="M315" s="134"/>
      <c r="N315" s="134"/>
      <c r="O315" s="134"/>
      <c r="P315" s="134"/>
      <c r="Q315" s="134"/>
      <c r="R315" s="98"/>
      <c r="S315" s="98"/>
    </row>
    <row r="316" spans="1:19" x14ac:dyDescent="0.2">
      <c r="A316" s="42"/>
      <c r="B316" s="170"/>
      <c r="C316" s="2"/>
      <c r="D316" s="1"/>
      <c r="E316" s="171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46"/>
      <c r="S316" s="46"/>
    </row>
    <row r="317" spans="1:19" x14ac:dyDescent="0.2">
      <c r="A317" s="172"/>
      <c r="B317" s="173" t="s">
        <v>453</v>
      </c>
      <c r="C317" s="44"/>
      <c r="D317" s="44"/>
      <c r="E317" s="44"/>
      <c r="F317" s="44"/>
      <c r="G317" s="44"/>
      <c r="H317" s="44"/>
      <c r="I317" s="173" t="s">
        <v>454</v>
      </c>
      <c r="J317" s="43"/>
      <c r="K317" s="43"/>
      <c r="L317" s="43"/>
      <c r="M317" s="43"/>
      <c r="N317" s="43"/>
      <c r="O317" s="43"/>
      <c r="P317" s="43"/>
      <c r="Q317" s="64"/>
      <c r="R317" s="158"/>
      <c r="S317" s="158"/>
    </row>
    <row r="318" spans="1:19" x14ac:dyDescent="0.2">
      <c r="A318" s="149"/>
      <c r="B318" s="43"/>
      <c r="C318" s="44"/>
      <c r="D318" s="45"/>
      <c r="E318" s="43"/>
      <c r="F318" s="43"/>
      <c r="G318" s="44"/>
      <c r="H318" s="64"/>
      <c r="I318" s="174" t="s">
        <v>761</v>
      </c>
      <c r="J318" s="64"/>
      <c r="K318" s="64"/>
      <c r="L318" s="64"/>
      <c r="M318" s="64"/>
      <c r="N318" s="64"/>
      <c r="O318" s="64"/>
      <c r="P318" s="64"/>
      <c r="Q318" s="64"/>
      <c r="R318" s="158"/>
      <c r="S318" s="158"/>
    </row>
    <row r="319" spans="1:19" x14ac:dyDescent="0.2">
      <c r="A319" s="42"/>
      <c r="B319" s="170"/>
      <c r="C319" s="2"/>
      <c r="D319" s="1"/>
      <c r="E319" s="171"/>
      <c r="F319" s="65"/>
      <c r="G319" s="65"/>
      <c r="H319" s="65"/>
      <c r="I319" s="173" t="s">
        <v>456</v>
      </c>
      <c r="J319" s="43"/>
      <c r="K319" s="43"/>
      <c r="L319" s="43"/>
      <c r="M319" s="43"/>
      <c r="N319" s="43"/>
      <c r="O319" s="43"/>
      <c r="P319" s="43"/>
      <c r="Q319" s="65"/>
      <c r="R319" s="46"/>
      <c r="S319" s="46"/>
    </row>
    <row r="320" spans="1:19" x14ac:dyDescent="0.2">
      <c r="A320" s="116"/>
      <c r="B320" s="117"/>
      <c r="C320" s="118"/>
      <c r="D320" s="119"/>
      <c r="E320" s="120"/>
      <c r="F320" s="134"/>
      <c r="G320" s="134"/>
      <c r="H320" s="134"/>
      <c r="I320" s="134"/>
      <c r="J320" s="134"/>
      <c r="K320" s="134"/>
      <c r="L320" s="134"/>
      <c r="M320" s="134"/>
      <c r="N320" s="134"/>
      <c r="O320" s="134"/>
      <c r="P320" s="134"/>
      <c r="Q320" s="134"/>
      <c r="R320" s="98"/>
      <c r="S320" s="98"/>
    </row>
    <row r="321" spans="1:19" x14ac:dyDescent="0.2">
      <c r="A321" s="116"/>
      <c r="B321" s="117"/>
      <c r="C321" s="118"/>
      <c r="D321" s="119"/>
      <c r="E321" s="180"/>
      <c r="F321" s="121"/>
      <c r="G321" s="121"/>
      <c r="H321" s="121"/>
      <c r="I321" s="121"/>
      <c r="J321" s="121"/>
      <c r="K321" s="121"/>
      <c r="L321" s="121"/>
      <c r="M321" s="121"/>
      <c r="N321" s="121"/>
      <c r="O321" s="121"/>
      <c r="P321" s="121"/>
      <c r="Q321" s="98"/>
      <c r="R321" s="98"/>
      <c r="S321" s="98"/>
    </row>
    <row r="322" spans="1:19" x14ac:dyDescent="0.2">
      <c r="A322" s="116"/>
      <c r="B322" s="117"/>
      <c r="C322" s="118"/>
      <c r="D322" s="119"/>
      <c r="E322" s="180"/>
      <c r="F322" s="121"/>
      <c r="G322" s="121"/>
      <c r="H322" s="121"/>
      <c r="I322" s="121"/>
      <c r="J322" s="121"/>
      <c r="K322" s="121"/>
      <c r="L322" s="121"/>
      <c r="M322" s="121"/>
      <c r="N322" s="121"/>
      <c r="O322" s="121"/>
      <c r="P322" s="121"/>
      <c r="Q322" s="98"/>
      <c r="R322" s="98"/>
      <c r="S322" s="98"/>
    </row>
    <row r="323" spans="1:19" x14ac:dyDescent="0.2">
      <c r="A323" s="116"/>
      <c r="B323" s="117"/>
      <c r="C323" s="118"/>
      <c r="D323" s="119"/>
      <c r="E323" s="180"/>
      <c r="F323" s="121"/>
      <c r="G323" s="121"/>
      <c r="H323" s="121"/>
      <c r="I323" s="121"/>
      <c r="J323" s="121"/>
      <c r="K323" s="121"/>
      <c r="L323" s="121"/>
      <c r="M323" s="121"/>
      <c r="N323" s="121"/>
      <c r="O323" s="121"/>
      <c r="P323" s="121"/>
      <c r="Q323" s="98"/>
      <c r="R323" s="98"/>
      <c r="S323" s="98"/>
    </row>
    <row r="324" spans="1:19" x14ac:dyDescent="0.2">
      <c r="A324" s="116"/>
      <c r="B324" s="117"/>
      <c r="C324" s="118"/>
      <c r="D324" s="119"/>
      <c r="E324" s="180"/>
      <c r="F324" s="121"/>
      <c r="G324" s="121"/>
      <c r="H324" s="121"/>
      <c r="I324" s="121"/>
      <c r="J324" s="121"/>
      <c r="K324" s="121"/>
      <c r="L324" s="121"/>
      <c r="M324" s="121"/>
      <c r="N324" s="121"/>
      <c r="O324" s="121"/>
      <c r="P324" s="121"/>
      <c r="Q324" s="98"/>
      <c r="R324" s="98"/>
      <c r="S324" s="98"/>
    </row>
    <row r="325" spans="1:19" x14ac:dyDescent="0.2">
      <c r="A325" s="116"/>
      <c r="B325" s="117"/>
      <c r="C325" s="118"/>
      <c r="D325" s="119"/>
      <c r="E325" s="180"/>
      <c r="F325" s="121"/>
      <c r="G325" s="121"/>
      <c r="H325" s="121"/>
      <c r="I325" s="121"/>
      <c r="J325" s="121"/>
      <c r="K325" s="121"/>
      <c r="L325" s="121"/>
      <c r="M325" s="121"/>
      <c r="N325" s="121"/>
      <c r="O325" s="121"/>
      <c r="P325" s="121"/>
      <c r="Q325" s="98"/>
      <c r="R325" s="98"/>
      <c r="S325" s="98"/>
    </row>
    <row r="326" spans="1:19" x14ac:dyDescent="0.2">
      <c r="A326" s="116"/>
      <c r="B326" s="117"/>
      <c r="C326" s="118"/>
      <c r="D326" s="119"/>
      <c r="E326" s="180"/>
      <c r="F326" s="121"/>
      <c r="G326" s="121"/>
      <c r="H326" s="121"/>
      <c r="I326" s="121"/>
      <c r="J326" s="121"/>
      <c r="K326" s="121"/>
      <c r="L326" s="121"/>
      <c r="M326" s="121"/>
      <c r="N326" s="121"/>
      <c r="O326" s="121"/>
      <c r="P326" s="121"/>
      <c r="Q326" s="98"/>
      <c r="R326" s="98"/>
      <c r="S326" s="98"/>
    </row>
    <row r="327" spans="1:19" x14ac:dyDescent="0.2">
      <c r="A327" s="116"/>
      <c r="B327" s="117"/>
      <c r="C327" s="118"/>
      <c r="D327" s="119"/>
      <c r="E327" s="180"/>
      <c r="F327" s="121"/>
      <c r="G327" s="121"/>
      <c r="H327" s="121"/>
      <c r="I327" s="121"/>
      <c r="J327" s="121"/>
      <c r="K327" s="121"/>
      <c r="L327" s="121"/>
      <c r="M327" s="121"/>
      <c r="N327" s="121"/>
      <c r="O327" s="121"/>
      <c r="P327" s="121"/>
      <c r="Q327" s="98"/>
      <c r="R327" s="98"/>
      <c r="S327" s="98"/>
    </row>
    <row r="328" spans="1:19" x14ac:dyDescent="0.2">
      <c r="A328" s="116"/>
      <c r="B328" s="117"/>
      <c r="C328" s="118"/>
      <c r="D328" s="119"/>
      <c r="E328" s="180"/>
      <c r="F328" s="121"/>
      <c r="G328" s="121"/>
      <c r="H328" s="121"/>
      <c r="I328" s="121"/>
      <c r="J328" s="121"/>
      <c r="K328" s="121"/>
      <c r="L328" s="121"/>
      <c r="M328" s="121"/>
      <c r="N328" s="121"/>
      <c r="O328" s="121"/>
      <c r="P328" s="121"/>
      <c r="Q328" s="98"/>
      <c r="R328" s="98"/>
      <c r="S328" s="98"/>
    </row>
    <row r="329" spans="1:19" x14ac:dyDescent="0.2">
      <c r="A329" s="116"/>
      <c r="B329" s="117"/>
      <c r="C329" s="118"/>
      <c r="D329" s="119"/>
      <c r="E329" s="180"/>
      <c r="F329" s="121"/>
      <c r="G329" s="121"/>
      <c r="H329" s="121"/>
      <c r="I329" s="121"/>
      <c r="J329" s="121"/>
      <c r="K329" s="121"/>
      <c r="L329" s="121"/>
      <c r="M329" s="121"/>
      <c r="N329" s="121"/>
      <c r="O329" s="121"/>
      <c r="P329" s="121"/>
      <c r="Q329" s="98"/>
      <c r="R329" s="98"/>
      <c r="S329" s="98"/>
    </row>
    <row r="330" spans="1:19" x14ac:dyDescent="0.2">
      <c r="A330" s="116"/>
      <c r="B330" s="117"/>
      <c r="C330" s="118"/>
      <c r="D330" s="119"/>
      <c r="E330" s="180"/>
      <c r="F330" s="121"/>
      <c r="G330" s="121"/>
      <c r="H330" s="121"/>
      <c r="I330" s="121"/>
      <c r="J330" s="121"/>
      <c r="K330" s="121"/>
      <c r="L330" s="121"/>
      <c r="M330" s="121"/>
      <c r="N330" s="121"/>
      <c r="O330" s="121"/>
      <c r="P330" s="121"/>
      <c r="Q330" s="98"/>
      <c r="R330" s="98"/>
      <c r="S330" s="98"/>
    </row>
    <row r="331" spans="1:19" x14ac:dyDescent="0.2">
      <c r="A331" s="116"/>
      <c r="B331" s="117"/>
      <c r="C331" s="118"/>
      <c r="D331" s="119"/>
      <c r="E331" s="180"/>
      <c r="F331" s="121"/>
      <c r="G331" s="121"/>
      <c r="H331" s="121"/>
      <c r="I331" s="121"/>
      <c r="J331" s="121"/>
      <c r="K331" s="121"/>
      <c r="L331" s="121"/>
      <c r="M331" s="121"/>
      <c r="N331" s="121"/>
      <c r="O331" s="121"/>
      <c r="P331" s="121"/>
      <c r="Q331" s="98"/>
      <c r="R331" s="98"/>
      <c r="S331" s="98"/>
    </row>
    <row r="332" spans="1:19" x14ac:dyDescent="0.2">
      <c r="A332" s="116"/>
      <c r="B332" s="117"/>
      <c r="C332" s="118"/>
      <c r="D332" s="119"/>
      <c r="E332" s="180"/>
      <c r="F332" s="121"/>
      <c r="G332" s="121"/>
      <c r="H332" s="121"/>
      <c r="I332" s="121"/>
      <c r="J332" s="121"/>
      <c r="K332" s="121"/>
      <c r="L332" s="121"/>
      <c r="M332" s="121"/>
      <c r="N332" s="121"/>
      <c r="O332" s="121"/>
      <c r="P332" s="121"/>
      <c r="Q332" s="98"/>
      <c r="R332" s="98"/>
      <c r="S332" s="98"/>
    </row>
    <row r="333" spans="1:19" x14ac:dyDescent="0.2">
      <c r="A333" s="116"/>
      <c r="B333" s="117"/>
      <c r="C333" s="118"/>
      <c r="D333" s="119"/>
      <c r="E333" s="180"/>
      <c r="F333" s="121"/>
      <c r="G333" s="121"/>
      <c r="H333" s="121"/>
      <c r="I333" s="121"/>
      <c r="J333" s="121"/>
      <c r="K333" s="121"/>
      <c r="L333" s="121"/>
      <c r="M333" s="121"/>
      <c r="N333" s="121"/>
      <c r="O333" s="121"/>
      <c r="P333" s="121"/>
      <c r="Q333" s="98"/>
      <c r="R333" s="98"/>
      <c r="S333" s="98"/>
    </row>
    <row r="334" spans="1:19" x14ac:dyDescent="0.2">
      <c r="A334" s="116"/>
      <c r="B334" s="117"/>
      <c r="C334" s="118"/>
      <c r="D334" s="119"/>
      <c r="E334" s="180"/>
      <c r="F334" s="121"/>
      <c r="G334" s="121"/>
      <c r="H334" s="121"/>
      <c r="I334" s="121"/>
      <c r="J334" s="121"/>
      <c r="K334" s="121"/>
      <c r="L334" s="121"/>
      <c r="M334" s="121"/>
      <c r="N334" s="121"/>
      <c r="O334" s="121"/>
      <c r="P334" s="121"/>
      <c r="Q334" s="98"/>
      <c r="R334" s="98"/>
      <c r="S334" s="98"/>
    </row>
    <row r="335" spans="1:19" x14ac:dyDescent="0.2">
      <c r="A335" s="116"/>
      <c r="B335" s="117"/>
      <c r="C335" s="118"/>
      <c r="D335" s="119"/>
      <c r="E335" s="180"/>
      <c r="F335" s="121"/>
      <c r="G335" s="121"/>
      <c r="H335" s="121"/>
      <c r="I335" s="121"/>
      <c r="J335" s="121"/>
      <c r="K335" s="121"/>
      <c r="L335" s="121"/>
      <c r="M335" s="121"/>
      <c r="N335" s="121"/>
      <c r="O335" s="121"/>
      <c r="P335" s="121"/>
      <c r="Q335" s="98"/>
      <c r="R335" s="98"/>
      <c r="S335" s="98"/>
    </row>
    <row r="336" spans="1:19" x14ac:dyDescent="0.2">
      <c r="A336" s="116"/>
      <c r="B336" s="117"/>
      <c r="C336" s="118"/>
      <c r="D336" s="119"/>
      <c r="E336" s="180"/>
      <c r="F336" s="121"/>
      <c r="G336" s="121"/>
      <c r="H336" s="121"/>
      <c r="I336" s="121"/>
      <c r="J336" s="121"/>
      <c r="K336" s="121"/>
      <c r="L336" s="121"/>
      <c r="M336" s="121"/>
      <c r="N336" s="121"/>
      <c r="O336" s="121"/>
      <c r="P336" s="121"/>
      <c r="Q336" s="98"/>
      <c r="R336" s="98"/>
      <c r="S336" s="98"/>
    </row>
    <row r="337" spans="1:19" x14ac:dyDescent="0.2">
      <c r="A337" s="116"/>
      <c r="B337" s="117"/>
      <c r="C337" s="118"/>
      <c r="D337" s="119"/>
      <c r="E337" s="180"/>
      <c r="F337" s="121"/>
      <c r="G337" s="121"/>
      <c r="H337" s="121"/>
      <c r="I337" s="121"/>
      <c r="J337" s="121"/>
      <c r="K337" s="121"/>
      <c r="L337" s="121"/>
      <c r="M337" s="121"/>
      <c r="N337" s="121"/>
      <c r="O337" s="121"/>
      <c r="P337" s="121"/>
      <c r="Q337" s="98"/>
      <c r="R337" s="98"/>
      <c r="S337" s="98"/>
    </row>
    <row r="338" spans="1:19" x14ac:dyDescent="0.2">
      <c r="A338" s="116"/>
      <c r="B338" s="117"/>
      <c r="C338" s="118"/>
      <c r="D338" s="119"/>
      <c r="E338" s="180"/>
      <c r="F338" s="121"/>
      <c r="G338" s="121"/>
      <c r="H338" s="121"/>
      <c r="I338" s="121"/>
      <c r="J338" s="121"/>
      <c r="K338" s="121"/>
      <c r="L338" s="121"/>
      <c r="M338" s="121"/>
      <c r="N338" s="121"/>
      <c r="O338" s="121"/>
      <c r="P338" s="121"/>
      <c r="Q338" s="98"/>
      <c r="R338" s="98"/>
      <c r="S338" s="98"/>
    </row>
    <row r="339" spans="1:19" x14ac:dyDescent="0.2">
      <c r="A339" s="116"/>
      <c r="B339" s="117"/>
      <c r="C339" s="118"/>
      <c r="D339" s="119"/>
      <c r="E339" s="180"/>
      <c r="F339" s="121"/>
      <c r="G339" s="121"/>
      <c r="H339" s="121"/>
      <c r="I339" s="121"/>
      <c r="J339" s="121"/>
      <c r="K339" s="121"/>
      <c r="L339" s="121"/>
      <c r="M339" s="121"/>
      <c r="N339" s="121"/>
      <c r="O339" s="121"/>
      <c r="P339" s="121"/>
      <c r="Q339" s="98"/>
      <c r="R339" s="98"/>
      <c r="S339" s="98"/>
    </row>
    <row r="340" spans="1:19" x14ac:dyDescent="0.2">
      <c r="A340" s="116"/>
      <c r="B340" s="117"/>
      <c r="C340" s="118"/>
      <c r="D340" s="119"/>
      <c r="E340" s="180"/>
      <c r="F340" s="121"/>
      <c r="G340" s="121"/>
      <c r="H340" s="121"/>
      <c r="I340" s="121"/>
      <c r="J340" s="121"/>
      <c r="K340" s="121"/>
      <c r="L340" s="121"/>
      <c r="M340" s="121"/>
      <c r="N340" s="121"/>
      <c r="O340" s="121"/>
      <c r="P340" s="121"/>
      <c r="Q340" s="98"/>
      <c r="R340" s="98"/>
      <c r="S340" s="98"/>
    </row>
    <row r="341" spans="1:19" x14ac:dyDescent="0.2">
      <c r="A341" s="116"/>
      <c r="B341" s="117"/>
      <c r="C341" s="118"/>
      <c r="D341" s="119"/>
      <c r="E341" s="180"/>
      <c r="F341" s="121"/>
      <c r="G341" s="121"/>
      <c r="H341" s="121"/>
      <c r="I341" s="121"/>
      <c r="J341" s="121"/>
      <c r="K341" s="121"/>
      <c r="L341" s="121"/>
      <c r="M341" s="121"/>
      <c r="N341" s="121"/>
      <c r="O341" s="121"/>
      <c r="P341" s="121"/>
      <c r="Q341" s="98"/>
      <c r="R341" s="98"/>
      <c r="S341" s="98"/>
    </row>
    <row r="342" spans="1:19" x14ac:dyDescent="0.2">
      <c r="A342" s="116"/>
      <c r="B342" s="117"/>
      <c r="C342" s="118"/>
      <c r="D342" s="119"/>
      <c r="E342" s="180"/>
      <c r="F342" s="121"/>
      <c r="G342" s="121"/>
      <c r="H342" s="121"/>
      <c r="I342" s="121"/>
      <c r="J342" s="121"/>
      <c r="K342" s="121"/>
      <c r="L342" s="121"/>
      <c r="M342" s="121"/>
      <c r="N342" s="121"/>
      <c r="O342" s="121"/>
      <c r="P342" s="121"/>
      <c r="Q342" s="98"/>
      <c r="R342" s="98"/>
      <c r="S342" s="98"/>
    </row>
    <row r="343" spans="1:19" x14ac:dyDescent="0.2">
      <c r="A343" s="116"/>
      <c r="B343" s="117"/>
      <c r="C343" s="118"/>
      <c r="D343" s="119"/>
      <c r="E343" s="180"/>
      <c r="F343" s="121"/>
      <c r="G343" s="121"/>
      <c r="H343" s="121"/>
      <c r="I343" s="121"/>
      <c r="J343" s="121"/>
      <c r="K343" s="121"/>
      <c r="L343" s="121"/>
      <c r="M343" s="121"/>
      <c r="N343" s="121"/>
      <c r="O343" s="121"/>
      <c r="P343" s="121"/>
      <c r="Q343" s="98"/>
      <c r="R343" s="98"/>
      <c r="S343" s="98"/>
    </row>
    <row r="344" spans="1:19" x14ac:dyDescent="0.2">
      <c r="A344" s="116"/>
      <c r="B344" s="117"/>
      <c r="C344" s="118"/>
      <c r="D344" s="119"/>
      <c r="E344" s="180"/>
      <c r="F344" s="121"/>
      <c r="G344" s="121"/>
      <c r="H344" s="121"/>
      <c r="I344" s="121"/>
      <c r="J344" s="121"/>
      <c r="K344" s="121"/>
      <c r="L344" s="121"/>
      <c r="M344" s="121"/>
      <c r="N344" s="121"/>
      <c r="O344" s="121"/>
      <c r="P344" s="121"/>
      <c r="Q344" s="98"/>
      <c r="R344" s="98"/>
      <c r="S344" s="98"/>
    </row>
  </sheetData>
  <mergeCells count="77">
    <mergeCell ref="J15:K15"/>
    <mergeCell ref="E1:J1"/>
    <mergeCell ref="J11:K11"/>
    <mergeCell ref="J12:K12"/>
    <mergeCell ref="J13:K13"/>
    <mergeCell ref="J14:K14"/>
    <mergeCell ref="J16:K16"/>
    <mergeCell ref="J17:K17"/>
    <mergeCell ref="A20:A22"/>
    <mergeCell ref="B20:B22"/>
    <mergeCell ref="C20:C22"/>
    <mergeCell ref="D20:D22"/>
    <mergeCell ref="E20:E22"/>
    <mergeCell ref="F20:I20"/>
    <mergeCell ref="J20:N20"/>
    <mergeCell ref="A132:J132"/>
    <mergeCell ref="O20:O22"/>
    <mergeCell ref="P20:P22"/>
    <mergeCell ref="Q20:Q22"/>
    <mergeCell ref="F21:F22"/>
    <mergeCell ref="G21:I21"/>
    <mergeCell ref="J21:J22"/>
    <mergeCell ref="K21:K22"/>
    <mergeCell ref="L21:N21"/>
    <mergeCell ref="A24:Q24"/>
    <mergeCell ref="A38:J38"/>
    <mergeCell ref="A39:Q39"/>
    <mergeCell ref="A80:J80"/>
    <mergeCell ref="A81:Q81"/>
    <mergeCell ref="A275:J275"/>
    <mergeCell ref="A133:Q133"/>
    <mergeCell ref="A171:J171"/>
    <mergeCell ref="A172:Q172"/>
    <mergeCell ref="A189:J189"/>
    <mergeCell ref="A190:Q190"/>
    <mergeCell ref="A212:J212"/>
    <mergeCell ref="A213:Q213"/>
    <mergeCell ref="A249:J249"/>
    <mergeCell ref="A250:Q250"/>
    <mergeCell ref="A273:J273"/>
    <mergeCell ref="A274:Q274"/>
    <mergeCell ref="A287:J287"/>
    <mergeCell ref="A276:J276"/>
    <mergeCell ref="A277:J277"/>
    <mergeCell ref="A278:J278"/>
    <mergeCell ref="A279:J279"/>
    <mergeCell ref="A280:J280"/>
    <mergeCell ref="A281:J281"/>
    <mergeCell ref="A282:J282"/>
    <mergeCell ref="A283:J283"/>
    <mergeCell ref="A284:J284"/>
    <mergeCell ref="A285:J285"/>
    <mergeCell ref="A286:J286"/>
    <mergeCell ref="A299:J299"/>
    <mergeCell ref="A288:J288"/>
    <mergeCell ref="A289:J289"/>
    <mergeCell ref="A290:J290"/>
    <mergeCell ref="A291:J291"/>
    <mergeCell ref="A292:J292"/>
    <mergeCell ref="A293:J293"/>
    <mergeCell ref="A294:J294"/>
    <mergeCell ref="A295:J295"/>
    <mergeCell ref="A296:J296"/>
    <mergeCell ref="A297:J297"/>
    <mergeCell ref="A298:J298"/>
    <mergeCell ref="C314:Q314"/>
    <mergeCell ref="A300:J300"/>
    <mergeCell ref="A301:J301"/>
    <mergeCell ref="A302:J302"/>
    <mergeCell ref="A303:J303"/>
    <mergeCell ref="A304:J304"/>
    <mergeCell ref="A305:J305"/>
    <mergeCell ref="A306:J306"/>
    <mergeCell ref="A307:J307"/>
    <mergeCell ref="A308:J308"/>
    <mergeCell ref="A309:J309"/>
    <mergeCell ref="C313:Q3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workbookViewId="0">
      <selection sqref="A1:S85"/>
    </sheetView>
  </sheetViews>
  <sheetFormatPr defaultRowHeight="12.75" x14ac:dyDescent="0.2"/>
  <cols>
    <col min="3" max="3" width="36" customWidth="1"/>
  </cols>
  <sheetData>
    <row r="1" spans="1:19" x14ac:dyDescent="0.2">
      <c r="A1" s="51" t="s">
        <v>27</v>
      </c>
      <c r="B1" s="142"/>
      <c r="C1" s="143"/>
      <c r="D1" s="45"/>
      <c r="E1" s="243" t="s">
        <v>44</v>
      </c>
      <c r="F1" s="244"/>
      <c r="G1" s="244"/>
      <c r="H1" s="244"/>
      <c r="I1" s="244"/>
      <c r="J1" s="244"/>
      <c r="K1" s="64"/>
      <c r="L1" s="64"/>
      <c r="M1" s="51" t="s">
        <v>28</v>
      </c>
      <c r="N1" s="50"/>
      <c r="O1" s="50"/>
      <c r="P1" s="50"/>
      <c r="Q1" s="46"/>
      <c r="R1" s="46"/>
      <c r="S1" s="46"/>
    </row>
    <row r="2" spans="1:19" x14ac:dyDescent="0.2">
      <c r="A2" s="43"/>
      <c r="B2" s="142"/>
      <c r="C2" s="143"/>
      <c r="D2" s="45"/>
      <c r="E2" s="144"/>
      <c r="F2" s="144"/>
      <c r="G2" s="90" t="s">
        <v>23</v>
      </c>
      <c r="H2" s="145"/>
      <c r="I2" s="146"/>
      <c r="J2" s="64"/>
      <c r="K2" s="64"/>
      <c r="L2" s="64"/>
      <c r="M2" s="54" t="s">
        <v>72</v>
      </c>
      <c r="N2" s="50"/>
      <c r="O2" s="50"/>
      <c r="P2" s="50"/>
      <c r="Q2" s="46"/>
      <c r="R2" s="46"/>
      <c r="S2" s="46"/>
    </row>
    <row r="3" spans="1:19" x14ac:dyDescent="0.2">
      <c r="A3" s="43" t="s">
        <v>373</v>
      </c>
      <c r="B3" s="142"/>
      <c r="C3" s="143"/>
      <c r="D3" s="45"/>
      <c r="E3" s="64"/>
      <c r="F3" s="64"/>
      <c r="G3" s="64"/>
      <c r="H3" s="64"/>
      <c r="I3" s="64"/>
      <c r="J3" s="64"/>
      <c r="K3" s="64"/>
      <c r="L3" s="64"/>
      <c r="M3" s="54" t="s">
        <v>374</v>
      </c>
      <c r="N3" s="50"/>
      <c r="O3" s="50"/>
      <c r="P3" s="50"/>
      <c r="Q3" s="46"/>
      <c r="R3" s="46"/>
      <c r="S3" s="46"/>
    </row>
    <row r="4" spans="1:19" x14ac:dyDescent="0.2">
      <c r="A4" s="54" t="s">
        <v>375</v>
      </c>
      <c r="B4" s="142"/>
      <c r="C4" s="143"/>
      <c r="D4" s="45"/>
      <c r="E4" s="64"/>
      <c r="F4" s="64"/>
      <c r="G4" s="55" t="s">
        <v>762</v>
      </c>
      <c r="H4" s="147"/>
      <c r="I4" s="64"/>
      <c r="J4" s="64"/>
      <c r="K4" s="64"/>
      <c r="L4" s="64"/>
      <c r="M4" s="66"/>
      <c r="N4" s="66"/>
      <c r="O4" s="148"/>
      <c r="P4" s="50"/>
      <c r="Q4" s="46"/>
      <c r="R4" s="46"/>
      <c r="S4" s="46"/>
    </row>
    <row r="5" spans="1:19" x14ac:dyDescent="0.2">
      <c r="A5" s="149"/>
      <c r="B5" s="142"/>
      <c r="C5" s="45"/>
      <c r="D5" s="150"/>
      <c r="E5" s="64"/>
      <c r="F5" s="64"/>
      <c r="G5" s="149" t="s">
        <v>55</v>
      </c>
      <c r="H5" s="149"/>
      <c r="I5" s="149"/>
      <c r="J5" s="64"/>
      <c r="K5" s="64"/>
      <c r="L5" s="64"/>
      <c r="M5" s="54" t="s">
        <v>118</v>
      </c>
      <c r="N5" s="50"/>
      <c r="O5" s="50"/>
      <c r="P5" s="50"/>
      <c r="Q5" s="52"/>
      <c r="R5" s="46"/>
      <c r="S5" s="46"/>
    </row>
    <row r="6" spans="1:19" x14ac:dyDescent="0.2">
      <c r="A6" s="94"/>
      <c r="B6" s="95"/>
      <c r="C6" s="96"/>
      <c r="D6" s="97"/>
      <c r="E6" s="98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8"/>
      <c r="S6" s="98"/>
    </row>
    <row r="7" spans="1:19" x14ac:dyDescent="0.2">
      <c r="A7" s="94"/>
      <c r="B7" s="95"/>
      <c r="C7" s="100" t="s">
        <v>24</v>
      </c>
      <c r="D7" s="101" t="s">
        <v>763</v>
      </c>
      <c r="E7" s="102"/>
      <c r="F7" s="103"/>
      <c r="G7" s="103"/>
      <c r="H7" s="104"/>
      <c r="I7" s="103"/>
      <c r="J7" s="103"/>
      <c r="K7" s="103"/>
      <c r="L7" s="103"/>
      <c r="M7" s="103"/>
      <c r="N7" s="99"/>
      <c r="O7" s="99"/>
      <c r="P7" s="99"/>
      <c r="Q7" s="99"/>
      <c r="R7" s="98"/>
      <c r="S7" s="98"/>
    </row>
    <row r="8" spans="1:19" x14ac:dyDescent="0.2">
      <c r="A8" s="94"/>
      <c r="B8" s="95"/>
      <c r="C8" s="100"/>
      <c r="D8" s="181" t="s">
        <v>764</v>
      </c>
      <c r="E8" s="182"/>
      <c r="F8" s="110"/>
      <c r="G8" s="110"/>
      <c r="H8" s="183"/>
      <c r="I8" s="110"/>
      <c r="J8" s="110"/>
      <c r="K8" s="110"/>
      <c r="L8" s="110"/>
      <c r="M8" s="110"/>
      <c r="N8" s="99"/>
      <c r="O8" s="99"/>
      <c r="P8" s="99"/>
      <c r="Q8" s="99"/>
      <c r="R8" s="98"/>
      <c r="S8" s="98"/>
    </row>
    <row r="9" spans="1:19" x14ac:dyDescent="0.2">
      <c r="A9" s="94"/>
      <c r="B9" s="95"/>
      <c r="C9" s="96"/>
      <c r="D9" s="97"/>
      <c r="E9" s="151"/>
      <c r="F9" s="152"/>
      <c r="G9" s="152"/>
      <c r="H9" s="153" t="s">
        <v>54</v>
      </c>
      <c r="I9" s="153"/>
      <c r="J9" s="152"/>
      <c r="K9" s="110"/>
      <c r="L9" s="99"/>
      <c r="M9" s="99"/>
      <c r="N9" s="99"/>
      <c r="O9" s="99"/>
      <c r="P9" s="99"/>
      <c r="Q9" s="99"/>
      <c r="R9" s="98"/>
      <c r="S9" s="98"/>
    </row>
    <row r="10" spans="1:19" x14ac:dyDescent="0.2">
      <c r="A10" s="112"/>
      <c r="B10" s="113"/>
      <c r="C10" s="97"/>
      <c r="D10" s="98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8"/>
      <c r="R10" s="98"/>
      <c r="S10" s="98"/>
    </row>
    <row r="11" spans="1:19" x14ac:dyDescent="0.2">
      <c r="A11" s="94"/>
      <c r="B11" s="95"/>
      <c r="C11" s="97"/>
      <c r="D11" s="114" t="s">
        <v>459</v>
      </c>
      <c r="E11" s="99"/>
      <c r="F11" s="99"/>
      <c r="G11" s="99"/>
      <c r="H11" s="114"/>
      <c r="I11" s="114"/>
      <c r="J11" s="114"/>
      <c r="K11" s="99"/>
      <c r="L11" s="99"/>
      <c r="M11" s="99"/>
      <c r="N11" s="99"/>
      <c r="O11" s="99"/>
      <c r="P11" s="99"/>
      <c r="Q11" s="99"/>
      <c r="R11" s="98"/>
      <c r="S11" s="98"/>
    </row>
    <row r="12" spans="1:19" x14ac:dyDescent="0.2">
      <c r="A12" s="94"/>
      <c r="B12" s="95"/>
      <c r="C12" s="96"/>
      <c r="D12" s="114" t="s">
        <v>765</v>
      </c>
      <c r="E12" s="94"/>
      <c r="F12" s="99"/>
      <c r="G12" s="99"/>
      <c r="H12" s="99"/>
      <c r="I12" s="114"/>
      <c r="J12" s="245" t="s">
        <v>766</v>
      </c>
      <c r="K12" s="246"/>
      <c r="L12" s="115" t="s">
        <v>53</v>
      </c>
      <c r="M12" s="99"/>
      <c r="N12" s="99"/>
      <c r="O12" s="99"/>
      <c r="P12" s="99"/>
      <c r="Q12" s="99"/>
      <c r="R12" s="98"/>
      <c r="S12" s="98"/>
    </row>
    <row r="13" spans="1:19" x14ac:dyDescent="0.2">
      <c r="A13" s="94"/>
      <c r="B13" s="95"/>
      <c r="C13" s="96"/>
      <c r="D13" s="114" t="s">
        <v>68</v>
      </c>
      <c r="E13" s="94"/>
      <c r="F13" s="99"/>
      <c r="G13" s="99"/>
      <c r="H13" s="99"/>
      <c r="I13" s="114"/>
      <c r="J13" s="245" t="s">
        <v>767</v>
      </c>
      <c r="K13" s="246"/>
      <c r="L13" s="115" t="s">
        <v>53</v>
      </c>
      <c r="M13" s="99"/>
      <c r="N13" s="99"/>
      <c r="O13" s="99"/>
      <c r="P13" s="99"/>
      <c r="Q13" s="99"/>
      <c r="R13" s="98"/>
      <c r="S13" s="98"/>
    </row>
    <row r="14" spans="1:19" x14ac:dyDescent="0.2">
      <c r="A14" s="94"/>
      <c r="B14" s="95"/>
      <c r="C14" s="96"/>
      <c r="D14" s="114" t="s">
        <v>40</v>
      </c>
      <c r="E14" s="94"/>
      <c r="F14" s="99"/>
      <c r="G14" s="99"/>
      <c r="H14" s="99"/>
      <c r="I14" s="114"/>
      <c r="J14" s="245" t="s">
        <v>768</v>
      </c>
      <c r="K14" s="246"/>
      <c r="L14" s="115" t="s">
        <v>41</v>
      </c>
      <c r="M14" s="99"/>
      <c r="N14" s="99"/>
      <c r="O14" s="99"/>
      <c r="P14" s="99"/>
      <c r="Q14" s="99"/>
      <c r="R14" s="98"/>
      <c r="S14" s="98"/>
    </row>
    <row r="15" spans="1:19" x14ac:dyDescent="0.2">
      <c r="A15" s="149"/>
      <c r="B15" s="142"/>
      <c r="C15" s="159"/>
      <c r="D15" s="60" t="s">
        <v>74</v>
      </c>
      <c r="E15" s="56"/>
      <c r="F15" s="56"/>
      <c r="G15" s="56"/>
      <c r="H15" s="56"/>
      <c r="I15" s="56"/>
      <c r="J15" s="56"/>
      <c r="K15" s="56"/>
      <c r="L15" s="56"/>
      <c r="M15" s="64"/>
      <c r="N15" s="155"/>
      <c r="O15" s="156"/>
      <c r="P15" s="157"/>
      <c r="Q15" s="46"/>
      <c r="R15" s="50"/>
      <c r="S15" s="50"/>
    </row>
    <row r="16" spans="1:19" x14ac:dyDescent="0.2">
      <c r="A16" s="94"/>
      <c r="B16" s="95"/>
      <c r="C16" s="96"/>
      <c r="D16" s="97"/>
      <c r="E16" s="94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8"/>
      <c r="S16" s="98"/>
    </row>
    <row r="17" spans="1:19" x14ac:dyDescent="0.2">
      <c r="A17" s="116"/>
      <c r="B17" s="117"/>
      <c r="C17" s="118"/>
      <c r="D17" s="119"/>
      <c r="E17" s="120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98"/>
      <c r="S17" s="98"/>
    </row>
    <row r="18" spans="1:19" x14ac:dyDescent="0.2">
      <c r="A18" s="235" t="s">
        <v>25</v>
      </c>
      <c r="B18" s="237" t="s">
        <v>133</v>
      </c>
      <c r="C18" s="235" t="s">
        <v>67</v>
      </c>
      <c r="D18" s="235" t="s">
        <v>66</v>
      </c>
      <c r="E18" s="235" t="s">
        <v>65</v>
      </c>
      <c r="F18" s="235" t="s">
        <v>52</v>
      </c>
      <c r="G18" s="236"/>
      <c r="H18" s="236"/>
      <c r="I18" s="236"/>
      <c r="J18" s="235" t="s">
        <v>51</v>
      </c>
      <c r="K18" s="236"/>
      <c r="L18" s="236"/>
      <c r="M18" s="236"/>
      <c r="N18" s="235" t="s">
        <v>64</v>
      </c>
      <c r="O18" s="235" t="s">
        <v>63</v>
      </c>
      <c r="P18" s="235" t="s">
        <v>75</v>
      </c>
      <c r="Q18" s="235" t="s">
        <v>76</v>
      </c>
      <c r="R18" s="98"/>
      <c r="S18" s="98"/>
    </row>
    <row r="19" spans="1:19" x14ac:dyDescent="0.2">
      <c r="A19" s="236"/>
      <c r="B19" s="238"/>
      <c r="C19" s="239"/>
      <c r="D19" s="235"/>
      <c r="E19" s="236"/>
      <c r="F19" s="235" t="s">
        <v>26</v>
      </c>
      <c r="G19" s="235" t="s">
        <v>62</v>
      </c>
      <c r="H19" s="236"/>
      <c r="I19" s="236"/>
      <c r="J19" s="235" t="s">
        <v>26</v>
      </c>
      <c r="K19" s="235" t="s">
        <v>62</v>
      </c>
      <c r="L19" s="236"/>
      <c r="M19" s="236"/>
      <c r="N19" s="235"/>
      <c r="O19" s="235"/>
      <c r="P19" s="235"/>
      <c r="Q19" s="235"/>
      <c r="R19" s="98"/>
      <c r="S19" s="98"/>
    </row>
    <row r="20" spans="1:19" x14ac:dyDescent="0.2">
      <c r="A20" s="236"/>
      <c r="B20" s="238"/>
      <c r="C20" s="239"/>
      <c r="D20" s="235"/>
      <c r="E20" s="236"/>
      <c r="F20" s="236"/>
      <c r="G20" s="122" t="s">
        <v>61</v>
      </c>
      <c r="H20" s="122" t="s">
        <v>60</v>
      </c>
      <c r="I20" s="122" t="s">
        <v>59</v>
      </c>
      <c r="J20" s="236"/>
      <c r="K20" s="122" t="s">
        <v>61</v>
      </c>
      <c r="L20" s="122" t="s">
        <v>60</v>
      </c>
      <c r="M20" s="122" t="s">
        <v>59</v>
      </c>
      <c r="N20" s="235"/>
      <c r="O20" s="235"/>
      <c r="P20" s="235"/>
      <c r="Q20" s="235"/>
      <c r="R20" s="98"/>
      <c r="S20" s="98"/>
    </row>
    <row r="21" spans="1:19" x14ac:dyDescent="0.2">
      <c r="A21" s="123">
        <v>1</v>
      </c>
      <c r="B21" s="124">
        <v>2</v>
      </c>
      <c r="C21" s="122">
        <v>3</v>
      </c>
      <c r="D21" s="122">
        <v>4</v>
      </c>
      <c r="E21" s="123">
        <v>5</v>
      </c>
      <c r="F21" s="125">
        <v>6</v>
      </c>
      <c r="G21" s="125">
        <v>7</v>
      </c>
      <c r="H21" s="125">
        <v>8</v>
      </c>
      <c r="I21" s="125">
        <v>9</v>
      </c>
      <c r="J21" s="125">
        <v>10</v>
      </c>
      <c r="K21" s="125">
        <v>11</v>
      </c>
      <c r="L21" s="125">
        <v>12</v>
      </c>
      <c r="M21" s="125">
        <v>13</v>
      </c>
      <c r="N21" s="125">
        <v>14</v>
      </c>
      <c r="O21" s="125">
        <v>15</v>
      </c>
      <c r="P21" s="125">
        <v>16</v>
      </c>
      <c r="Q21" s="125">
        <v>17</v>
      </c>
      <c r="R21" s="98"/>
      <c r="S21" s="98"/>
    </row>
    <row r="22" spans="1:19" x14ac:dyDescent="0.2">
      <c r="A22" s="240" t="s">
        <v>769</v>
      </c>
      <c r="B22" s="232"/>
      <c r="C22" s="232"/>
      <c r="D22" s="232"/>
      <c r="E22" s="232"/>
      <c r="F22" s="232"/>
      <c r="G22" s="232"/>
      <c r="H22" s="232"/>
      <c r="I22" s="232"/>
      <c r="J22" s="232"/>
      <c r="K22" s="232"/>
      <c r="L22" s="232"/>
      <c r="M22" s="232"/>
      <c r="N22" s="232"/>
      <c r="O22" s="232"/>
      <c r="P22" s="232"/>
      <c r="Q22" s="232"/>
      <c r="R22" s="98"/>
      <c r="S22" s="98"/>
    </row>
    <row r="23" spans="1:19" x14ac:dyDescent="0.2">
      <c r="A23" s="231" t="s">
        <v>770</v>
      </c>
      <c r="B23" s="232"/>
      <c r="C23" s="232"/>
      <c r="D23" s="232"/>
      <c r="E23" s="232"/>
      <c r="F23" s="232"/>
      <c r="G23" s="232"/>
      <c r="H23" s="232"/>
      <c r="I23" s="232"/>
      <c r="J23" s="232"/>
      <c r="K23" s="232"/>
      <c r="L23" s="232"/>
      <c r="M23" s="232"/>
      <c r="N23" s="232"/>
      <c r="O23" s="232"/>
      <c r="P23" s="232"/>
      <c r="Q23" s="232"/>
      <c r="R23" s="98"/>
      <c r="S23" s="98"/>
    </row>
    <row r="24" spans="1:19" ht="48" x14ac:dyDescent="0.2">
      <c r="A24" s="123">
        <v>1</v>
      </c>
      <c r="B24" s="126" t="s">
        <v>771</v>
      </c>
      <c r="C24" s="127" t="s">
        <v>772</v>
      </c>
      <c r="D24" s="128" t="s">
        <v>773</v>
      </c>
      <c r="E24" s="129">
        <v>1</v>
      </c>
      <c r="F24" s="130">
        <v>190.58</v>
      </c>
      <c r="G24" s="130">
        <v>190.58</v>
      </c>
      <c r="H24" s="131"/>
      <c r="I24" s="131"/>
      <c r="J24" s="131">
        <v>191</v>
      </c>
      <c r="K24" s="131">
        <v>191</v>
      </c>
      <c r="L24" s="131"/>
      <c r="M24" s="131"/>
      <c r="N24" s="131">
        <v>10</v>
      </c>
      <c r="O24" s="131">
        <v>10</v>
      </c>
      <c r="P24" s="131"/>
      <c r="Q24" s="131"/>
      <c r="R24" s="98"/>
      <c r="S24" s="98"/>
    </row>
    <row r="25" spans="1:19" ht="36" x14ac:dyDescent="0.2">
      <c r="A25" s="123">
        <v>2</v>
      </c>
      <c r="B25" s="126" t="s">
        <v>774</v>
      </c>
      <c r="C25" s="127" t="s">
        <v>775</v>
      </c>
      <c r="D25" s="128" t="s">
        <v>776</v>
      </c>
      <c r="E25" s="132">
        <v>14</v>
      </c>
      <c r="F25" s="130">
        <v>81.95</v>
      </c>
      <c r="G25" s="130">
        <v>81.95</v>
      </c>
      <c r="H25" s="131"/>
      <c r="I25" s="131"/>
      <c r="J25" s="131">
        <v>1147</v>
      </c>
      <c r="K25" s="131">
        <v>1147</v>
      </c>
      <c r="L25" s="131"/>
      <c r="M25" s="131"/>
      <c r="N25" s="131">
        <v>4.3</v>
      </c>
      <c r="O25" s="131">
        <v>60.2</v>
      </c>
      <c r="P25" s="131"/>
      <c r="Q25" s="131"/>
      <c r="R25" s="98"/>
      <c r="S25" s="98"/>
    </row>
    <row r="26" spans="1:19" x14ac:dyDescent="0.2">
      <c r="A26" s="231" t="s">
        <v>777</v>
      </c>
      <c r="B26" s="232"/>
      <c r="C26" s="232"/>
      <c r="D26" s="232"/>
      <c r="E26" s="232"/>
      <c r="F26" s="232"/>
      <c r="G26" s="232"/>
      <c r="H26" s="232"/>
      <c r="I26" s="232"/>
      <c r="J26" s="232"/>
      <c r="K26" s="232"/>
      <c r="L26" s="232"/>
      <c r="M26" s="232"/>
      <c r="N26" s="232"/>
      <c r="O26" s="232"/>
      <c r="P26" s="232"/>
      <c r="Q26" s="232"/>
      <c r="R26" s="98"/>
      <c r="S26" s="98"/>
    </row>
    <row r="27" spans="1:19" ht="36" x14ac:dyDescent="0.2">
      <c r="A27" s="123">
        <v>3</v>
      </c>
      <c r="B27" s="126" t="s">
        <v>778</v>
      </c>
      <c r="C27" s="127" t="s">
        <v>779</v>
      </c>
      <c r="D27" s="128" t="s">
        <v>776</v>
      </c>
      <c r="E27" s="129">
        <v>1</v>
      </c>
      <c r="F27" s="130">
        <v>185.58</v>
      </c>
      <c r="G27" s="130">
        <v>185.58</v>
      </c>
      <c r="H27" s="131"/>
      <c r="I27" s="131"/>
      <c r="J27" s="131">
        <v>186</v>
      </c>
      <c r="K27" s="131">
        <v>186</v>
      </c>
      <c r="L27" s="131"/>
      <c r="M27" s="131"/>
      <c r="N27" s="131">
        <v>10</v>
      </c>
      <c r="O27" s="131">
        <v>10</v>
      </c>
      <c r="P27" s="131"/>
      <c r="Q27" s="131"/>
      <c r="R27" s="98"/>
      <c r="S27" s="98"/>
    </row>
    <row r="28" spans="1:19" ht="48" x14ac:dyDescent="0.2">
      <c r="A28" s="123">
        <v>4</v>
      </c>
      <c r="B28" s="126" t="s">
        <v>780</v>
      </c>
      <c r="C28" s="127" t="s">
        <v>781</v>
      </c>
      <c r="D28" s="128" t="s">
        <v>776</v>
      </c>
      <c r="E28" s="129">
        <v>1</v>
      </c>
      <c r="F28" s="130">
        <v>28.59</v>
      </c>
      <c r="G28" s="130">
        <v>28.59</v>
      </c>
      <c r="H28" s="131"/>
      <c r="I28" s="131"/>
      <c r="J28" s="131">
        <v>29</v>
      </c>
      <c r="K28" s="131">
        <v>29</v>
      </c>
      <c r="L28" s="131"/>
      <c r="M28" s="131"/>
      <c r="N28" s="131">
        <v>1.5</v>
      </c>
      <c r="O28" s="131">
        <v>1.5</v>
      </c>
      <c r="P28" s="131"/>
      <c r="Q28" s="131"/>
      <c r="R28" s="98"/>
      <c r="S28" s="98"/>
    </row>
    <row r="29" spans="1:19" ht="36" x14ac:dyDescent="0.2">
      <c r="A29" s="123">
        <v>5</v>
      </c>
      <c r="B29" s="126" t="s">
        <v>782</v>
      </c>
      <c r="C29" s="127" t="s">
        <v>783</v>
      </c>
      <c r="D29" s="128" t="s">
        <v>784</v>
      </c>
      <c r="E29" s="129">
        <v>1</v>
      </c>
      <c r="F29" s="130">
        <v>73.790000000000006</v>
      </c>
      <c r="G29" s="130">
        <v>73.790000000000006</v>
      </c>
      <c r="H29" s="131"/>
      <c r="I29" s="131"/>
      <c r="J29" s="131">
        <v>74</v>
      </c>
      <c r="K29" s="131">
        <v>74</v>
      </c>
      <c r="L29" s="131"/>
      <c r="M29" s="131"/>
      <c r="N29" s="131">
        <v>4</v>
      </c>
      <c r="O29" s="131">
        <v>4</v>
      </c>
      <c r="P29" s="131"/>
      <c r="Q29" s="131"/>
      <c r="R29" s="98"/>
      <c r="S29" s="98"/>
    </row>
    <row r="30" spans="1:19" ht="36" x14ac:dyDescent="0.2">
      <c r="A30" s="123">
        <v>6</v>
      </c>
      <c r="B30" s="126" t="s">
        <v>785</v>
      </c>
      <c r="C30" s="127" t="s">
        <v>786</v>
      </c>
      <c r="D30" s="128" t="s">
        <v>776</v>
      </c>
      <c r="E30" s="132">
        <v>2</v>
      </c>
      <c r="F30" s="130">
        <v>18.559999999999999</v>
      </c>
      <c r="G30" s="130">
        <v>18.559999999999999</v>
      </c>
      <c r="H30" s="131"/>
      <c r="I30" s="131"/>
      <c r="J30" s="131">
        <v>37</v>
      </c>
      <c r="K30" s="131">
        <v>37</v>
      </c>
      <c r="L30" s="131"/>
      <c r="M30" s="131"/>
      <c r="N30" s="131">
        <v>1</v>
      </c>
      <c r="O30" s="131">
        <v>2</v>
      </c>
      <c r="P30" s="131"/>
      <c r="Q30" s="131"/>
      <c r="R30" s="98"/>
      <c r="S30" s="98"/>
    </row>
    <row r="31" spans="1:19" ht="36" x14ac:dyDescent="0.2">
      <c r="A31" s="123">
        <v>7</v>
      </c>
      <c r="B31" s="126" t="s">
        <v>787</v>
      </c>
      <c r="C31" s="127" t="s">
        <v>788</v>
      </c>
      <c r="D31" s="128" t="s">
        <v>776</v>
      </c>
      <c r="E31" s="129">
        <v>1</v>
      </c>
      <c r="F31" s="130">
        <v>92.79</v>
      </c>
      <c r="G31" s="130">
        <v>92.79</v>
      </c>
      <c r="H31" s="131"/>
      <c r="I31" s="131"/>
      <c r="J31" s="131">
        <v>93</v>
      </c>
      <c r="K31" s="131">
        <v>93</v>
      </c>
      <c r="L31" s="131"/>
      <c r="M31" s="131"/>
      <c r="N31" s="131">
        <v>5</v>
      </c>
      <c r="O31" s="131">
        <v>5</v>
      </c>
      <c r="P31" s="131"/>
      <c r="Q31" s="131"/>
      <c r="R31" s="98"/>
      <c r="S31" s="98"/>
    </row>
    <row r="32" spans="1:19" ht="48" x14ac:dyDescent="0.2">
      <c r="A32" s="123">
        <v>8</v>
      </c>
      <c r="B32" s="126" t="s">
        <v>771</v>
      </c>
      <c r="C32" s="127" t="s">
        <v>772</v>
      </c>
      <c r="D32" s="128" t="s">
        <v>773</v>
      </c>
      <c r="E32" s="129">
        <v>1</v>
      </c>
      <c r="F32" s="130">
        <v>190.58</v>
      </c>
      <c r="G32" s="130">
        <v>190.58</v>
      </c>
      <c r="H32" s="131"/>
      <c r="I32" s="131"/>
      <c r="J32" s="131">
        <v>191</v>
      </c>
      <c r="K32" s="131">
        <v>191</v>
      </c>
      <c r="L32" s="131"/>
      <c r="M32" s="131"/>
      <c r="N32" s="131">
        <v>10</v>
      </c>
      <c r="O32" s="131">
        <v>10</v>
      </c>
      <c r="P32" s="131"/>
      <c r="Q32" s="131"/>
      <c r="R32" s="98"/>
      <c r="S32" s="98"/>
    </row>
    <row r="33" spans="1:19" ht="36" x14ac:dyDescent="0.2">
      <c r="A33" s="123">
        <v>9</v>
      </c>
      <c r="B33" s="126" t="s">
        <v>789</v>
      </c>
      <c r="C33" s="127" t="s">
        <v>790</v>
      </c>
      <c r="D33" s="128" t="s">
        <v>776</v>
      </c>
      <c r="E33" s="129">
        <v>1</v>
      </c>
      <c r="F33" s="130">
        <v>53.36</v>
      </c>
      <c r="G33" s="130">
        <v>53.36</v>
      </c>
      <c r="H33" s="131"/>
      <c r="I33" s="131"/>
      <c r="J33" s="131">
        <v>53</v>
      </c>
      <c r="K33" s="131">
        <v>53</v>
      </c>
      <c r="L33" s="131"/>
      <c r="M33" s="131"/>
      <c r="N33" s="131">
        <v>2.8</v>
      </c>
      <c r="O33" s="131">
        <v>2.8</v>
      </c>
      <c r="P33" s="131"/>
      <c r="Q33" s="131"/>
      <c r="R33" s="98"/>
      <c r="S33" s="98"/>
    </row>
    <row r="34" spans="1:19" ht="36" x14ac:dyDescent="0.2">
      <c r="A34" s="123">
        <v>10</v>
      </c>
      <c r="B34" s="126" t="s">
        <v>774</v>
      </c>
      <c r="C34" s="127" t="s">
        <v>775</v>
      </c>
      <c r="D34" s="128" t="s">
        <v>776</v>
      </c>
      <c r="E34" s="132">
        <v>4</v>
      </c>
      <c r="F34" s="130">
        <v>81.95</v>
      </c>
      <c r="G34" s="130">
        <v>81.95</v>
      </c>
      <c r="H34" s="131"/>
      <c r="I34" s="131"/>
      <c r="J34" s="131">
        <v>328</v>
      </c>
      <c r="K34" s="131">
        <v>328</v>
      </c>
      <c r="L34" s="131"/>
      <c r="M34" s="131"/>
      <c r="N34" s="131">
        <v>4.3</v>
      </c>
      <c r="O34" s="131">
        <v>17.2</v>
      </c>
      <c r="P34" s="131"/>
      <c r="Q34" s="131"/>
      <c r="R34" s="98"/>
      <c r="S34" s="98"/>
    </row>
    <row r="35" spans="1:19" x14ac:dyDescent="0.2">
      <c r="A35" s="231" t="s">
        <v>791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98"/>
      <c r="S35" s="98"/>
    </row>
    <row r="36" spans="1:19" ht="36" x14ac:dyDescent="0.2">
      <c r="A36" s="123">
        <v>11</v>
      </c>
      <c r="B36" s="126" t="s">
        <v>792</v>
      </c>
      <c r="C36" s="127" t="s">
        <v>793</v>
      </c>
      <c r="D36" s="128" t="s">
        <v>776</v>
      </c>
      <c r="E36" s="129">
        <v>1</v>
      </c>
      <c r="F36" s="130">
        <v>92.79</v>
      </c>
      <c r="G36" s="130">
        <v>92.79</v>
      </c>
      <c r="H36" s="131"/>
      <c r="I36" s="131"/>
      <c r="J36" s="131">
        <v>93</v>
      </c>
      <c r="K36" s="131">
        <v>93</v>
      </c>
      <c r="L36" s="131"/>
      <c r="M36" s="131"/>
      <c r="N36" s="131">
        <v>5</v>
      </c>
      <c r="O36" s="131">
        <v>5</v>
      </c>
      <c r="P36" s="131"/>
      <c r="Q36" s="131"/>
      <c r="R36" s="98"/>
      <c r="S36" s="98"/>
    </row>
    <row r="37" spans="1:19" ht="48" x14ac:dyDescent="0.2">
      <c r="A37" s="123">
        <v>12</v>
      </c>
      <c r="B37" s="126" t="s">
        <v>771</v>
      </c>
      <c r="C37" s="127" t="s">
        <v>772</v>
      </c>
      <c r="D37" s="128" t="s">
        <v>773</v>
      </c>
      <c r="E37" s="129">
        <v>1</v>
      </c>
      <c r="F37" s="130">
        <v>190.58</v>
      </c>
      <c r="G37" s="130">
        <v>190.58</v>
      </c>
      <c r="H37" s="131"/>
      <c r="I37" s="131"/>
      <c r="J37" s="131">
        <v>191</v>
      </c>
      <c r="K37" s="131">
        <v>191</v>
      </c>
      <c r="L37" s="131"/>
      <c r="M37" s="131"/>
      <c r="N37" s="131">
        <v>10</v>
      </c>
      <c r="O37" s="131">
        <v>10</v>
      </c>
      <c r="P37" s="131"/>
      <c r="Q37" s="131"/>
      <c r="R37" s="98"/>
      <c r="S37" s="98"/>
    </row>
    <row r="38" spans="1:19" ht="36" x14ac:dyDescent="0.2">
      <c r="A38" s="123">
        <v>13</v>
      </c>
      <c r="B38" s="126" t="s">
        <v>774</v>
      </c>
      <c r="C38" s="127" t="s">
        <v>775</v>
      </c>
      <c r="D38" s="128" t="s">
        <v>776</v>
      </c>
      <c r="E38" s="132">
        <v>3</v>
      </c>
      <c r="F38" s="130">
        <v>81.95</v>
      </c>
      <c r="G38" s="130">
        <v>81.95</v>
      </c>
      <c r="H38" s="131"/>
      <c r="I38" s="131"/>
      <c r="J38" s="131">
        <v>246</v>
      </c>
      <c r="K38" s="131">
        <v>246</v>
      </c>
      <c r="L38" s="131"/>
      <c r="M38" s="131"/>
      <c r="N38" s="131">
        <v>4.3</v>
      </c>
      <c r="O38" s="131">
        <v>12.9</v>
      </c>
      <c r="P38" s="131"/>
      <c r="Q38" s="131"/>
      <c r="R38" s="98"/>
      <c r="S38" s="98"/>
    </row>
    <row r="39" spans="1:19" x14ac:dyDescent="0.2">
      <c r="A39" s="231" t="s">
        <v>794</v>
      </c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98"/>
      <c r="S39" s="98"/>
    </row>
    <row r="40" spans="1:19" ht="48" x14ac:dyDescent="0.2">
      <c r="A40" s="123">
        <v>14</v>
      </c>
      <c r="B40" s="126" t="s">
        <v>771</v>
      </c>
      <c r="C40" s="127" t="s">
        <v>772</v>
      </c>
      <c r="D40" s="128" t="s">
        <v>773</v>
      </c>
      <c r="E40" s="129">
        <v>1</v>
      </c>
      <c r="F40" s="130">
        <v>190.58</v>
      </c>
      <c r="G40" s="130">
        <v>190.58</v>
      </c>
      <c r="H40" s="131"/>
      <c r="I40" s="131"/>
      <c r="J40" s="131">
        <v>191</v>
      </c>
      <c r="K40" s="131">
        <v>191</v>
      </c>
      <c r="L40" s="131"/>
      <c r="M40" s="131"/>
      <c r="N40" s="131">
        <v>10</v>
      </c>
      <c r="O40" s="131">
        <v>10</v>
      </c>
      <c r="P40" s="131"/>
      <c r="Q40" s="131"/>
      <c r="R40" s="98"/>
      <c r="S40" s="98"/>
    </row>
    <row r="41" spans="1:19" ht="36" x14ac:dyDescent="0.2">
      <c r="A41" s="123">
        <v>15</v>
      </c>
      <c r="B41" s="126" t="s">
        <v>774</v>
      </c>
      <c r="C41" s="127" t="s">
        <v>775</v>
      </c>
      <c r="D41" s="128" t="s">
        <v>776</v>
      </c>
      <c r="E41" s="129">
        <v>1</v>
      </c>
      <c r="F41" s="130">
        <v>81.95</v>
      </c>
      <c r="G41" s="130">
        <v>81.95</v>
      </c>
      <c r="H41" s="131"/>
      <c r="I41" s="131"/>
      <c r="J41" s="131">
        <v>82</v>
      </c>
      <c r="K41" s="131">
        <v>82</v>
      </c>
      <c r="L41" s="131"/>
      <c r="M41" s="131"/>
      <c r="N41" s="131">
        <v>4.3</v>
      </c>
      <c r="O41" s="131">
        <v>4.3</v>
      </c>
      <c r="P41" s="131"/>
      <c r="Q41" s="131"/>
      <c r="R41" s="98"/>
      <c r="S41" s="98"/>
    </row>
    <row r="42" spans="1:19" x14ac:dyDescent="0.2">
      <c r="A42" s="231" t="s">
        <v>795</v>
      </c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98"/>
      <c r="S42" s="98"/>
    </row>
    <row r="43" spans="1:19" ht="48" x14ac:dyDescent="0.2">
      <c r="A43" s="123">
        <v>16</v>
      </c>
      <c r="B43" s="126" t="s">
        <v>771</v>
      </c>
      <c r="C43" s="127" t="s">
        <v>772</v>
      </c>
      <c r="D43" s="128" t="s">
        <v>773</v>
      </c>
      <c r="E43" s="129">
        <v>1</v>
      </c>
      <c r="F43" s="130">
        <v>190.58</v>
      </c>
      <c r="G43" s="130">
        <v>190.58</v>
      </c>
      <c r="H43" s="131"/>
      <c r="I43" s="131"/>
      <c r="J43" s="131">
        <v>191</v>
      </c>
      <c r="K43" s="131">
        <v>191</v>
      </c>
      <c r="L43" s="131"/>
      <c r="M43" s="131"/>
      <c r="N43" s="131">
        <v>10</v>
      </c>
      <c r="O43" s="131">
        <v>10</v>
      </c>
      <c r="P43" s="131"/>
      <c r="Q43" s="131"/>
      <c r="R43" s="98"/>
      <c r="S43" s="98"/>
    </row>
    <row r="44" spans="1:19" ht="36" x14ac:dyDescent="0.2">
      <c r="A44" s="123">
        <v>17</v>
      </c>
      <c r="B44" s="126" t="s">
        <v>774</v>
      </c>
      <c r="C44" s="127" t="s">
        <v>775</v>
      </c>
      <c r="D44" s="128" t="s">
        <v>776</v>
      </c>
      <c r="E44" s="132">
        <v>2</v>
      </c>
      <c r="F44" s="130">
        <v>81.95</v>
      </c>
      <c r="G44" s="130">
        <v>81.95</v>
      </c>
      <c r="H44" s="131"/>
      <c r="I44" s="131"/>
      <c r="J44" s="131">
        <v>164</v>
      </c>
      <c r="K44" s="131">
        <v>164</v>
      </c>
      <c r="L44" s="131"/>
      <c r="M44" s="131"/>
      <c r="N44" s="131">
        <v>4.3</v>
      </c>
      <c r="O44" s="131">
        <v>8.6</v>
      </c>
      <c r="P44" s="131"/>
      <c r="Q44" s="131"/>
      <c r="R44" s="98"/>
      <c r="S44" s="98"/>
    </row>
    <row r="45" spans="1:19" x14ac:dyDescent="0.2">
      <c r="A45" s="231" t="s">
        <v>796</v>
      </c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98"/>
      <c r="S45" s="98"/>
    </row>
    <row r="46" spans="1:19" ht="36" x14ac:dyDescent="0.2">
      <c r="A46" s="123">
        <v>18</v>
      </c>
      <c r="B46" s="126" t="s">
        <v>792</v>
      </c>
      <c r="C46" s="127" t="s">
        <v>793</v>
      </c>
      <c r="D46" s="128" t="s">
        <v>776</v>
      </c>
      <c r="E46" s="129">
        <v>1</v>
      </c>
      <c r="F46" s="130">
        <v>92.79</v>
      </c>
      <c r="G46" s="130">
        <v>92.79</v>
      </c>
      <c r="H46" s="131"/>
      <c r="I46" s="131"/>
      <c r="J46" s="131">
        <v>93</v>
      </c>
      <c r="K46" s="131">
        <v>93</v>
      </c>
      <c r="L46" s="131"/>
      <c r="M46" s="131"/>
      <c r="N46" s="131">
        <v>5</v>
      </c>
      <c r="O46" s="131">
        <v>5</v>
      </c>
      <c r="P46" s="131"/>
      <c r="Q46" s="131"/>
      <c r="R46" s="98"/>
      <c r="S46" s="98"/>
    </row>
    <row r="47" spans="1:19" ht="48" x14ac:dyDescent="0.2">
      <c r="A47" s="123">
        <v>19</v>
      </c>
      <c r="B47" s="126" t="s">
        <v>771</v>
      </c>
      <c r="C47" s="127" t="s">
        <v>772</v>
      </c>
      <c r="D47" s="128" t="s">
        <v>773</v>
      </c>
      <c r="E47" s="129">
        <v>1</v>
      </c>
      <c r="F47" s="130">
        <v>190.58</v>
      </c>
      <c r="G47" s="130">
        <v>190.58</v>
      </c>
      <c r="H47" s="131"/>
      <c r="I47" s="131"/>
      <c r="J47" s="131">
        <v>191</v>
      </c>
      <c r="K47" s="131">
        <v>191</v>
      </c>
      <c r="L47" s="131"/>
      <c r="M47" s="131"/>
      <c r="N47" s="131">
        <v>10</v>
      </c>
      <c r="O47" s="131">
        <v>10</v>
      </c>
      <c r="P47" s="131"/>
      <c r="Q47" s="131"/>
      <c r="R47" s="98"/>
      <c r="S47" s="98"/>
    </row>
    <row r="48" spans="1:19" ht="36" x14ac:dyDescent="0.2">
      <c r="A48" s="123">
        <v>20</v>
      </c>
      <c r="B48" s="126" t="s">
        <v>789</v>
      </c>
      <c r="C48" s="127" t="s">
        <v>790</v>
      </c>
      <c r="D48" s="128" t="s">
        <v>776</v>
      </c>
      <c r="E48" s="129">
        <v>1</v>
      </c>
      <c r="F48" s="130">
        <v>53.36</v>
      </c>
      <c r="G48" s="130">
        <v>53.36</v>
      </c>
      <c r="H48" s="131"/>
      <c r="I48" s="131"/>
      <c r="J48" s="131">
        <v>53</v>
      </c>
      <c r="K48" s="131">
        <v>53</v>
      </c>
      <c r="L48" s="131"/>
      <c r="M48" s="131"/>
      <c r="N48" s="131">
        <v>2.8</v>
      </c>
      <c r="O48" s="131">
        <v>2.8</v>
      </c>
      <c r="P48" s="131"/>
      <c r="Q48" s="131"/>
      <c r="R48" s="98"/>
      <c r="S48" s="98"/>
    </row>
    <row r="49" spans="1:19" x14ac:dyDescent="0.2">
      <c r="A49" s="231" t="s">
        <v>797</v>
      </c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98"/>
      <c r="S49" s="98"/>
    </row>
    <row r="50" spans="1:19" ht="36" x14ac:dyDescent="0.2">
      <c r="A50" s="123">
        <v>21</v>
      </c>
      <c r="B50" s="126" t="s">
        <v>792</v>
      </c>
      <c r="C50" s="127" t="s">
        <v>793</v>
      </c>
      <c r="D50" s="128" t="s">
        <v>776</v>
      </c>
      <c r="E50" s="129">
        <v>1</v>
      </c>
      <c r="F50" s="130">
        <v>92.79</v>
      </c>
      <c r="G50" s="130">
        <v>92.79</v>
      </c>
      <c r="H50" s="131"/>
      <c r="I50" s="131"/>
      <c r="J50" s="131">
        <v>93</v>
      </c>
      <c r="K50" s="131">
        <v>93</v>
      </c>
      <c r="L50" s="131"/>
      <c r="M50" s="131"/>
      <c r="N50" s="131">
        <v>5</v>
      </c>
      <c r="O50" s="131">
        <v>5</v>
      </c>
      <c r="P50" s="131"/>
      <c r="Q50" s="131"/>
      <c r="R50" s="98"/>
      <c r="S50" s="98"/>
    </row>
    <row r="51" spans="1:19" ht="48" x14ac:dyDescent="0.2">
      <c r="A51" s="123">
        <v>22</v>
      </c>
      <c r="B51" s="126" t="s">
        <v>771</v>
      </c>
      <c r="C51" s="127" t="s">
        <v>772</v>
      </c>
      <c r="D51" s="128" t="s">
        <v>773</v>
      </c>
      <c r="E51" s="129">
        <v>1</v>
      </c>
      <c r="F51" s="130">
        <v>190.58</v>
      </c>
      <c r="G51" s="130">
        <v>190.58</v>
      </c>
      <c r="H51" s="131"/>
      <c r="I51" s="131"/>
      <c r="J51" s="131">
        <v>191</v>
      </c>
      <c r="K51" s="131">
        <v>191</v>
      </c>
      <c r="L51" s="131"/>
      <c r="M51" s="131"/>
      <c r="N51" s="131">
        <v>10</v>
      </c>
      <c r="O51" s="131">
        <v>10</v>
      </c>
      <c r="P51" s="131"/>
      <c r="Q51" s="131"/>
      <c r="R51" s="98"/>
      <c r="S51" s="98"/>
    </row>
    <row r="52" spans="1:19" ht="36" x14ac:dyDescent="0.2">
      <c r="A52" s="123">
        <v>23</v>
      </c>
      <c r="B52" s="126" t="s">
        <v>789</v>
      </c>
      <c r="C52" s="127" t="s">
        <v>790</v>
      </c>
      <c r="D52" s="128" t="s">
        <v>776</v>
      </c>
      <c r="E52" s="129">
        <v>1</v>
      </c>
      <c r="F52" s="130">
        <v>53.36</v>
      </c>
      <c r="G52" s="130">
        <v>53.36</v>
      </c>
      <c r="H52" s="131"/>
      <c r="I52" s="131"/>
      <c r="J52" s="131">
        <v>53</v>
      </c>
      <c r="K52" s="131">
        <v>53</v>
      </c>
      <c r="L52" s="131"/>
      <c r="M52" s="131"/>
      <c r="N52" s="131">
        <v>2.8</v>
      </c>
      <c r="O52" s="131">
        <v>2.8</v>
      </c>
      <c r="P52" s="131"/>
      <c r="Q52" s="131"/>
      <c r="R52" s="98"/>
      <c r="S52" s="98"/>
    </row>
    <row r="53" spans="1:19" x14ac:dyDescent="0.2">
      <c r="A53" s="233" t="s">
        <v>798</v>
      </c>
      <c r="B53" s="232"/>
      <c r="C53" s="232"/>
      <c r="D53" s="232"/>
      <c r="E53" s="232"/>
      <c r="F53" s="232"/>
      <c r="G53" s="232"/>
      <c r="H53" s="232"/>
      <c r="I53" s="232"/>
      <c r="J53" s="133">
        <v>7673</v>
      </c>
      <c r="K53" s="131"/>
      <c r="L53" s="131"/>
      <c r="M53" s="131"/>
      <c r="N53" s="131"/>
      <c r="O53" s="133">
        <v>251.97</v>
      </c>
      <c r="P53" s="131"/>
      <c r="Q53" s="131"/>
      <c r="R53" s="98"/>
      <c r="S53" s="98"/>
    </row>
    <row r="54" spans="1:19" x14ac:dyDescent="0.2">
      <c r="A54" s="240" t="s">
        <v>799</v>
      </c>
      <c r="B54" s="232"/>
      <c r="C54" s="232"/>
      <c r="D54" s="232"/>
      <c r="E54" s="232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98"/>
      <c r="S54" s="98"/>
    </row>
    <row r="55" spans="1:19" ht="36" x14ac:dyDescent="0.2">
      <c r="A55" s="123">
        <v>24</v>
      </c>
      <c r="B55" s="126" t="s">
        <v>800</v>
      </c>
      <c r="C55" s="127" t="s">
        <v>801</v>
      </c>
      <c r="D55" s="128" t="s">
        <v>802</v>
      </c>
      <c r="E55" s="129">
        <v>1</v>
      </c>
      <c r="F55" s="130">
        <v>716.3</v>
      </c>
      <c r="G55" s="130">
        <v>716.3</v>
      </c>
      <c r="H55" s="131"/>
      <c r="I55" s="131"/>
      <c r="J55" s="131">
        <v>716</v>
      </c>
      <c r="K55" s="131">
        <v>716</v>
      </c>
      <c r="L55" s="131"/>
      <c r="M55" s="131"/>
      <c r="N55" s="131">
        <v>38</v>
      </c>
      <c r="O55" s="131">
        <v>38</v>
      </c>
      <c r="P55" s="131"/>
      <c r="Q55" s="131"/>
      <c r="R55" s="98"/>
      <c r="S55" s="98"/>
    </row>
    <row r="56" spans="1:19" x14ac:dyDescent="0.2">
      <c r="A56" s="233" t="s">
        <v>803</v>
      </c>
      <c r="B56" s="232"/>
      <c r="C56" s="232"/>
      <c r="D56" s="232"/>
      <c r="E56" s="232"/>
      <c r="F56" s="232"/>
      <c r="G56" s="232"/>
      <c r="H56" s="232"/>
      <c r="I56" s="232"/>
      <c r="J56" s="133">
        <v>1409</v>
      </c>
      <c r="K56" s="131"/>
      <c r="L56" s="131"/>
      <c r="M56" s="131"/>
      <c r="N56" s="131"/>
      <c r="O56" s="133">
        <v>43.7</v>
      </c>
      <c r="P56" s="131"/>
      <c r="Q56" s="131"/>
      <c r="R56" s="98"/>
      <c r="S56" s="98"/>
    </row>
    <row r="57" spans="1:19" x14ac:dyDescent="0.2">
      <c r="A57" s="241" t="s">
        <v>87</v>
      </c>
      <c r="B57" s="242"/>
      <c r="C57" s="242"/>
      <c r="D57" s="242"/>
      <c r="E57" s="242"/>
      <c r="F57" s="242"/>
      <c r="G57" s="242"/>
      <c r="H57" s="242"/>
      <c r="I57" s="242"/>
      <c r="J57" s="242"/>
      <c r="K57" s="242"/>
      <c r="L57" s="242"/>
      <c r="M57" s="242"/>
      <c r="N57" s="242"/>
      <c r="O57" s="242"/>
      <c r="P57" s="242"/>
      <c r="Q57" s="242"/>
      <c r="R57" s="98"/>
      <c r="S57" s="98"/>
    </row>
    <row r="58" spans="1:19" x14ac:dyDescent="0.2">
      <c r="A58" s="231" t="s">
        <v>29</v>
      </c>
      <c r="B58" s="232"/>
      <c r="C58" s="232"/>
      <c r="D58" s="232"/>
      <c r="E58" s="232"/>
      <c r="F58" s="232"/>
      <c r="G58" s="232"/>
      <c r="H58" s="232"/>
      <c r="I58" s="232"/>
      <c r="J58" s="130">
        <v>4877</v>
      </c>
      <c r="K58" s="130">
        <v>4877</v>
      </c>
      <c r="L58" s="131"/>
      <c r="M58" s="131"/>
      <c r="N58" s="131"/>
      <c r="O58" s="130">
        <v>257.10000000000002</v>
      </c>
      <c r="P58" s="131"/>
      <c r="Q58" s="131"/>
      <c r="R58" s="98"/>
      <c r="S58" s="98"/>
    </row>
    <row r="59" spans="1:19" x14ac:dyDescent="0.2">
      <c r="A59" s="231" t="s">
        <v>81</v>
      </c>
      <c r="B59" s="232"/>
      <c r="C59" s="232"/>
      <c r="D59" s="232"/>
      <c r="E59" s="232"/>
      <c r="F59" s="232"/>
      <c r="G59" s="232"/>
      <c r="H59" s="232"/>
      <c r="I59" s="232"/>
      <c r="J59" s="130">
        <v>4430</v>
      </c>
      <c r="K59" s="130">
        <v>4430</v>
      </c>
      <c r="L59" s="131"/>
      <c r="M59" s="131"/>
      <c r="N59" s="131"/>
      <c r="O59" s="130">
        <v>295.67</v>
      </c>
      <c r="P59" s="131"/>
      <c r="Q59" s="131"/>
      <c r="R59" s="98"/>
      <c r="S59" s="98"/>
    </row>
    <row r="60" spans="1:19" x14ac:dyDescent="0.2">
      <c r="A60" s="231" t="s">
        <v>49</v>
      </c>
      <c r="B60" s="232"/>
      <c r="C60" s="232"/>
      <c r="D60" s="232"/>
      <c r="E60" s="232"/>
      <c r="F60" s="232"/>
      <c r="G60" s="232"/>
      <c r="H60" s="232"/>
      <c r="I60" s="232"/>
      <c r="J60" s="131"/>
      <c r="K60" s="131"/>
      <c r="L60" s="131"/>
      <c r="M60" s="131"/>
      <c r="N60" s="131"/>
      <c r="O60" s="131"/>
      <c r="P60" s="131"/>
      <c r="Q60" s="131"/>
      <c r="R60" s="98"/>
      <c r="S60" s="98"/>
    </row>
    <row r="61" spans="1:19" x14ac:dyDescent="0.2">
      <c r="A61" s="231" t="s">
        <v>804</v>
      </c>
      <c r="B61" s="232"/>
      <c r="C61" s="232"/>
      <c r="D61" s="232"/>
      <c r="E61" s="232"/>
      <c r="F61" s="232"/>
      <c r="G61" s="232"/>
      <c r="H61" s="232"/>
      <c r="I61" s="232"/>
      <c r="J61" s="130">
        <v>210</v>
      </c>
      <c r="K61" s="130">
        <v>210</v>
      </c>
      <c r="L61" s="131"/>
      <c r="M61" s="131"/>
      <c r="N61" s="131"/>
      <c r="O61" s="131"/>
      <c r="P61" s="131"/>
      <c r="Q61" s="131"/>
      <c r="R61" s="98"/>
      <c r="S61" s="98"/>
    </row>
    <row r="62" spans="1:19" x14ac:dyDescent="0.2">
      <c r="A62" s="231" t="s">
        <v>805</v>
      </c>
      <c r="B62" s="232"/>
      <c r="C62" s="232"/>
      <c r="D62" s="232"/>
      <c r="E62" s="232"/>
      <c r="F62" s="232"/>
      <c r="G62" s="232"/>
      <c r="H62" s="232"/>
      <c r="I62" s="232"/>
      <c r="J62" s="130">
        <v>763</v>
      </c>
      <c r="K62" s="130">
        <v>763</v>
      </c>
      <c r="L62" s="131"/>
      <c r="M62" s="131"/>
      <c r="N62" s="131"/>
      <c r="O62" s="130">
        <v>38.564999999999998</v>
      </c>
      <c r="P62" s="131"/>
      <c r="Q62" s="131"/>
      <c r="R62" s="98"/>
      <c r="S62" s="98"/>
    </row>
    <row r="63" spans="1:19" x14ac:dyDescent="0.2">
      <c r="A63" s="231" t="s">
        <v>806</v>
      </c>
      <c r="B63" s="232"/>
      <c r="C63" s="232"/>
      <c r="D63" s="232"/>
      <c r="E63" s="232"/>
      <c r="F63" s="232"/>
      <c r="G63" s="232"/>
      <c r="H63" s="232"/>
      <c r="I63" s="232"/>
      <c r="J63" s="130">
        <v>-1248</v>
      </c>
      <c r="K63" s="130">
        <v>-1248</v>
      </c>
      <c r="L63" s="131"/>
      <c r="M63" s="131"/>
      <c r="N63" s="131"/>
      <c r="O63" s="131"/>
      <c r="P63" s="131"/>
      <c r="Q63" s="131"/>
      <c r="R63" s="98"/>
      <c r="S63" s="98"/>
    </row>
    <row r="64" spans="1:19" x14ac:dyDescent="0.2">
      <c r="A64" s="231" t="s">
        <v>807</v>
      </c>
      <c r="B64" s="232"/>
      <c r="C64" s="232"/>
      <c r="D64" s="232"/>
      <c r="E64" s="232"/>
      <c r="F64" s="232"/>
      <c r="G64" s="232"/>
      <c r="H64" s="232"/>
      <c r="I64" s="232"/>
      <c r="J64" s="130">
        <v>-172</v>
      </c>
      <c r="K64" s="130">
        <v>-172</v>
      </c>
      <c r="L64" s="131"/>
      <c r="M64" s="131"/>
      <c r="N64" s="131"/>
      <c r="O64" s="131"/>
      <c r="P64" s="131"/>
      <c r="Q64" s="131"/>
      <c r="R64" s="98"/>
      <c r="S64" s="98"/>
    </row>
    <row r="65" spans="1:19" x14ac:dyDescent="0.2">
      <c r="A65" s="231" t="s">
        <v>30</v>
      </c>
      <c r="B65" s="232"/>
      <c r="C65" s="232"/>
      <c r="D65" s="232"/>
      <c r="E65" s="232"/>
      <c r="F65" s="232"/>
      <c r="G65" s="232"/>
      <c r="H65" s="232"/>
      <c r="I65" s="232"/>
      <c r="J65" s="130">
        <v>2880</v>
      </c>
      <c r="K65" s="131"/>
      <c r="L65" s="131"/>
      <c r="M65" s="131"/>
      <c r="N65" s="131"/>
      <c r="O65" s="131"/>
      <c r="P65" s="131"/>
      <c r="Q65" s="131"/>
      <c r="R65" s="98"/>
      <c r="S65" s="98"/>
    </row>
    <row r="66" spans="1:19" x14ac:dyDescent="0.2">
      <c r="A66" s="231" t="s">
        <v>49</v>
      </c>
      <c r="B66" s="232"/>
      <c r="C66" s="232"/>
      <c r="D66" s="232"/>
      <c r="E66" s="232"/>
      <c r="F66" s="232"/>
      <c r="G66" s="232"/>
      <c r="H66" s="232"/>
      <c r="I66" s="232"/>
      <c r="J66" s="131"/>
      <c r="K66" s="131"/>
      <c r="L66" s="131"/>
      <c r="M66" s="131"/>
      <c r="N66" s="131"/>
      <c r="O66" s="131"/>
      <c r="P66" s="131"/>
      <c r="Q66" s="131"/>
      <c r="R66" s="98"/>
      <c r="S66" s="98"/>
    </row>
    <row r="67" spans="1:19" x14ac:dyDescent="0.2">
      <c r="A67" s="231" t="s">
        <v>808</v>
      </c>
      <c r="B67" s="232"/>
      <c r="C67" s="232"/>
      <c r="D67" s="232"/>
      <c r="E67" s="232"/>
      <c r="F67" s="232"/>
      <c r="G67" s="232"/>
      <c r="H67" s="232"/>
      <c r="I67" s="232"/>
      <c r="J67" s="130">
        <v>2880</v>
      </c>
      <c r="K67" s="131"/>
      <c r="L67" s="131"/>
      <c r="M67" s="131"/>
      <c r="N67" s="131"/>
      <c r="O67" s="131"/>
      <c r="P67" s="131"/>
      <c r="Q67" s="131"/>
      <c r="R67" s="98"/>
      <c r="S67" s="98"/>
    </row>
    <row r="68" spans="1:19" x14ac:dyDescent="0.2">
      <c r="A68" s="231" t="s">
        <v>31</v>
      </c>
      <c r="B68" s="232"/>
      <c r="C68" s="232"/>
      <c r="D68" s="232"/>
      <c r="E68" s="232"/>
      <c r="F68" s="232"/>
      <c r="G68" s="232"/>
      <c r="H68" s="232"/>
      <c r="I68" s="232"/>
      <c r="J68" s="130">
        <v>1772</v>
      </c>
      <c r="K68" s="131"/>
      <c r="L68" s="131"/>
      <c r="M68" s="131"/>
      <c r="N68" s="131"/>
      <c r="O68" s="131"/>
      <c r="P68" s="131"/>
      <c r="Q68" s="131"/>
      <c r="R68" s="98"/>
      <c r="S68" s="98"/>
    </row>
    <row r="69" spans="1:19" x14ac:dyDescent="0.2">
      <c r="A69" s="231" t="s">
        <v>49</v>
      </c>
      <c r="B69" s="232"/>
      <c r="C69" s="232"/>
      <c r="D69" s="232"/>
      <c r="E69" s="232"/>
      <c r="F69" s="232"/>
      <c r="G69" s="232"/>
      <c r="H69" s="232"/>
      <c r="I69" s="232"/>
      <c r="J69" s="131"/>
      <c r="K69" s="131"/>
      <c r="L69" s="131"/>
      <c r="M69" s="131"/>
      <c r="N69" s="131"/>
      <c r="O69" s="131"/>
      <c r="P69" s="131"/>
      <c r="Q69" s="131"/>
      <c r="R69" s="98"/>
      <c r="S69" s="98"/>
    </row>
    <row r="70" spans="1:19" x14ac:dyDescent="0.2">
      <c r="A70" s="231" t="s">
        <v>809</v>
      </c>
      <c r="B70" s="232"/>
      <c r="C70" s="232"/>
      <c r="D70" s="232"/>
      <c r="E70" s="232"/>
      <c r="F70" s="232"/>
      <c r="G70" s="232"/>
      <c r="H70" s="232"/>
      <c r="I70" s="232"/>
      <c r="J70" s="130">
        <v>1772</v>
      </c>
      <c r="K70" s="131"/>
      <c r="L70" s="131"/>
      <c r="M70" s="131"/>
      <c r="N70" s="131"/>
      <c r="O70" s="131"/>
      <c r="P70" s="131"/>
      <c r="Q70" s="131"/>
      <c r="R70" s="98"/>
      <c r="S70" s="98"/>
    </row>
    <row r="71" spans="1:19" x14ac:dyDescent="0.2">
      <c r="A71" s="233" t="s">
        <v>368</v>
      </c>
      <c r="B71" s="232"/>
      <c r="C71" s="232"/>
      <c r="D71" s="232"/>
      <c r="E71" s="232"/>
      <c r="F71" s="232"/>
      <c r="G71" s="232"/>
      <c r="H71" s="232"/>
      <c r="I71" s="232"/>
      <c r="J71" s="133">
        <v>9082</v>
      </c>
      <c r="K71" s="131"/>
      <c r="L71" s="131"/>
      <c r="M71" s="131"/>
      <c r="N71" s="131"/>
      <c r="O71" s="133">
        <v>295.67</v>
      </c>
      <c r="P71" s="131"/>
      <c r="Q71" s="131"/>
      <c r="R71" s="98"/>
      <c r="S71" s="98"/>
    </row>
    <row r="72" spans="1:19" x14ac:dyDescent="0.2">
      <c r="A72" s="231" t="s">
        <v>810</v>
      </c>
      <c r="B72" s="232"/>
      <c r="C72" s="232"/>
      <c r="D72" s="232"/>
      <c r="E72" s="232"/>
      <c r="F72" s="232"/>
      <c r="G72" s="232"/>
      <c r="H72" s="232"/>
      <c r="I72" s="232"/>
      <c r="J72" s="130">
        <v>7673</v>
      </c>
      <c r="K72" s="131"/>
      <c r="L72" s="131"/>
      <c r="M72" s="131"/>
      <c r="N72" s="131"/>
      <c r="O72" s="130">
        <v>251.97</v>
      </c>
      <c r="P72" s="131"/>
      <c r="Q72" s="131"/>
      <c r="R72" s="98"/>
      <c r="S72" s="98"/>
    </row>
    <row r="73" spans="1:19" x14ac:dyDescent="0.2">
      <c r="A73" s="231" t="s">
        <v>811</v>
      </c>
      <c r="B73" s="232"/>
      <c r="C73" s="232"/>
      <c r="D73" s="232"/>
      <c r="E73" s="232"/>
      <c r="F73" s="232"/>
      <c r="G73" s="232"/>
      <c r="H73" s="232"/>
      <c r="I73" s="232"/>
      <c r="J73" s="130">
        <v>1409</v>
      </c>
      <c r="K73" s="131"/>
      <c r="L73" s="131"/>
      <c r="M73" s="131"/>
      <c r="N73" s="131"/>
      <c r="O73" s="130">
        <v>43.7</v>
      </c>
      <c r="P73" s="131"/>
      <c r="Q73" s="131"/>
      <c r="R73" s="98"/>
      <c r="S73" s="98"/>
    </row>
    <row r="74" spans="1:19" x14ac:dyDescent="0.2">
      <c r="A74" s="231" t="s">
        <v>32</v>
      </c>
      <c r="B74" s="232"/>
      <c r="C74" s="232"/>
      <c r="D74" s="232"/>
      <c r="E74" s="232"/>
      <c r="F74" s="232"/>
      <c r="G74" s="232"/>
      <c r="H74" s="232"/>
      <c r="I74" s="232"/>
      <c r="J74" s="130">
        <v>9082</v>
      </c>
      <c r="K74" s="131"/>
      <c r="L74" s="131"/>
      <c r="M74" s="131"/>
      <c r="N74" s="131"/>
      <c r="O74" s="130">
        <v>295.67</v>
      </c>
      <c r="P74" s="131"/>
      <c r="Q74" s="131"/>
      <c r="R74" s="98"/>
      <c r="S74" s="98"/>
    </row>
    <row r="75" spans="1:19" x14ac:dyDescent="0.2">
      <c r="A75" s="231" t="s">
        <v>33</v>
      </c>
      <c r="B75" s="232"/>
      <c r="C75" s="232"/>
      <c r="D75" s="232"/>
      <c r="E75" s="232"/>
      <c r="F75" s="232"/>
      <c r="G75" s="232"/>
      <c r="H75" s="232"/>
      <c r="I75" s="232"/>
      <c r="J75" s="131"/>
      <c r="K75" s="131"/>
      <c r="L75" s="131"/>
      <c r="M75" s="131"/>
      <c r="N75" s="131"/>
      <c r="O75" s="131"/>
      <c r="P75" s="131"/>
      <c r="Q75" s="131"/>
      <c r="R75" s="98"/>
      <c r="S75" s="98"/>
    </row>
    <row r="76" spans="1:19" x14ac:dyDescent="0.2">
      <c r="A76" s="231" t="s">
        <v>36</v>
      </c>
      <c r="B76" s="232"/>
      <c r="C76" s="232"/>
      <c r="D76" s="232"/>
      <c r="E76" s="232"/>
      <c r="F76" s="232"/>
      <c r="G76" s="232"/>
      <c r="H76" s="232"/>
      <c r="I76" s="232"/>
      <c r="J76" s="130">
        <v>4430</v>
      </c>
      <c r="K76" s="131"/>
      <c r="L76" s="131"/>
      <c r="M76" s="131"/>
      <c r="N76" s="131"/>
      <c r="O76" s="131"/>
      <c r="P76" s="131"/>
      <c r="Q76" s="131"/>
      <c r="R76" s="98"/>
      <c r="S76" s="98"/>
    </row>
    <row r="77" spans="1:19" x14ac:dyDescent="0.2">
      <c r="A77" s="231" t="s">
        <v>37</v>
      </c>
      <c r="B77" s="232"/>
      <c r="C77" s="232"/>
      <c r="D77" s="232"/>
      <c r="E77" s="232"/>
      <c r="F77" s="232"/>
      <c r="G77" s="232"/>
      <c r="H77" s="232"/>
      <c r="I77" s="232"/>
      <c r="J77" s="130">
        <v>2880</v>
      </c>
      <c r="K77" s="131"/>
      <c r="L77" s="131"/>
      <c r="M77" s="131"/>
      <c r="N77" s="131"/>
      <c r="O77" s="131"/>
      <c r="P77" s="131"/>
      <c r="Q77" s="131"/>
      <c r="R77" s="98"/>
      <c r="S77" s="98"/>
    </row>
    <row r="78" spans="1:19" x14ac:dyDescent="0.2">
      <c r="A78" s="231" t="s">
        <v>38</v>
      </c>
      <c r="B78" s="232"/>
      <c r="C78" s="232"/>
      <c r="D78" s="232"/>
      <c r="E78" s="232"/>
      <c r="F78" s="232"/>
      <c r="G78" s="232"/>
      <c r="H78" s="232"/>
      <c r="I78" s="232"/>
      <c r="J78" s="130">
        <v>1772</v>
      </c>
      <c r="K78" s="131"/>
      <c r="L78" s="131"/>
      <c r="M78" s="131"/>
      <c r="N78" s="131"/>
      <c r="O78" s="131"/>
      <c r="P78" s="131"/>
      <c r="Q78" s="131"/>
      <c r="R78" s="98"/>
      <c r="S78" s="98"/>
    </row>
    <row r="79" spans="1:19" x14ac:dyDescent="0.2">
      <c r="A79" s="233" t="s">
        <v>39</v>
      </c>
      <c r="B79" s="232"/>
      <c r="C79" s="232"/>
      <c r="D79" s="232"/>
      <c r="E79" s="232"/>
      <c r="F79" s="232"/>
      <c r="G79" s="232"/>
      <c r="H79" s="232"/>
      <c r="I79" s="232"/>
      <c r="J79" s="133">
        <v>9082</v>
      </c>
      <c r="K79" s="131"/>
      <c r="L79" s="131"/>
      <c r="M79" s="131"/>
      <c r="N79" s="131"/>
      <c r="O79" s="133">
        <v>295.67</v>
      </c>
      <c r="P79" s="131"/>
      <c r="Q79" s="131"/>
      <c r="R79" s="98"/>
      <c r="S79" s="98"/>
    </row>
    <row r="80" spans="1:19" x14ac:dyDescent="0.2">
      <c r="A80" s="42"/>
      <c r="B80" s="170"/>
      <c r="C80" s="2"/>
      <c r="D80" s="1"/>
      <c r="E80" s="171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46"/>
      <c r="S80" s="46"/>
    </row>
    <row r="81" spans="1:19" x14ac:dyDescent="0.2">
      <c r="A81" s="172"/>
      <c r="B81" s="173" t="s">
        <v>453</v>
      </c>
      <c r="C81" s="44"/>
      <c r="D81" s="44"/>
      <c r="E81" s="44"/>
      <c r="F81" s="44"/>
      <c r="G81" s="44"/>
      <c r="H81" s="44"/>
      <c r="I81" s="173" t="s">
        <v>454</v>
      </c>
      <c r="J81" s="43"/>
      <c r="K81" s="43"/>
      <c r="L81" s="43"/>
      <c r="M81" s="43"/>
      <c r="N81" s="43"/>
      <c r="O81" s="43"/>
      <c r="P81" s="43"/>
      <c r="Q81" s="64"/>
      <c r="R81" s="158"/>
      <c r="S81" s="158"/>
    </row>
    <row r="82" spans="1:19" x14ac:dyDescent="0.2">
      <c r="A82" s="149"/>
      <c r="B82" s="43"/>
      <c r="C82" s="44"/>
      <c r="D82" s="45"/>
      <c r="E82" s="43"/>
      <c r="F82" s="43"/>
      <c r="G82" s="44"/>
      <c r="H82" s="64"/>
      <c r="I82" s="174" t="s">
        <v>761</v>
      </c>
      <c r="J82" s="64"/>
      <c r="K82" s="64"/>
      <c r="L82" s="64"/>
      <c r="M82" s="64"/>
      <c r="N82" s="64"/>
      <c r="O82" s="64"/>
      <c r="P82" s="64"/>
      <c r="Q82" s="64"/>
      <c r="R82" s="158"/>
      <c r="S82" s="158"/>
    </row>
    <row r="83" spans="1:19" x14ac:dyDescent="0.2">
      <c r="A83" s="42"/>
      <c r="B83" s="170"/>
      <c r="C83" s="2"/>
      <c r="D83" s="1"/>
      <c r="E83" s="171"/>
      <c r="F83" s="65"/>
      <c r="G83" s="65"/>
      <c r="H83" s="65"/>
      <c r="I83" s="173" t="s">
        <v>456</v>
      </c>
      <c r="J83" s="43"/>
      <c r="K83" s="43"/>
      <c r="L83" s="43"/>
      <c r="M83" s="43"/>
      <c r="N83" s="43"/>
      <c r="O83" s="43"/>
      <c r="P83" s="43"/>
      <c r="Q83" s="65"/>
      <c r="R83" s="46"/>
      <c r="S83" s="46"/>
    </row>
    <row r="84" spans="1:19" x14ac:dyDescent="0.2">
      <c r="A84" s="116"/>
      <c r="B84" s="117"/>
      <c r="C84" s="118"/>
      <c r="D84" s="119"/>
      <c r="E84" s="120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98"/>
      <c r="S84" s="98"/>
    </row>
    <row r="85" spans="1:19" x14ac:dyDescent="0.2">
      <c r="A85" s="116"/>
      <c r="B85" s="117"/>
      <c r="C85" s="118"/>
      <c r="D85" s="119"/>
      <c r="E85" s="120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4"/>
      <c r="Q85" s="134"/>
      <c r="R85" s="98"/>
      <c r="S85" s="98"/>
    </row>
  </sheetData>
  <mergeCells count="53">
    <mergeCell ref="A18:A20"/>
    <mergeCell ref="B18:B20"/>
    <mergeCell ref="C18:C20"/>
    <mergeCell ref="D18:D20"/>
    <mergeCell ref="E18:E20"/>
    <mergeCell ref="F19:F20"/>
    <mergeCell ref="G19:I19"/>
    <mergeCell ref="J19:J20"/>
    <mergeCell ref="K19:M19"/>
    <mergeCell ref="E1:J1"/>
    <mergeCell ref="J12:K12"/>
    <mergeCell ref="J13:K13"/>
    <mergeCell ref="J14:K14"/>
    <mergeCell ref="F18:I18"/>
    <mergeCell ref="J18:M18"/>
    <mergeCell ref="N18:N20"/>
    <mergeCell ref="O18:O20"/>
    <mergeCell ref="P18:P20"/>
    <mergeCell ref="Q18:Q20"/>
    <mergeCell ref="A57:Q57"/>
    <mergeCell ref="A22:Q22"/>
    <mergeCell ref="A23:Q23"/>
    <mergeCell ref="A26:Q26"/>
    <mergeCell ref="A35:Q35"/>
    <mergeCell ref="A39:Q39"/>
    <mergeCell ref="A42:Q42"/>
    <mergeCell ref="A45:Q45"/>
    <mergeCell ref="A49:Q49"/>
    <mergeCell ref="A53:I53"/>
    <mergeCell ref="A54:Q54"/>
    <mergeCell ref="A56:I56"/>
    <mergeCell ref="A69:I69"/>
    <mergeCell ref="A58:I58"/>
    <mergeCell ref="A59:I59"/>
    <mergeCell ref="A60:I60"/>
    <mergeCell ref="A61:I61"/>
    <mergeCell ref="A62:I62"/>
    <mergeCell ref="A63:I63"/>
    <mergeCell ref="A64:I64"/>
    <mergeCell ref="A65:I65"/>
    <mergeCell ref="A66:I66"/>
    <mergeCell ref="A67:I67"/>
    <mergeCell ref="A68:I68"/>
    <mergeCell ref="A76:I76"/>
    <mergeCell ref="A77:I77"/>
    <mergeCell ref="A78:I78"/>
    <mergeCell ref="A79:I79"/>
    <mergeCell ref="A70:I70"/>
    <mergeCell ref="A71:I71"/>
    <mergeCell ref="A72:I72"/>
    <mergeCell ref="A73:I73"/>
    <mergeCell ref="A74:I74"/>
    <mergeCell ref="A75:I7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"/>
  <sheetViews>
    <sheetView workbookViewId="0">
      <selection activeCell="K26" sqref="K26"/>
    </sheetView>
  </sheetViews>
  <sheetFormatPr defaultRowHeight="12.75" x14ac:dyDescent="0.2"/>
  <cols>
    <col min="3" max="3" width="30.85546875" customWidth="1"/>
  </cols>
  <sheetData>
    <row r="1" spans="1:18" x14ac:dyDescent="0.2">
      <c r="A1" s="51" t="s">
        <v>27</v>
      </c>
      <c r="B1" s="53"/>
      <c r="C1" s="47"/>
      <c r="D1" s="41"/>
      <c r="E1" s="250" t="s">
        <v>44</v>
      </c>
      <c r="F1" s="250"/>
      <c r="G1" s="250"/>
      <c r="H1" s="250"/>
      <c r="I1" s="250"/>
      <c r="J1" s="50"/>
      <c r="K1" s="50"/>
      <c r="L1" s="50"/>
      <c r="M1" s="51" t="s">
        <v>28</v>
      </c>
      <c r="N1" s="50"/>
      <c r="O1" s="50"/>
      <c r="P1" s="50"/>
      <c r="Q1" s="46"/>
      <c r="R1" s="46"/>
    </row>
    <row r="2" spans="1:18" x14ac:dyDescent="0.2">
      <c r="A2" s="54"/>
      <c r="B2" s="53"/>
      <c r="C2" s="47"/>
      <c r="D2" s="48"/>
      <c r="E2" s="48"/>
      <c r="F2" s="50"/>
      <c r="G2" s="61" t="s">
        <v>23</v>
      </c>
      <c r="H2" s="50"/>
      <c r="I2" s="50"/>
      <c r="J2" s="50"/>
      <c r="K2" s="50"/>
      <c r="L2" s="50"/>
      <c r="M2" s="54" t="s">
        <v>72</v>
      </c>
      <c r="N2" s="50"/>
      <c r="O2" s="50"/>
      <c r="P2" s="50"/>
      <c r="Q2" s="46"/>
      <c r="R2" s="46"/>
    </row>
    <row r="3" spans="1:18" x14ac:dyDescent="0.2">
      <c r="A3" s="54"/>
      <c r="B3" s="53"/>
      <c r="C3" s="47"/>
      <c r="D3" s="48"/>
      <c r="E3" s="48"/>
      <c r="F3" s="50"/>
      <c r="G3" s="61"/>
      <c r="H3" s="50"/>
      <c r="I3" s="50"/>
      <c r="J3" s="50"/>
      <c r="K3" s="50"/>
      <c r="L3" s="54"/>
      <c r="M3" s="54" t="s">
        <v>73</v>
      </c>
      <c r="N3" s="50"/>
      <c r="O3" s="50"/>
      <c r="P3" s="50"/>
      <c r="Q3" s="46"/>
      <c r="R3" s="46"/>
    </row>
    <row r="4" spans="1:18" x14ac:dyDescent="0.2">
      <c r="A4" s="54" t="s">
        <v>69</v>
      </c>
      <c r="B4" s="53"/>
      <c r="C4" s="47"/>
      <c r="D4" s="48"/>
      <c r="E4" s="48"/>
      <c r="F4" s="50"/>
      <c r="G4" s="50"/>
      <c r="H4" s="50"/>
      <c r="I4" s="50"/>
      <c r="J4" s="50"/>
      <c r="K4" s="50"/>
      <c r="L4" s="50"/>
      <c r="M4" s="54" t="s">
        <v>69</v>
      </c>
      <c r="N4" s="50"/>
      <c r="O4" s="50"/>
      <c r="P4" s="50"/>
      <c r="Q4" s="46"/>
      <c r="R4" s="46"/>
    </row>
    <row r="5" spans="1:18" x14ac:dyDescent="0.2">
      <c r="A5" s="54" t="s">
        <v>117</v>
      </c>
      <c r="B5" s="53"/>
      <c r="C5" s="47"/>
      <c r="D5" s="48"/>
      <c r="E5" s="48"/>
      <c r="F5" s="50"/>
      <c r="G5" s="50"/>
      <c r="H5" s="50"/>
      <c r="I5" s="50"/>
      <c r="J5" s="50"/>
      <c r="K5" s="50"/>
      <c r="L5" s="50"/>
      <c r="M5" s="54" t="s">
        <v>118</v>
      </c>
      <c r="N5" s="50"/>
      <c r="O5" s="50"/>
      <c r="P5" s="50"/>
      <c r="Q5" s="46"/>
      <c r="R5" s="46"/>
    </row>
    <row r="6" spans="1:18" x14ac:dyDescent="0.2">
      <c r="A6" s="49"/>
      <c r="B6" s="53"/>
      <c r="C6" s="48"/>
      <c r="D6" s="52"/>
      <c r="E6" s="50"/>
      <c r="F6" s="50"/>
      <c r="G6" s="55" t="s">
        <v>812</v>
      </c>
      <c r="H6" s="55"/>
      <c r="I6" s="55"/>
      <c r="J6" s="50"/>
      <c r="K6" s="50"/>
      <c r="L6" s="50"/>
      <c r="M6" s="50"/>
      <c r="N6" s="50"/>
      <c r="O6" s="50"/>
      <c r="P6" s="50"/>
      <c r="Q6" s="52"/>
      <c r="R6" s="52"/>
    </row>
    <row r="7" spans="1:18" x14ac:dyDescent="0.2">
      <c r="A7" s="49"/>
      <c r="B7" s="53"/>
      <c r="C7" s="48"/>
      <c r="D7" s="52"/>
      <c r="E7" s="50"/>
      <c r="F7" s="50"/>
      <c r="G7" s="49" t="s">
        <v>55</v>
      </c>
      <c r="H7" s="49"/>
      <c r="I7" s="49"/>
      <c r="J7" s="50"/>
      <c r="K7" s="50"/>
      <c r="L7" s="50"/>
      <c r="M7" s="50"/>
      <c r="N7" s="50"/>
      <c r="O7" s="50"/>
      <c r="P7" s="50"/>
      <c r="Q7" s="52"/>
      <c r="R7" s="52"/>
    </row>
    <row r="8" spans="1:18" x14ac:dyDescent="0.2">
      <c r="A8" s="94"/>
      <c r="B8" s="95"/>
      <c r="C8" s="96"/>
      <c r="D8" s="97"/>
      <c r="E8" s="98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46"/>
    </row>
    <row r="9" spans="1:18" x14ac:dyDescent="0.2">
      <c r="A9" s="94"/>
      <c r="B9" s="95"/>
      <c r="C9" s="100"/>
      <c r="D9" s="101" t="s">
        <v>813</v>
      </c>
      <c r="E9" s="102"/>
      <c r="F9" s="103"/>
      <c r="G9" s="103"/>
      <c r="H9" s="104"/>
      <c r="I9" s="103"/>
      <c r="J9" s="103"/>
      <c r="K9" s="103"/>
      <c r="L9" s="103"/>
      <c r="M9" s="99"/>
      <c r="N9" s="99"/>
      <c r="O9" s="99"/>
      <c r="P9" s="99"/>
      <c r="Q9" s="99"/>
      <c r="R9" s="46"/>
    </row>
    <row r="10" spans="1:18" x14ac:dyDescent="0.2">
      <c r="A10" s="94"/>
      <c r="B10" s="95"/>
      <c r="C10" s="100"/>
      <c r="D10" s="253" t="s">
        <v>89</v>
      </c>
      <c r="E10" s="253"/>
      <c r="F10" s="253"/>
      <c r="G10" s="253"/>
      <c r="H10" s="253"/>
      <c r="I10" s="253"/>
      <c r="J10" s="253"/>
      <c r="K10" s="253"/>
      <c r="L10" s="253"/>
      <c r="M10" s="99"/>
      <c r="N10" s="99"/>
      <c r="O10" s="99"/>
      <c r="P10" s="99"/>
      <c r="Q10" s="99"/>
      <c r="R10" s="46"/>
    </row>
    <row r="11" spans="1:18" x14ac:dyDescent="0.2">
      <c r="A11" s="94"/>
      <c r="B11" s="95"/>
      <c r="C11" s="96"/>
      <c r="D11" s="97"/>
      <c r="E11" s="109"/>
      <c r="F11" s="110"/>
      <c r="G11" s="110"/>
      <c r="H11" s="111" t="s">
        <v>54</v>
      </c>
      <c r="I11" s="111"/>
      <c r="J11" s="110"/>
      <c r="K11" s="110"/>
      <c r="L11" s="99"/>
      <c r="M11" s="99"/>
      <c r="N11" s="99"/>
      <c r="O11" s="99"/>
      <c r="P11" s="99"/>
      <c r="Q11" s="99"/>
      <c r="R11" s="46"/>
    </row>
    <row r="12" spans="1:18" x14ac:dyDescent="0.2">
      <c r="A12" s="112"/>
      <c r="B12" s="113"/>
      <c r="C12" s="96"/>
      <c r="D12" s="97"/>
      <c r="E12" s="98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8"/>
    </row>
    <row r="13" spans="1:18" ht="14.25" x14ac:dyDescent="0.2">
      <c r="A13" s="94"/>
      <c r="B13" s="95"/>
      <c r="C13" s="96"/>
      <c r="D13" s="114" t="s">
        <v>814</v>
      </c>
      <c r="E13" s="94"/>
      <c r="F13" s="99"/>
      <c r="G13" s="99"/>
      <c r="H13" s="99"/>
      <c r="I13" s="114"/>
      <c r="J13" s="114"/>
      <c r="K13" s="99"/>
      <c r="L13" s="99"/>
      <c r="M13" s="99"/>
      <c r="N13" s="99"/>
      <c r="O13" s="99"/>
      <c r="P13" s="99"/>
      <c r="Q13" s="99"/>
      <c r="R13" s="184"/>
    </row>
    <row r="14" spans="1:18" x14ac:dyDescent="0.2">
      <c r="A14" s="94"/>
      <c r="B14" s="95"/>
      <c r="C14" s="96"/>
      <c r="D14" s="114" t="s">
        <v>379</v>
      </c>
      <c r="E14" s="94"/>
      <c r="F14" s="99"/>
      <c r="G14" s="99"/>
      <c r="H14" s="99"/>
      <c r="I14" s="114"/>
      <c r="J14" s="245" t="s">
        <v>815</v>
      </c>
      <c r="K14" s="246"/>
      <c r="L14" s="115" t="s">
        <v>53</v>
      </c>
      <c r="M14" s="99"/>
      <c r="N14" s="99"/>
      <c r="O14" s="99"/>
      <c r="P14" s="99"/>
      <c r="Q14" s="99"/>
      <c r="R14" s="98"/>
    </row>
    <row r="15" spans="1:18" x14ac:dyDescent="0.2">
      <c r="A15" s="94"/>
      <c r="B15" s="95"/>
      <c r="C15" s="96"/>
      <c r="D15" s="114" t="s">
        <v>68</v>
      </c>
      <c r="E15" s="94"/>
      <c r="F15" s="99"/>
      <c r="G15" s="99"/>
      <c r="H15" s="99"/>
      <c r="I15" s="114"/>
      <c r="J15" s="245" t="s">
        <v>816</v>
      </c>
      <c r="K15" s="246"/>
      <c r="L15" s="115" t="s">
        <v>53</v>
      </c>
      <c r="M15" s="99"/>
      <c r="N15" s="99"/>
      <c r="O15" s="99"/>
      <c r="P15" s="99"/>
      <c r="Q15" s="99"/>
      <c r="R15" s="98"/>
    </row>
    <row r="16" spans="1:18" x14ac:dyDescent="0.2">
      <c r="A16" s="94"/>
      <c r="B16" s="95"/>
      <c r="C16" s="96"/>
      <c r="D16" s="114" t="s">
        <v>40</v>
      </c>
      <c r="E16" s="94"/>
      <c r="F16" s="99"/>
      <c r="G16" s="99"/>
      <c r="H16" s="99"/>
      <c r="I16" s="114"/>
      <c r="J16" s="245" t="s">
        <v>817</v>
      </c>
      <c r="K16" s="246"/>
      <c r="L16" s="115" t="s">
        <v>41</v>
      </c>
      <c r="M16" s="99"/>
      <c r="N16" s="99"/>
      <c r="O16" s="99"/>
      <c r="P16" s="99"/>
      <c r="Q16" s="99"/>
      <c r="R16" s="98"/>
    </row>
    <row r="17" spans="1:18" x14ac:dyDescent="0.2">
      <c r="A17" s="94"/>
      <c r="B17" s="95"/>
      <c r="C17" s="96"/>
      <c r="D17" s="60" t="s">
        <v>74</v>
      </c>
      <c r="E17" s="94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8"/>
    </row>
    <row r="18" spans="1:18" x14ac:dyDescent="0.2">
      <c r="A18" s="116"/>
      <c r="B18" s="117"/>
      <c r="C18" s="118"/>
      <c r="D18" s="119"/>
      <c r="E18" s="120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98"/>
    </row>
    <row r="19" spans="1:18" x14ac:dyDescent="0.2">
      <c r="A19" s="235" t="s">
        <v>25</v>
      </c>
      <c r="B19" s="237" t="s">
        <v>133</v>
      </c>
      <c r="C19" s="235" t="s">
        <v>67</v>
      </c>
      <c r="D19" s="235" t="s">
        <v>66</v>
      </c>
      <c r="E19" s="235" t="s">
        <v>65</v>
      </c>
      <c r="F19" s="235" t="s">
        <v>52</v>
      </c>
      <c r="G19" s="236"/>
      <c r="H19" s="236"/>
      <c r="I19" s="236"/>
      <c r="J19" s="235" t="s">
        <v>51</v>
      </c>
      <c r="K19" s="236"/>
      <c r="L19" s="236"/>
      <c r="M19" s="236"/>
      <c r="N19" s="235" t="s">
        <v>64</v>
      </c>
      <c r="O19" s="235" t="s">
        <v>63</v>
      </c>
      <c r="P19" s="235" t="s">
        <v>75</v>
      </c>
      <c r="Q19" s="235" t="s">
        <v>76</v>
      </c>
      <c r="R19" s="98"/>
    </row>
    <row r="20" spans="1:18" x14ac:dyDescent="0.2">
      <c r="A20" s="236"/>
      <c r="B20" s="238"/>
      <c r="C20" s="239"/>
      <c r="D20" s="235"/>
      <c r="E20" s="236"/>
      <c r="F20" s="235" t="s">
        <v>26</v>
      </c>
      <c r="G20" s="235" t="s">
        <v>62</v>
      </c>
      <c r="H20" s="236"/>
      <c r="I20" s="236"/>
      <c r="J20" s="235" t="s">
        <v>26</v>
      </c>
      <c r="K20" s="235" t="s">
        <v>62</v>
      </c>
      <c r="L20" s="236"/>
      <c r="M20" s="236"/>
      <c r="N20" s="235"/>
      <c r="O20" s="235"/>
      <c r="P20" s="235"/>
      <c r="Q20" s="235"/>
      <c r="R20" s="98"/>
    </row>
    <row r="21" spans="1:18" x14ac:dyDescent="0.2">
      <c r="A21" s="236"/>
      <c r="B21" s="238"/>
      <c r="C21" s="239"/>
      <c r="D21" s="235"/>
      <c r="E21" s="236"/>
      <c r="F21" s="236"/>
      <c r="G21" s="122" t="s">
        <v>61</v>
      </c>
      <c r="H21" s="122" t="s">
        <v>60</v>
      </c>
      <c r="I21" s="122" t="s">
        <v>59</v>
      </c>
      <c r="J21" s="236"/>
      <c r="K21" s="122" t="s">
        <v>61</v>
      </c>
      <c r="L21" s="122" t="s">
        <v>60</v>
      </c>
      <c r="M21" s="122" t="s">
        <v>59</v>
      </c>
      <c r="N21" s="235"/>
      <c r="O21" s="235"/>
      <c r="P21" s="235"/>
      <c r="Q21" s="235"/>
      <c r="R21" s="98"/>
    </row>
    <row r="22" spans="1:18" x14ac:dyDescent="0.2">
      <c r="A22" s="123">
        <v>1</v>
      </c>
      <c r="B22" s="124">
        <v>2</v>
      </c>
      <c r="C22" s="122">
        <v>3</v>
      </c>
      <c r="D22" s="122">
        <v>4</v>
      </c>
      <c r="E22" s="123">
        <v>5</v>
      </c>
      <c r="F22" s="125">
        <v>6</v>
      </c>
      <c r="G22" s="125">
        <v>7</v>
      </c>
      <c r="H22" s="125">
        <v>8</v>
      </c>
      <c r="I22" s="125">
        <v>9</v>
      </c>
      <c r="J22" s="125">
        <v>10</v>
      </c>
      <c r="K22" s="125">
        <v>11</v>
      </c>
      <c r="L22" s="125">
        <v>12</v>
      </c>
      <c r="M22" s="125">
        <v>13</v>
      </c>
      <c r="N22" s="125">
        <v>14</v>
      </c>
      <c r="O22" s="125">
        <v>15</v>
      </c>
      <c r="P22" s="125">
        <v>16</v>
      </c>
      <c r="Q22" s="125">
        <v>17</v>
      </c>
      <c r="R22" s="98"/>
    </row>
    <row r="23" spans="1:18" ht="36" x14ac:dyDescent="0.2">
      <c r="A23" s="123">
        <v>1</v>
      </c>
      <c r="B23" s="126" t="s">
        <v>818</v>
      </c>
      <c r="C23" s="127" t="s">
        <v>819</v>
      </c>
      <c r="D23" s="128" t="s">
        <v>80</v>
      </c>
      <c r="E23" s="132" t="s">
        <v>820</v>
      </c>
      <c r="F23" s="130">
        <v>6638.52</v>
      </c>
      <c r="G23" s="130">
        <v>1482.58</v>
      </c>
      <c r="H23" s="130">
        <v>5155.9399999999996</v>
      </c>
      <c r="I23" s="130">
        <v>477.5</v>
      </c>
      <c r="J23" s="131">
        <v>1593</v>
      </c>
      <c r="K23" s="131">
        <v>356</v>
      </c>
      <c r="L23" s="131">
        <v>1237</v>
      </c>
      <c r="M23" s="131">
        <v>115</v>
      </c>
      <c r="N23" s="131">
        <v>110.64</v>
      </c>
      <c r="O23" s="131">
        <v>26.55</v>
      </c>
      <c r="P23" s="131">
        <v>30.57</v>
      </c>
      <c r="Q23" s="131">
        <v>7.34</v>
      </c>
      <c r="R23" s="98"/>
    </row>
    <row r="24" spans="1:18" ht="47.25" x14ac:dyDescent="0.2">
      <c r="A24" s="123">
        <v>2</v>
      </c>
      <c r="B24" s="126" t="s">
        <v>821</v>
      </c>
      <c r="C24" s="127" t="s">
        <v>822</v>
      </c>
      <c r="D24" s="128" t="s">
        <v>416</v>
      </c>
      <c r="E24" s="132" t="s">
        <v>823</v>
      </c>
      <c r="F24" s="130">
        <v>583.75</v>
      </c>
      <c r="G24" s="130">
        <v>155.35</v>
      </c>
      <c r="H24" s="130">
        <v>428.4</v>
      </c>
      <c r="I24" s="130">
        <v>39.67</v>
      </c>
      <c r="J24" s="131">
        <v>134</v>
      </c>
      <c r="K24" s="131">
        <v>36</v>
      </c>
      <c r="L24" s="131">
        <v>98</v>
      </c>
      <c r="M24" s="131">
        <v>9</v>
      </c>
      <c r="N24" s="131">
        <v>12.3</v>
      </c>
      <c r="O24" s="131">
        <v>2.83</v>
      </c>
      <c r="P24" s="131">
        <v>2.54</v>
      </c>
      <c r="Q24" s="131">
        <v>0.57999999999999996</v>
      </c>
      <c r="R24" s="98"/>
    </row>
    <row r="25" spans="1:18" ht="24" x14ac:dyDescent="0.2">
      <c r="A25" s="123">
        <v>3</v>
      </c>
      <c r="B25" s="126" t="s">
        <v>824</v>
      </c>
      <c r="C25" s="127" t="s">
        <v>825</v>
      </c>
      <c r="D25" s="128" t="s">
        <v>826</v>
      </c>
      <c r="E25" s="129">
        <v>0.2</v>
      </c>
      <c r="F25" s="130">
        <v>914.25</v>
      </c>
      <c r="G25" s="130">
        <v>332.41</v>
      </c>
      <c r="H25" s="130">
        <v>19.27</v>
      </c>
      <c r="I25" s="131"/>
      <c r="J25" s="131">
        <v>183</v>
      </c>
      <c r="K25" s="131">
        <v>66</v>
      </c>
      <c r="L25" s="131">
        <v>4</v>
      </c>
      <c r="M25" s="131"/>
      <c r="N25" s="131">
        <v>28.88</v>
      </c>
      <c r="O25" s="131">
        <v>5.78</v>
      </c>
      <c r="P25" s="131"/>
      <c r="Q25" s="131"/>
      <c r="R25" s="98"/>
    </row>
    <row r="26" spans="1:18" ht="56.25" x14ac:dyDescent="0.2">
      <c r="A26" s="123">
        <v>4</v>
      </c>
      <c r="B26" s="126" t="s">
        <v>827</v>
      </c>
      <c r="C26" s="127" t="s">
        <v>828</v>
      </c>
      <c r="D26" s="128" t="s">
        <v>90</v>
      </c>
      <c r="E26" s="132" t="s">
        <v>829</v>
      </c>
      <c r="F26" s="130">
        <v>1496.49</v>
      </c>
      <c r="G26" s="130">
        <v>1184.57</v>
      </c>
      <c r="H26" s="130">
        <v>311.92</v>
      </c>
      <c r="I26" s="130">
        <v>120.9</v>
      </c>
      <c r="J26" s="131">
        <v>654</v>
      </c>
      <c r="K26" s="131">
        <v>518</v>
      </c>
      <c r="L26" s="131">
        <v>136</v>
      </c>
      <c r="M26" s="131">
        <v>53</v>
      </c>
      <c r="N26" s="131">
        <v>103.91</v>
      </c>
      <c r="O26" s="131">
        <v>45.41</v>
      </c>
      <c r="P26" s="131">
        <v>7.74</v>
      </c>
      <c r="Q26" s="131">
        <v>3.38</v>
      </c>
      <c r="R26" s="98"/>
    </row>
    <row r="27" spans="1:18" ht="63" x14ac:dyDescent="0.2">
      <c r="A27" s="123">
        <v>5</v>
      </c>
      <c r="B27" s="126" t="s">
        <v>830</v>
      </c>
      <c r="C27" s="127" t="s">
        <v>831</v>
      </c>
      <c r="D27" s="128" t="s">
        <v>832</v>
      </c>
      <c r="E27" s="132" t="s">
        <v>833</v>
      </c>
      <c r="F27" s="130">
        <v>84.31</v>
      </c>
      <c r="G27" s="130">
        <v>33.57</v>
      </c>
      <c r="H27" s="130">
        <v>23.68</v>
      </c>
      <c r="I27" s="131"/>
      <c r="J27" s="131">
        <v>3684</v>
      </c>
      <c r="K27" s="131">
        <v>1467</v>
      </c>
      <c r="L27" s="131">
        <v>1035</v>
      </c>
      <c r="M27" s="131"/>
      <c r="N27" s="131">
        <v>2.4</v>
      </c>
      <c r="O27" s="131">
        <v>104.88</v>
      </c>
      <c r="P27" s="131"/>
      <c r="Q27" s="131"/>
      <c r="R27" s="98"/>
    </row>
    <row r="28" spans="1:18" ht="103.5" x14ac:dyDescent="0.2">
      <c r="A28" s="123">
        <v>6</v>
      </c>
      <c r="B28" s="126" t="s">
        <v>834</v>
      </c>
      <c r="C28" s="127" t="s">
        <v>835</v>
      </c>
      <c r="D28" s="128" t="s">
        <v>148</v>
      </c>
      <c r="E28" s="129">
        <v>8</v>
      </c>
      <c r="F28" s="130" t="s">
        <v>836</v>
      </c>
      <c r="G28" s="131"/>
      <c r="H28" s="131"/>
      <c r="I28" s="131"/>
      <c r="J28" s="131">
        <v>10866</v>
      </c>
      <c r="K28" s="131"/>
      <c r="L28" s="131"/>
      <c r="M28" s="131"/>
      <c r="N28" s="131"/>
      <c r="O28" s="131"/>
      <c r="P28" s="131"/>
      <c r="Q28" s="131"/>
      <c r="R28" s="98"/>
    </row>
    <row r="29" spans="1:18" ht="103.5" x14ac:dyDescent="0.2">
      <c r="A29" s="123">
        <v>7</v>
      </c>
      <c r="B29" s="126" t="s">
        <v>837</v>
      </c>
      <c r="C29" s="127" t="s">
        <v>838</v>
      </c>
      <c r="D29" s="128" t="s">
        <v>148</v>
      </c>
      <c r="E29" s="129">
        <v>2</v>
      </c>
      <c r="F29" s="130" t="s">
        <v>839</v>
      </c>
      <c r="G29" s="131"/>
      <c r="H29" s="131"/>
      <c r="I29" s="131"/>
      <c r="J29" s="131">
        <v>4311</v>
      </c>
      <c r="K29" s="131"/>
      <c r="L29" s="131"/>
      <c r="M29" s="131"/>
      <c r="N29" s="131"/>
      <c r="O29" s="131"/>
      <c r="P29" s="131"/>
      <c r="Q29" s="131"/>
      <c r="R29" s="98"/>
    </row>
    <row r="30" spans="1:18" ht="103.5" x14ac:dyDescent="0.2">
      <c r="A30" s="123">
        <v>8</v>
      </c>
      <c r="B30" s="126" t="s">
        <v>837</v>
      </c>
      <c r="C30" s="127" t="s">
        <v>840</v>
      </c>
      <c r="D30" s="128" t="s">
        <v>148</v>
      </c>
      <c r="E30" s="129">
        <v>1</v>
      </c>
      <c r="F30" s="130" t="s">
        <v>841</v>
      </c>
      <c r="G30" s="131"/>
      <c r="H30" s="131"/>
      <c r="I30" s="131"/>
      <c r="J30" s="131">
        <v>2008</v>
      </c>
      <c r="K30" s="131"/>
      <c r="L30" s="131"/>
      <c r="M30" s="131"/>
      <c r="N30" s="131"/>
      <c r="O30" s="131"/>
      <c r="P30" s="131"/>
      <c r="Q30" s="131"/>
      <c r="R30" s="98"/>
    </row>
    <row r="31" spans="1:18" ht="103.5" x14ac:dyDescent="0.2">
      <c r="A31" s="123">
        <v>9</v>
      </c>
      <c r="B31" s="126" t="s">
        <v>837</v>
      </c>
      <c r="C31" s="127" t="s">
        <v>842</v>
      </c>
      <c r="D31" s="128" t="s">
        <v>148</v>
      </c>
      <c r="E31" s="129">
        <v>3</v>
      </c>
      <c r="F31" s="130" t="s">
        <v>836</v>
      </c>
      <c r="G31" s="131"/>
      <c r="H31" s="131"/>
      <c r="I31" s="131"/>
      <c r="J31" s="131">
        <v>4075</v>
      </c>
      <c r="K31" s="131"/>
      <c r="L31" s="131"/>
      <c r="M31" s="131"/>
      <c r="N31" s="131"/>
      <c r="O31" s="131"/>
      <c r="P31" s="131"/>
      <c r="Q31" s="131"/>
      <c r="R31" s="98"/>
    </row>
    <row r="32" spans="1:18" ht="91.5" x14ac:dyDescent="0.2">
      <c r="A32" s="123">
        <v>10</v>
      </c>
      <c r="B32" s="126" t="s">
        <v>837</v>
      </c>
      <c r="C32" s="127" t="s">
        <v>843</v>
      </c>
      <c r="D32" s="128" t="s">
        <v>148</v>
      </c>
      <c r="E32" s="129">
        <v>2</v>
      </c>
      <c r="F32" s="130" t="s">
        <v>836</v>
      </c>
      <c r="G32" s="131"/>
      <c r="H32" s="131"/>
      <c r="I32" s="131"/>
      <c r="J32" s="131">
        <v>2717</v>
      </c>
      <c r="K32" s="131"/>
      <c r="L32" s="131"/>
      <c r="M32" s="131"/>
      <c r="N32" s="131"/>
      <c r="O32" s="131"/>
      <c r="P32" s="131"/>
      <c r="Q32" s="131"/>
      <c r="R32" s="98"/>
    </row>
    <row r="33" spans="1:18" ht="103.5" x14ac:dyDescent="0.2">
      <c r="A33" s="123">
        <v>11</v>
      </c>
      <c r="B33" s="126" t="s">
        <v>837</v>
      </c>
      <c r="C33" s="127" t="s">
        <v>844</v>
      </c>
      <c r="D33" s="128" t="s">
        <v>148</v>
      </c>
      <c r="E33" s="129">
        <v>1</v>
      </c>
      <c r="F33" s="130" t="s">
        <v>836</v>
      </c>
      <c r="G33" s="131"/>
      <c r="H33" s="131"/>
      <c r="I33" s="131"/>
      <c r="J33" s="131">
        <v>1358</v>
      </c>
      <c r="K33" s="131"/>
      <c r="L33" s="131"/>
      <c r="M33" s="131"/>
      <c r="N33" s="131"/>
      <c r="O33" s="131"/>
      <c r="P33" s="131"/>
      <c r="Q33" s="131"/>
      <c r="R33" s="98"/>
    </row>
    <row r="34" spans="1:18" ht="103.5" x14ac:dyDescent="0.2">
      <c r="A34" s="123">
        <v>12</v>
      </c>
      <c r="B34" s="126" t="s">
        <v>837</v>
      </c>
      <c r="C34" s="127" t="s">
        <v>845</v>
      </c>
      <c r="D34" s="128" t="s">
        <v>148</v>
      </c>
      <c r="E34" s="129">
        <v>2</v>
      </c>
      <c r="F34" s="130" t="s">
        <v>836</v>
      </c>
      <c r="G34" s="131"/>
      <c r="H34" s="131"/>
      <c r="I34" s="131"/>
      <c r="J34" s="131">
        <v>2717</v>
      </c>
      <c r="K34" s="131"/>
      <c r="L34" s="131"/>
      <c r="M34" s="131"/>
      <c r="N34" s="131"/>
      <c r="O34" s="131"/>
      <c r="P34" s="131"/>
      <c r="Q34" s="131"/>
      <c r="R34" s="98"/>
    </row>
    <row r="35" spans="1:18" ht="103.5" x14ac:dyDescent="0.2">
      <c r="A35" s="123">
        <v>13</v>
      </c>
      <c r="B35" s="126" t="s">
        <v>837</v>
      </c>
      <c r="C35" s="127" t="s">
        <v>846</v>
      </c>
      <c r="D35" s="128" t="s">
        <v>148</v>
      </c>
      <c r="E35" s="129">
        <v>2</v>
      </c>
      <c r="F35" s="130" t="s">
        <v>836</v>
      </c>
      <c r="G35" s="131"/>
      <c r="H35" s="131"/>
      <c r="I35" s="131"/>
      <c r="J35" s="131">
        <v>2717</v>
      </c>
      <c r="K35" s="131"/>
      <c r="L35" s="131"/>
      <c r="M35" s="131"/>
      <c r="N35" s="131"/>
      <c r="O35" s="131"/>
      <c r="P35" s="131"/>
      <c r="Q35" s="131"/>
      <c r="R35" s="98"/>
    </row>
    <row r="36" spans="1:18" ht="103.5" x14ac:dyDescent="0.2">
      <c r="A36" s="123">
        <v>14</v>
      </c>
      <c r="B36" s="126" t="s">
        <v>837</v>
      </c>
      <c r="C36" s="127" t="s">
        <v>847</v>
      </c>
      <c r="D36" s="128" t="s">
        <v>148</v>
      </c>
      <c r="E36" s="129">
        <v>1</v>
      </c>
      <c r="F36" s="130" t="s">
        <v>836</v>
      </c>
      <c r="G36" s="131"/>
      <c r="H36" s="131"/>
      <c r="I36" s="131"/>
      <c r="J36" s="131">
        <v>1358</v>
      </c>
      <c r="K36" s="131"/>
      <c r="L36" s="131"/>
      <c r="M36" s="131"/>
      <c r="N36" s="131"/>
      <c r="O36" s="131"/>
      <c r="P36" s="131"/>
      <c r="Q36" s="131"/>
      <c r="R36" s="98"/>
    </row>
    <row r="37" spans="1:18" ht="48" x14ac:dyDescent="0.2">
      <c r="A37" s="123">
        <v>15</v>
      </c>
      <c r="B37" s="126" t="s">
        <v>848</v>
      </c>
      <c r="C37" s="127" t="s">
        <v>849</v>
      </c>
      <c r="D37" s="128" t="s">
        <v>90</v>
      </c>
      <c r="E37" s="132" t="s">
        <v>850</v>
      </c>
      <c r="F37" s="130">
        <v>7777.57</v>
      </c>
      <c r="G37" s="130">
        <v>4838.05</v>
      </c>
      <c r="H37" s="130">
        <v>46.75</v>
      </c>
      <c r="I37" s="130">
        <v>18.12</v>
      </c>
      <c r="J37" s="131">
        <v>397</v>
      </c>
      <c r="K37" s="131">
        <v>247</v>
      </c>
      <c r="L37" s="131">
        <v>2</v>
      </c>
      <c r="M37" s="131">
        <v>1</v>
      </c>
      <c r="N37" s="131">
        <v>383.06</v>
      </c>
      <c r="O37" s="131">
        <v>19.54</v>
      </c>
      <c r="P37" s="131">
        <v>1.1599999999999999</v>
      </c>
      <c r="Q37" s="131">
        <v>0.06</v>
      </c>
      <c r="R37" s="98"/>
    </row>
    <row r="38" spans="1:18" ht="60" x14ac:dyDescent="0.2">
      <c r="A38" s="123">
        <v>16</v>
      </c>
      <c r="B38" s="126" t="s">
        <v>851</v>
      </c>
      <c r="C38" s="127" t="s">
        <v>852</v>
      </c>
      <c r="D38" s="128" t="s">
        <v>90</v>
      </c>
      <c r="E38" s="132" t="s">
        <v>853</v>
      </c>
      <c r="F38" s="130">
        <v>4324.05</v>
      </c>
      <c r="G38" s="130">
        <v>2849.81</v>
      </c>
      <c r="H38" s="130">
        <v>27</v>
      </c>
      <c r="I38" s="130">
        <v>10.47</v>
      </c>
      <c r="J38" s="131">
        <v>411</v>
      </c>
      <c r="K38" s="131">
        <v>271</v>
      </c>
      <c r="L38" s="131">
        <v>3</v>
      </c>
      <c r="M38" s="131">
        <v>1</v>
      </c>
      <c r="N38" s="131">
        <v>228.35</v>
      </c>
      <c r="O38" s="131">
        <v>21.69</v>
      </c>
      <c r="P38" s="131">
        <v>0.67</v>
      </c>
      <c r="Q38" s="131">
        <v>0.06</v>
      </c>
      <c r="R38" s="98"/>
    </row>
    <row r="39" spans="1:18" ht="89.25" x14ac:dyDescent="0.2">
      <c r="A39" s="123">
        <v>17</v>
      </c>
      <c r="B39" s="126" t="s">
        <v>854</v>
      </c>
      <c r="C39" s="127" t="s">
        <v>855</v>
      </c>
      <c r="D39" s="128" t="s">
        <v>90</v>
      </c>
      <c r="E39" s="132">
        <v>1.18</v>
      </c>
      <c r="F39" s="130">
        <v>6914.85</v>
      </c>
      <c r="G39" s="130">
        <v>2881.88</v>
      </c>
      <c r="H39" s="130">
        <v>455.78</v>
      </c>
      <c r="I39" s="130">
        <v>196.4</v>
      </c>
      <c r="J39" s="131">
        <v>8160</v>
      </c>
      <c r="K39" s="131">
        <v>3401</v>
      </c>
      <c r="L39" s="131">
        <v>538</v>
      </c>
      <c r="M39" s="131">
        <v>232</v>
      </c>
      <c r="N39" s="131">
        <v>217.5</v>
      </c>
      <c r="O39" s="131">
        <v>256.64999999999998</v>
      </c>
      <c r="P39" s="131">
        <v>15.725</v>
      </c>
      <c r="Q39" s="131">
        <v>18.559999999999999</v>
      </c>
      <c r="R39" s="98"/>
    </row>
    <row r="40" spans="1:18" ht="94.5" x14ac:dyDescent="0.2">
      <c r="A40" s="123">
        <v>18</v>
      </c>
      <c r="B40" s="126" t="s">
        <v>856</v>
      </c>
      <c r="C40" s="127" t="s">
        <v>857</v>
      </c>
      <c r="D40" s="128" t="s">
        <v>90</v>
      </c>
      <c r="E40" s="132" t="s">
        <v>858</v>
      </c>
      <c r="F40" s="130">
        <v>1690.52</v>
      </c>
      <c r="G40" s="130">
        <v>536.79999999999995</v>
      </c>
      <c r="H40" s="130">
        <v>16.93</v>
      </c>
      <c r="I40" s="130">
        <v>0.32</v>
      </c>
      <c r="J40" s="131">
        <v>1244</v>
      </c>
      <c r="K40" s="131">
        <v>395</v>
      </c>
      <c r="L40" s="131">
        <v>12</v>
      </c>
      <c r="M40" s="131"/>
      <c r="N40" s="131">
        <v>43.56</v>
      </c>
      <c r="O40" s="131">
        <v>32.06</v>
      </c>
      <c r="P40" s="131">
        <v>0.02</v>
      </c>
      <c r="Q40" s="131">
        <v>0.01</v>
      </c>
      <c r="R40" s="98"/>
    </row>
    <row r="41" spans="1:18" ht="106.5" x14ac:dyDescent="0.2">
      <c r="A41" s="123">
        <v>19</v>
      </c>
      <c r="B41" s="126" t="s">
        <v>859</v>
      </c>
      <c r="C41" s="127" t="s">
        <v>860</v>
      </c>
      <c r="D41" s="128" t="s">
        <v>90</v>
      </c>
      <c r="E41" s="132" t="s">
        <v>861</v>
      </c>
      <c r="F41" s="130">
        <v>2025.21</v>
      </c>
      <c r="G41" s="130">
        <v>776.37</v>
      </c>
      <c r="H41" s="130">
        <v>18.010000000000002</v>
      </c>
      <c r="I41" s="130">
        <v>0.32</v>
      </c>
      <c r="J41" s="131">
        <v>1195</v>
      </c>
      <c r="K41" s="131">
        <v>458</v>
      </c>
      <c r="L41" s="131">
        <v>11</v>
      </c>
      <c r="M41" s="131"/>
      <c r="N41" s="131">
        <v>63</v>
      </c>
      <c r="O41" s="131">
        <v>37.17</v>
      </c>
      <c r="P41" s="131">
        <v>0.02</v>
      </c>
      <c r="Q41" s="131">
        <v>0.01</v>
      </c>
      <c r="R41" s="98"/>
    </row>
    <row r="42" spans="1:18" ht="65.25" x14ac:dyDescent="0.2">
      <c r="A42" s="123">
        <v>20</v>
      </c>
      <c r="B42" s="126" t="s">
        <v>493</v>
      </c>
      <c r="C42" s="127" t="s">
        <v>862</v>
      </c>
      <c r="D42" s="128" t="s">
        <v>495</v>
      </c>
      <c r="E42" s="129">
        <v>2</v>
      </c>
      <c r="F42" s="130">
        <v>47.28</v>
      </c>
      <c r="G42" s="130">
        <v>47.28</v>
      </c>
      <c r="H42" s="131"/>
      <c r="I42" s="131"/>
      <c r="J42" s="131">
        <v>95</v>
      </c>
      <c r="K42" s="131">
        <v>95</v>
      </c>
      <c r="L42" s="131"/>
      <c r="M42" s="131"/>
      <c r="N42" s="131"/>
      <c r="O42" s="131"/>
      <c r="P42" s="131"/>
      <c r="Q42" s="131"/>
      <c r="R42" s="98"/>
    </row>
    <row r="43" spans="1:18" ht="99" x14ac:dyDescent="0.2">
      <c r="A43" s="123">
        <v>21</v>
      </c>
      <c r="B43" s="126" t="s">
        <v>863</v>
      </c>
      <c r="C43" s="127" t="s">
        <v>864</v>
      </c>
      <c r="D43" s="128" t="s">
        <v>495</v>
      </c>
      <c r="E43" s="129">
        <v>2</v>
      </c>
      <c r="F43" s="130">
        <v>12.56</v>
      </c>
      <c r="G43" s="131"/>
      <c r="H43" s="130">
        <v>12.56</v>
      </c>
      <c r="I43" s="131"/>
      <c r="J43" s="131">
        <v>25</v>
      </c>
      <c r="K43" s="131"/>
      <c r="L43" s="131">
        <v>25</v>
      </c>
      <c r="M43" s="131"/>
      <c r="N43" s="131"/>
      <c r="O43" s="131"/>
      <c r="P43" s="131"/>
      <c r="Q43" s="131"/>
      <c r="R43" s="98"/>
    </row>
    <row r="44" spans="1:18" x14ac:dyDescent="0.2">
      <c r="A44" s="233" t="s">
        <v>865</v>
      </c>
      <c r="B44" s="232"/>
      <c r="C44" s="232"/>
      <c r="D44" s="232"/>
      <c r="E44" s="232"/>
      <c r="F44" s="232"/>
      <c r="G44" s="232"/>
      <c r="H44" s="232"/>
      <c r="I44" s="232"/>
      <c r="J44" s="133">
        <v>73979</v>
      </c>
      <c r="K44" s="131"/>
      <c r="L44" s="131"/>
      <c r="M44" s="131"/>
      <c r="N44" s="131"/>
      <c r="O44" s="133">
        <v>790.55</v>
      </c>
      <c r="P44" s="131"/>
      <c r="Q44" s="133">
        <v>42.78</v>
      </c>
      <c r="R44" s="98"/>
    </row>
    <row r="45" spans="1:18" x14ac:dyDescent="0.2">
      <c r="A45" s="241" t="s">
        <v>87</v>
      </c>
      <c r="B45" s="242"/>
      <c r="C45" s="242"/>
      <c r="D45" s="242"/>
      <c r="E45" s="242"/>
      <c r="F45" s="242"/>
      <c r="G45" s="242"/>
      <c r="H45" s="242"/>
      <c r="I45" s="242"/>
      <c r="J45" s="242"/>
      <c r="K45" s="242"/>
      <c r="L45" s="242"/>
      <c r="M45" s="242"/>
      <c r="N45" s="242"/>
      <c r="O45" s="242"/>
      <c r="P45" s="242"/>
      <c r="Q45" s="242"/>
      <c r="R45" s="98"/>
    </row>
    <row r="46" spans="1:18" x14ac:dyDescent="0.2">
      <c r="A46" s="231" t="s">
        <v>29</v>
      </c>
      <c r="B46" s="232"/>
      <c r="C46" s="232"/>
      <c r="D46" s="232"/>
      <c r="E46" s="232"/>
      <c r="F46" s="232"/>
      <c r="G46" s="232"/>
      <c r="H46" s="232"/>
      <c r="I46" s="232"/>
      <c r="J46" s="130">
        <v>49902</v>
      </c>
      <c r="K46" s="130">
        <v>7310</v>
      </c>
      <c r="L46" s="130">
        <v>3101</v>
      </c>
      <c r="M46" s="130">
        <v>411</v>
      </c>
      <c r="N46" s="131"/>
      <c r="O46" s="130">
        <v>552.55999999999995</v>
      </c>
      <c r="P46" s="131"/>
      <c r="Q46" s="130">
        <v>30</v>
      </c>
      <c r="R46" s="98"/>
    </row>
    <row r="47" spans="1:18" x14ac:dyDescent="0.2">
      <c r="A47" s="231" t="s">
        <v>81</v>
      </c>
      <c r="B47" s="232"/>
      <c r="C47" s="232"/>
      <c r="D47" s="232"/>
      <c r="E47" s="232"/>
      <c r="F47" s="232"/>
      <c r="G47" s="232"/>
      <c r="H47" s="232"/>
      <c r="I47" s="232"/>
      <c r="J47" s="130">
        <v>55280</v>
      </c>
      <c r="K47" s="130">
        <v>10922</v>
      </c>
      <c r="L47" s="130">
        <v>4224</v>
      </c>
      <c r="M47" s="130">
        <v>596</v>
      </c>
      <c r="N47" s="131"/>
      <c r="O47" s="130">
        <v>790.55</v>
      </c>
      <c r="P47" s="131"/>
      <c r="Q47" s="130">
        <v>42.78</v>
      </c>
      <c r="R47" s="98"/>
    </row>
    <row r="48" spans="1:18" x14ac:dyDescent="0.2">
      <c r="A48" s="231" t="s">
        <v>49</v>
      </c>
      <c r="B48" s="232"/>
      <c r="C48" s="232"/>
      <c r="D48" s="232"/>
      <c r="E48" s="232"/>
      <c r="F48" s="232"/>
      <c r="G48" s="232"/>
      <c r="H48" s="232"/>
      <c r="I48" s="232"/>
      <c r="J48" s="131"/>
      <c r="K48" s="131"/>
      <c r="L48" s="131"/>
      <c r="M48" s="131"/>
      <c r="N48" s="131"/>
      <c r="O48" s="131"/>
      <c r="P48" s="131"/>
      <c r="Q48" s="131"/>
      <c r="R48" s="98"/>
    </row>
    <row r="49" spans="1:18" x14ac:dyDescent="0.2">
      <c r="A49" s="231" t="s">
        <v>866</v>
      </c>
      <c r="B49" s="232"/>
      <c r="C49" s="232"/>
      <c r="D49" s="232"/>
      <c r="E49" s="232"/>
      <c r="F49" s="232"/>
      <c r="G49" s="232"/>
      <c r="H49" s="232"/>
      <c r="I49" s="232"/>
      <c r="J49" s="130">
        <v>332</v>
      </c>
      <c r="K49" s="130">
        <v>314</v>
      </c>
      <c r="L49" s="130">
        <v>18</v>
      </c>
      <c r="M49" s="130">
        <v>18</v>
      </c>
      <c r="N49" s="131"/>
      <c r="O49" s="131"/>
      <c r="P49" s="131"/>
      <c r="Q49" s="131"/>
      <c r="R49" s="98"/>
    </row>
    <row r="50" spans="1:18" x14ac:dyDescent="0.2">
      <c r="A50" s="231" t="s">
        <v>867</v>
      </c>
      <c r="B50" s="232"/>
      <c r="C50" s="232"/>
      <c r="D50" s="232"/>
      <c r="E50" s="232"/>
      <c r="F50" s="232"/>
      <c r="G50" s="232"/>
      <c r="H50" s="232"/>
      <c r="I50" s="232"/>
      <c r="J50" s="130">
        <v>1298</v>
      </c>
      <c r="K50" s="130">
        <v>895</v>
      </c>
      <c r="L50" s="130">
        <v>402</v>
      </c>
      <c r="M50" s="130">
        <v>60</v>
      </c>
      <c r="N50" s="131"/>
      <c r="O50" s="130">
        <v>64.614000000000004</v>
      </c>
      <c r="P50" s="131"/>
      <c r="Q50" s="130">
        <v>4.6449999999999996</v>
      </c>
      <c r="R50" s="98"/>
    </row>
    <row r="51" spans="1:18" x14ac:dyDescent="0.2">
      <c r="A51" s="231" t="s">
        <v>868</v>
      </c>
      <c r="B51" s="232"/>
      <c r="C51" s="232"/>
      <c r="D51" s="232"/>
      <c r="E51" s="232"/>
      <c r="F51" s="232"/>
      <c r="G51" s="232"/>
      <c r="H51" s="232"/>
      <c r="I51" s="232"/>
      <c r="J51" s="130">
        <v>3105</v>
      </c>
      <c r="K51" s="130">
        <v>2402</v>
      </c>
      <c r="L51" s="130">
        <v>703</v>
      </c>
      <c r="M51" s="130">
        <v>106</v>
      </c>
      <c r="N51" s="131"/>
      <c r="O51" s="130">
        <v>173.37950000000001</v>
      </c>
      <c r="P51" s="131"/>
      <c r="Q51" s="130">
        <v>8.1304999999999996</v>
      </c>
      <c r="R51" s="98"/>
    </row>
    <row r="52" spans="1:18" x14ac:dyDescent="0.2">
      <c r="A52" s="231" t="s">
        <v>869</v>
      </c>
      <c r="B52" s="232"/>
      <c r="C52" s="232"/>
      <c r="D52" s="232"/>
      <c r="E52" s="232"/>
      <c r="F52" s="232"/>
      <c r="G52" s="232"/>
      <c r="H52" s="232"/>
      <c r="I52" s="232"/>
      <c r="J52" s="130">
        <v>643</v>
      </c>
      <c r="K52" s="131"/>
      <c r="L52" s="131"/>
      <c r="M52" s="131"/>
      <c r="N52" s="131"/>
      <c r="O52" s="131"/>
      <c r="P52" s="131"/>
      <c r="Q52" s="131"/>
      <c r="R52" s="98"/>
    </row>
    <row r="53" spans="1:18" x14ac:dyDescent="0.2">
      <c r="A53" s="231" t="s">
        <v>30</v>
      </c>
      <c r="B53" s="232"/>
      <c r="C53" s="232"/>
      <c r="D53" s="232"/>
      <c r="E53" s="232"/>
      <c r="F53" s="232"/>
      <c r="G53" s="232"/>
      <c r="H53" s="232"/>
      <c r="I53" s="232"/>
      <c r="J53" s="130">
        <v>11552</v>
      </c>
      <c r="K53" s="131"/>
      <c r="L53" s="131"/>
      <c r="M53" s="131"/>
      <c r="N53" s="131"/>
      <c r="O53" s="131"/>
      <c r="P53" s="131"/>
      <c r="Q53" s="131"/>
      <c r="R53" s="98"/>
    </row>
    <row r="54" spans="1:18" x14ac:dyDescent="0.2">
      <c r="A54" s="231" t="s">
        <v>49</v>
      </c>
      <c r="B54" s="232"/>
      <c r="C54" s="232"/>
      <c r="D54" s="232"/>
      <c r="E54" s="232"/>
      <c r="F54" s="232"/>
      <c r="G54" s="232"/>
      <c r="H54" s="232"/>
      <c r="I54" s="232"/>
      <c r="J54" s="131"/>
      <c r="K54" s="131"/>
      <c r="L54" s="131"/>
      <c r="M54" s="131"/>
      <c r="N54" s="131"/>
      <c r="O54" s="131"/>
      <c r="P54" s="131"/>
      <c r="Q54" s="131"/>
      <c r="R54" s="98"/>
    </row>
    <row r="55" spans="1:18" x14ac:dyDescent="0.2">
      <c r="A55" s="231" t="s">
        <v>870</v>
      </c>
      <c r="B55" s="232"/>
      <c r="C55" s="232"/>
      <c r="D55" s="232"/>
      <c r="E55" s="232"/>
      <c r="F55" s="232"/>
      <c r="G55" s="232"/>
      <c r="H55" s="232"/>
      <c r="I55" s="232"/>
      <c r="J55" s="130">
        <v>428</v>
      </c>
      <c r="K55" s="131"/>
      <c r="L55" s="131"/>
      <c r="M55" s="131"/>
      <c r="N55" s="131"/>
      <c r="O55" s="131"/>
      <c r="P55" s="131"/>
      <c r="Q55" s="131"/>
      <c r="R55" s="98"/>
    </row>
    <row r="56" spans="1:18" x14ac:dyDescent="0.2">
      <c r="A56" s="231" t="s">
        <v>871</v>
      </c>
      <c r="B56" s="232"/>
      <c r="C56" s="232"/>
      <c r="D56" s="232"/>
      <c r="E56" s="232"/>
      <c r="F56" s="232"/>
      <c r="G56" s="232"/>
      <c r="H56" s="232"/>
      <c r="I56" s="232"/>
      <c r="J56" s="130">
        <v>2138</v>
      </c>
      <c r="K56" s="131"/>
      <c r="L56" s="131"/>
      <c r="M56" s="131"/>
      <c r="N56" s="131"/>
      <c r="O56" s="131"/>
      <c r="P56" s="131"/>
      <c r="Q56" s="131"/>
      <c r="R56" s="98"/>
    </row>
    <row r="57" spans="1:18" x14ac:dyDescent="0.2">
      <c r="A57" s="231" t="s">
        <v>872</v>
      </c>
      <c r="B57" s="232"/>
      <c r="C57" s="232"/>
      <c r="D57" s="232"/>
      <c r="E57" s="232"/>
      <c r="F57" s="232"/>
      <c r="G57" s="232"/>
      <c r="H57" s="232"/>
      <c r="I57" s="232"/>
      <c r="J57" s="130">
        <v>7663</v>
      </c>
      <c r="K57" s="131"/>
      <c r="L57" s="131"/>
      <c r="M57" s="131"/>
      <c r="N57" s="131"/>
      <c r="O57" s="131"/>
      <c r="P57" s="131"/>
      <c r="Q57" s="131"/>
      <c r="R57" s="98"/>
    </row>
    <row r="58" spans="1:18" x14ac:dyDescent="0.2">
      <c r="A58" s="231" t="s">
        <v>873</v>
      </c>
      <c r="B58" s="232"/>
      <c r="C58" s="232"/>
      <c r="D58" s="232"/>
      <c r="E58" s="232"/>
      <c r="F58" s="232"/>
      <c r="G58" s="232"/>
      <c r="H58" s="232"/>
      <c r="I58" s="232"/>
      <c r="J58" s="130">
        <v>1323</v>
      </c>
      <c r="K58" s="131"/>
      <c r="L58" s="131"/>
      <c r="M58" s="131"/>
      <c r="N58" s="131"/>
      <c r="O58" s="131"/>
      <c r="P58" s="131"/>
      <c r="Q58" s="131"/>
      <c r="R58" s="98"/>
    </row>
    <row r="59" spans="1:18" x14ac:dyDescent="0.2">
      <c r="A59" s="231" t="s">
        <v>31</v>
      </c>
      <c r="B59" s="232"/>
      <c r="C59" s="232"/>
      <c r="D59" s="232"/>
      <c r="E59" s="232"/>
      <c r="F59" s="232"/>
      <c r="G59" s="232"/>
      <c r="H59" s="232"/>
      <c r="I59" s="232"/>
      <c r="J59" s="130">
        <v>7147</v>
      </c>
      <c r="K59" s="131"/>
      <c r="L59" s="131"/>
      <c r="M59" s="131"/>
      <c r="N59" s="131"/>
      <c r="O59" s="131"/>
      <c r="P59" s="131"/>
      <c r="Q59" s="131"/>
      <c r="R59" s="98"/>
    </row>
    <row r="60" spans="1:18" x14ac:dyDescent="0.2">
      <c r="A60" s="231" t="s">
        <v>49</v>
      </c>
      <c r="B60" s="232"/>
      <c r="C60" s="232"/>
      <c r="D60" s="232"/>
      <c r="E60" s="232"/>
      <c r="F60" s="232"/>
      <c r="G60" s="232"/>
      <c r="H60" s="232"/>
      <c r="I60" s="232"/>
      <c r="J60" s="131"/>
      <c r="K60" s="131"/>
      <c r="L60" s="131"/>
      <c r="M60" s="131"/>
      <c r="N60" s="131"/>
      <c r="O60" s="131"/>
      <c r="P60" s="131"/>
      <c r="Q60" s="131"/>
      <c r="R60" s="98"/>
    </row>
    <row r="61" spans="1:18" x14ac:dyDescent="0.2">
      <c r="A61" s="231" t="s">
        <v>874</v>
      </c>
      <c r="B61" s="232"/>
      <c r="C61" s="232"/>
      <c r="D61" s="232"/>
      <c r="E61" s="232"/>
      <c r="F61" s="232"/>
      <c r="G61" s="232"/>
      <c r="H61" s="232"/>
      <c r="I61" s="232"/>
      <c r="J61" s="130">
        <v>271</v>
      </c>
      <c r="K61" s="131"/>
      <c r="L61" s="131"/>
      <c r="M61" s="131"/>
      <c r="N61" s="131"/>
      <c r="O61" s="131"/>
      <c r="P61" s="131"/>
      <c r="Q61" s="131"/>
      <c r="R61" s="98"/>
    </row>
    <row r="62" spans="1:18" x14ac:dyDescent="0.2">
      <c r="A62" s="231" t="s">
        <v>875</v>
      </c>
      <c r="B62" s="232"/>
      <c r="C62" s="232"/>
      <c r="D62" s="232"/>
      <c r="E62" s="232"/>
      <c r="F62" s="232"/>
      <c r="G62" s="232"/>
      <c r="H62" s="232"/>
      <c r="I62" s="232"/>
      <c r="J62" s="130">
        <v>4014</v>
      </c>
      <c r="K62" s="131"/>
      <c r="L62" s="131"/>
      <c r="M62" s="131"/>
      <c r="N62" s="131"/>
      <c r="O62" s="131"/>
      <c r="P62" s="131"/>
      <c r="Q62" s="131"/>
      <c r="R62" s="98"/>
    </row>
    <row r="63" spans="1:18" x14ac:dyDescent="0.2">
      <c r="A63" s="231" t="s">
        <v>876</v>
      </c>
      <c r="B63" s="232"/>
      <c r="C63" s="232"/>
      <c r="D63" s="232"/>
      <c r="E63" s="232"/>
      <c r="F63" s="232"/>
      <c r="G63" s="232"/>
      <c r="H63" s="232"/>
      <c r="I63" s="232"/>
      <c r="J63" s="130">
        <v>842</v>
      </c>
      <c r="K63" s="131"/>
      <c r="L63" s="131"/>
      <c r="M63" s="131"/>
      <c r="N63" s="131"/>
      <c r="O63" s="131"/>
      <c r="P63" s="131"/>
      <c r="Q63" s="131"/>
      <c r="R63" s="98"/>
    </row>
    <row r="64" spans="1:18" x14ac:dyDescent="0.2">
      <c r="A64" s="231" t="s">
        <v>877</v>
      </c>
      <c r="B64" s="232"/>
      <c r="C64" s="232"/>
      <c r="D64" s="232"/>
      <c r="E64" s="232"/>
      <c r="F64" s="232"/>
      <c r="G64" s="232"/>
      <c r="H64" s="232"/>
      <c r="I64" s="232"/>
      <c r="J64" s="130">
        <v>2020</v>
      </c>
      <c r="K64" s="131"/>
      <c r="L64" s="131"/>
      <c r="M64" s="131"/>
      <c r="N64" s="131"/>
      <c r="O64" s="131"/>
      <c r="P64" s="131"/>
      <c r="Q64" s="131"/>
      <c r="R64" s="98"/>
    </row>
    <row r="65" spans="1:18" x14ac:dyDescent="0.2">
      <c r="A65" s="233" t="s">
        <v>368</v>
      </c>
      <c r="B65" s="232"/>
      <c r="C65" s="232"/>
      <c r="D65" s="232"/>
      <c r="E65" s="232"/>
      <c r="F65" s="232"/>
      <c r="G65" s="232"/>
      <c r="H65" s="232"/>
      <c r="I65" s="232"/>
      <c r="J65" s="133">
        <v>73979</v>
      </c>
      <c r="K65" s="131"/>
      <c r="L65" s="131"/>
      <c r="M65" s="131"/>
      <c r="N65" s="131"/>
      <c r="O65" s="133">
        <v>790.55</v>
      </c>
      <c r="P65" s="131"/>
      <c r="Q65" s="133">
        <v>42.78</v>
      </c>
      <c r="R65" s="98"/>
    </row>
    <row r="66" spans="1:18" x14ac:dyDescent="0.2">
      <c r="A66" s="231" t="s">
        <v>32</v>
      </c>
      <c r="B66" s="232"/>
      <c r="C66" s="232"/>
      <c r="D66" s="232"/>
      <c r="E66" s="232"/>
      <c r="F66" s="232"/>
      <c r="G66" s="232"/>
      <c r="H66" s="232"/>
      <c r="I66" s="232"/>
      <c r="J66" s="130">
        <v>73979</v>
      </c>
      <c r="K66" s="131"/>
      <c r="L66" s="131"/>
      <c r="M66" s="131"/>
      <c r="N66" s="131"/>
      <c r="O66" s="130">
        <v>790.55</v>
      </c>
      <c r="P66" s="131"/>
      <c r="Q66" s="130">
        <v>42.78</v>
      </c>
      <c r="R66" s="98"/>
    </row>
    <row r="67" spans="1:18" x14ac:dyDescent="0.2">
      <c r="A67" s="231" t="s">
        <v>33</v>
      </c>
      <c r="B67" s="232"/>
      <c r="C67" s="232"/>
      <c r="D67" s="232"/>
      <c r="E67" s="232"/>
      <c r="F67" s="232"/>
      <c r="G67" s="232"/>
      <c r="H67" s="232"/>
      <c r="I67" s="232"/>
      <c r="J67" s="131"/>
      <c r="K67" s="131"/>
      <c r="L67" s="131"/>
      <c r="M67" s="131"/>
      <c r="N67" s="131"/>
      <c r="O67" s="131"/>
      <c r="P67" s="131"/>
      <c r="Q67" s="131"/>
      <c r="R67" s="98"/>
    </row>
    <row r="68" spans="1:18" x14ac:dyDescent="0.2">
      <c r="A68" s="231" t="s">
        <v>34</v>
      </c>
      <c r="B68" s="232"/>
      <c r="C68" s="232"/>
      <c r="D68" s="232"/>
      <c r="E68" s="232"/>
      <c r="F68" s="232"/>
      <c r="G68" s="232"/>
      <c r="H68" s="232"/>
      <c r="I68" s="232"/>
      <c r="J68" s="130">
        <v>40134</v>
      </c>
      <c r="K68" s="131"/>
      <c r="L68" s="131"/>
      <c r="M68" s="131"/>
      <c r="N68" s="131"/>
      <c r="O68" s="131"/>
      <c r="P68" s="131"/>
      <c r="Q68" s="131"/>
      <c r="R68" s="98"/>
    </row>
    <row r="69" spans="1:18" x14ac:dyDescent="0.2">
      <c r="A69" s="231" t="s">
        <v>35</v>
      </c>
      <c r="B69" s="232"/>
      <c r="C69" s="232"/>
      <c r="D69" s="232"/>
      <c r="E69" s="232"/>
      <c r="F69" s="232"/>
      <c r="G69" s="232"/>
      <c r="H69" s="232"/>
      <c r="I69" s="232"/>
      <c r="J69" s="130">
        <v>4224</v>
      </c>
      <c r="K69" s="131"/>
      <c r="L69" s="131"/>
      <c r="M69" s="131"/>
      <c r="N69" s="131"/>
      <c r="O69" s="131"/>
      <c r="P69" s="131"/>
      <c r="Q69" s="131"/>
      <c r="R69" s="98"/>
    </row>
    <row r="70" spans="1:18" x14ac:dyDescent="0.2">
      <c r="A70" s="231" t="s">
        <v>36</v>
      </c>
      <c r="B70" s="232"/>
      <c r="C70" s="232"/>
      <c r="D70" s="232"/>
      <c r="E70" s="232"/>
      <c r="F70" s="232"/>
      <c r="G70" s="232"/>
      <c r="H70" s="232"/>
      <c r="I70" s="232"/>
      <c r="J70" s="130">
        <v>11518</v>
      </c>
      <c r="K70" s="131"/>
      <c r="L70" s="131"/>
      <c r="M70" s="131"/>
      <c r="N70" s="131"/>
      <c r="O70" s="131"/>
      <c r="P70" s="131"/>
      <c r="Q70" s="131"/>
      <c r="R70" s="98"/>
    </row>
    <row r="71" spans="1:18" x14ac:dyDescent="0.2">
      <c r="A71" s="231" t="s">
        <v>37</v>
      </c>
      <c r="B71" s="232"/>
      <c r="C71" s="232"/>
      <c r="D71" s="232"/>
      <c r="E71" s="232"/>
      <c r="F71" s="232"/>
      <c r="G71" s="232"/>
      <c r="H71" s="232"/>
      <c r="I71" s="232"/>
      <c r="J71" s="130">
        <v>11552</v>
      </c>
      <c r="K71" s="131"/>
      <c r="L71" s="131"/>
      <c r="M71" s="131"/>
      <c r="N71" s="131"/>
      <c r="O71" s="131"/>
      <c r="P71" s="131"/>
      <c r="Q71" s="131"/>
      <c r="R71" s="98"/>
    </row>
    <row r="72" spans="1:18" x14ac:dyDescent="0.2">
      <c r="A72" s="231" t="s">
        <v>38</v>
      </c>
      <c r="B72" s="232"/>
      <c r="C72" s="232"/>
      <c r="D72" s="232"/>
      <c r="E72" s="232"/>
      <c r="F72" s="232"/>
      <c r="G72" s="232"/>
      <c r="H72" s="232"/>
      <c r="I72" s="232"/>
      <c r="J72" s="130">
        <v>7147</v>
      </c>
      <c r="K72" s="131"/>
      <c r="L72" s="131"/>
      <c r="M72" s="131"/>
      <c r="N72" s="131"/>
      <c r="O72" s="131"/>
      <c r="P72" s="131"/>
      <c r="Q72" s="131"/>
      <c r="R72" s="98"/>
    </row>
    <row r="73" spans="1:18" x14ac:dyDescent="0.2">
      <c r="A73" s="233" t="s">
        <v>39</v>
      </c>
      <c r="B73" s="232"/>
      <c r="C73" s="232"/>
      <c r="D73" s="232"/>
      <c r="E73" s="232"/>
      <c r="F73" s="232"/>
      <c r="G73" s="232"/>
      <c r="H73" s="232"/>
      <c r="I73" s="232"/>
      <c r="J73" s="133">
        <v>73979</v>
      </c>
      <c r="K73" s="131"/>
      <c r="L73" s="131"/>
      <c r="M73" s="131"/>
      <c r="N73" s="131"/>
      <c r="O73" s="133">
        <v>790.55</v>
      </c>
      <c r="P73" s="131"/>
      <c r="Q73" s="133">
        <v>42.78</v>
      </c>
      <c r="R73" s="98"/>
    </row>
    <row r="74" spans="1:18" x14ac:dyDescent="0.2">
      <c r="A74" s="116"/>
      <c r="B74" s="117"/>
      <c r="C74" s="118"/>
      <c r="D74" s="119"/>
      <c r="E74" s="120"/>
      <c r="F74" s="134"/>
      <c r="G74" s="134"/>
      <c r="H74" s="134"/>
      <c r="I74" s="134"/>
      <c r="J74" s="134"/>
      <c r="K74" s="134"/>
      <c r="L74" s="134"/>
      <c r="M74" s="134"/>
      <c r="N74" s="134"/>
      <c r="O74" s="134"/>
      <c r="P74" s="134"/>
      <c r="Q74" s="134"/>
      <c r="R74" s="98"/>
    </row>
    <row r="75" spans="1:18" x14ac:dyDescent="0.2">
      <c r="A75" s="135"/>
      <c r="B75" s="114" t="s">
        <v>85</v>
      </c>
      <c r="C75" s="114"/>
      <c r="D75" s="114"/>
      <c r="E75" s="114"/>
      <c r="F75" s="114"/>
      <c r="G75" s="114"/>
      <c r="H75" s="114"/>
      <c r="I75" s="114" t="s">
        <v>86</v>
      </c>
      <c r="J75" s="114"/>
      <c r="K75" s="114"/>
      <c r="L75" s="114"/>
      <c r="M75" s="114"/>
      <c r="N75" s="136"/>
      <c r="O75" s="136"/>
      <c r="P75" s="136"/>
      <c r="Q75" s="137"/>
      <c r="R75" s="137"/>
    </row>
    <row r="76" spans="1:18" x14ac:dyDescent="0.2">
      <c r="A76" s="135"/>
      <c r="B76" s="138"/>
      <c r="C76" s="139"/>
      <c r="D76" s="140"/>
      <c r="E76" s="138"/>
      <c r="F76" s="138"/>
      <c r="G76" s="139"/>
      <c r="H76" s="141"/>
      <c r="I76" s="114" t="s">
        <v>878</v>
      </c>
      <c r="J76" s="114"/>
      <c r="K76" s="114"/>
      <c r="L76" s="114"/>
      <c r="M76" s="114"/>
      <c r="N76" s="136"/>
      <c r="O76" s="136"/>
      <c r="P76" s="136"/>
      <c r="Q76" s="137"/>
      <c r="R76" s="137"/>
    </row>
    <row r="77" spans="1:18" x14ac:dyDescent="0.2">
      <c r="A77" s="46"/>
      <c r="B77" s="46"/>
      <c r="C77" s="46"/>
      <c r="D77" s="46"/>
      <c r="E77" s="46"/>
      <c r="F77" s="134"/>
      <c r="G77" s="134"/>
      <c r="H77" s="134"/>
      <c r="I77" s="134"/>
      <c r="J77" s="134"/>
      <c r="K77" s="134"/>
      <c r="L77" s="134"/>
      <c r="M77" s="134"/>
      <c r="N77" s="134"/>
      <c r="O77" s="134"/>
      <c r="P77" s="134"/>
      <c r="Q77" s="134"/>
      <c r="R77" s="46"/>
    </row>
    <row r="78" spans="1:18" x14ac:dyDescent="0.2">
      <c r="A78" s="46"/>
      <c r="B78" s="46"/>
      <c r="C78" s="46"/>
      <c r="D78" s="46"/>
      <c r="E78" s="46"/>
      <c r="F78" s="134"/>
      <c r="G78" s="134"/>
      <c r="H78" s="134"/>
      <c r="I78" s="134"/>
      <c r="J78" s="134"/>
      <c r="K78" s="134"/>
      <c r="L78" s="134"/>
      <c r="M78" s="134"/>
      <c r="N78" s="134"/>
      <c r="O78" s="134"/>
      <c r="P78" s="134"/>
      <c r="Q78" s="134"/>
      <c r="R78" s="46"/>
    </row>
    <row r="79" spans="1:18" x14ac:dyDescent="0.2">
      <c r="A79" s="116"/>
      <c r="B79" s="117"/>
      <c r="C79" s="118"/>
      <c r="D79" s="119"/>
      <c r="E79" s="120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98"/>
    </row>
    <row r="80" spans="1:18" x14ac:dyDescent="0.2">
      <c r="A80" s="116"/>
      <c r="B80" s="117"/>
      <c r="C80" s="118"/>
      <c r="D80" s="119"/>
      <c r="E80" s="120"/>
      <c r="F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98"/>
    </row>
    <row r="81" spans="1:18" x14ac:dyDescent="0.2">
      <c r="A81" s="116"/>
      <c r="B81" s="117"/>
      <c r="C81" s="118"/>
      <c r="D81" s="119"/>
      <c r="E81" s="120"/>
      <c r="F81" s="13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Q81" s="134"/>
      <c r="R81" s="98"/>
    </row>
    <row r="82" spans="1:18" x14ac:dyDescent="0.2">
      <c r="A82" s="116"/>
      <c r="B82" s="117"/>
      <c r="C82" s="118"/>
      <c r="D82" s="119"/>
      <c r="E82" s="120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98"/>
    </row>
    <row r="83" spans="1:18" x14ac:dyDescent="0.2">
      <c r="A83" s="116"/>
      <c r="B83" s="117"/>
      <c r="C83" s="118"/>
      <c r="D83" s="119"/>
      <c r="E83" s="120"/>
      <c r="F83" s="13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Q83" s="134"/>
      <c r="R83" s="98"/>
    </row>
    <row r="84" spans="1:18" x14ac:dyDescent="0.2">
      <c r="A84" s="116"/>
      <c r="B84" s="117"/>
      <c r="C84" s="118"/>
      <c r="D84" s="119"/>
      <c r="E84" s="120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98"/>
    </row>
    <row r="85" spans="1:18" x14ac:dyDescent="0.2">
      <c r="A85" s="116"/>
      <c r="B85" s="117"/>
      <c r="C85" s="118"/>
      <c r="D85" s="119"/>
      <c r="E85" s="120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4"/>
      <c r="Q85" s="134"/>
      <c r="R85" s="98"/>
    </row>
    <row r="86" spans="1:18" x14ac:dyDescent="0.2">
      <c r="A86" s="116"/>
      <c r="B86" s="117"/>
      <c r="C86" s="118"/>
      <c r="D86" s="119"/>
      <c r="E86" s="120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98"/>
    </row>
    <row r="87" spans="1:18" x14ac:dyDescent="0.2">
      <c r="A87" s="116"/>
      <c r="B87" s="117"/>
      <c r="C87" s="118"/>
      <c r="D87" s="119"/>
      <c r="E87" s="120"/>
      <c r="F87" s="134"/>
      <c r="G87" s="134"/>
      <c r="H87" s="134"/>
      <c r="I87" s="134"/>
      <c r="J87" s="134"/>
      <c r="K87" s="134"/>
      <c r="L87" s="134"/>
      <c r="M87" s="134"/>
      <c r="N87" s="134"/>
      <c r="O87" s="134"/>
      <c r="P87" s="134"/>
      <c r="Q87" s="134"/>
      <c r="R87" s="98"/>
    </row>
    <row r="88" spans="1:18" x14ac:dyDescent="0.2">
      <c r="A88" s="116"/>
      <c r="B88" s="117"/>
      <c r="C88" s="118"/>
      <c r="D88" s="119"/>
      <c r="E88" s="120"/>
      <c r="F88" s="134"/>
      <c r="G88" s="134"/>
      <c r="H88" s="134"/>
      <c r="I88" s="134"/>
      <c r="J88" s="134"/>
      <c r="K88" s="134"/>
      <c r="L88" s="134"/>
      <c r="M88" s="134"/>
      <c r="N88" s="134"/>
      <c r="O88" s="134"/>
      <c r="P88" s="134"/>
      <c r="Q88" s="134"/>
      <c r="R88" s="98"/>
    </row>
    <row r="89" spans="1:18" x14ac:dyDescent="0.2">
      <c r="A89" s="116"/>
      <c r="B89" s="117"/>
      <c r="C89" s="118"/>
      <c r="D89" s="119"/>
      <c r="E89" s="120"/>
      <c r="F89" s="134"/>
      <c r="G89" s="134"/>
      <c r="H89" s="134"/>
      <c r="I89" s="134"/>
      <c r="J89" s="134"/>
      <c r="K89" s="134"/>
      <c r="L89" s="134"/>
      <c r="M89" s="134"/>
      <c r="N89" s="134"/>
      <c r="O89" s="134"/>
      <c r="P89" s="134"/>
      <c r="Q89" s="134"/>
      <c r="R89" s="98"/>
    </row>
    <row r="90" spans="1:18" x14ac:dyDescent="0.2">
      <c r="A90" s="116"/>
      <c r="B90" s="117"/>
      <c r="C90" s="118"/>
      <c r="D90" s="119"/>
      <c r="E90" s="120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98"/>
    </row>
    <row r="91" spans="1:18" x14ac:dyDescent="0.2">
      <c r="A91" s="116"/>
      <c r="B91" s="117"/>
      <c r="C91" s="118"/>
      <c r="D91" s="119"/>
      <c r="E91" s="120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  <c r="Q91" s="134"/>
      <c r="R91" s="98"/>
    </row>
    <row r="92" spans="1:18" x14ac:dyDescent="0.2">
      <c r="A92" s="116"/>
      <c r="B92" s="117"/>
      <c r="C92" s="118"/>
      <c r="D92" s="119"/>
      <c r="E92" s="120"/>
      <c r="F92" s="134"/>
      <c r="G92" s="134"/>
      <c r="H92" s="134"/>
      <c r="I92" s="134"/>
      <c r="J92" s="134"/>
      <c r="K92" s="134"/>
      <c r="L92" s="134"/>
      <c r="M92" s="134"/>
      <c r="N92" s="134"/>
      <c r="O92" s="134"/>
      <c r="P92" s="134"/>
      <c r="Q92" s="134"/>
      <c r="R92" s="98"/>
    </row>
    <row r="93" spans="1:18" x14ac:dyDescent="0.2">
      <c r="A93" s="116"/>
      <c r="B93" s="117"/>
      <c r="C93" s="118"/>
      <c r="D93" s="119"/>
      <c r="E93" s="120"/>
      <c r="F93" s="134"/>
      <c r="G93" s="134"/>
      <c r="H93" s="134"/>
      <c r="I93" s="134"/>
      <c r="J93" s="134"/>
      <c r="K93" s="134"/>
      <c r="L93" s="134"/>
      <c r="M93" s="134"/>
      <c r="N93" s="134"/>
      <c r="O93" s="134"/>
      <c r="P93" s="134"/>
      <c r="Q93" s="134"/>
      <c r="R93" s="98"/>
    </row>
    <row r="94" spans="1:18" x14ac:dyDescent="0.2">
      <c r="A94" s="116"/>
      <c r="B94" s="117"/>
      <c r="C94" s="118"/>
      <c r="D94" s="119"/>
      <c r="E94" s="120"/>
      <c r="F94" s="134"/>
      <c r="G94" s="134"/>
      <c r="H94" s="134"/>
      <c r="I94" s="134"/>
      <c r="J94" s="134"/>
      <c r="K94" s="134"/>
      <c r="L94" s="134"/>
      <c r="M94" s="134"/>
      <c r="N94" s="134"/>
      <c r="O94" s="134"/>
      <c r="P94" s="134"/>
      <c r="Q94" s="134"/>
      <c r="R94" s="98"/>
    </row>
    <row r="95" spans="1:18" x14ac:dyDescent="0.2">
      <c r="A95" s="116"/>
      <c r="B95" s="117"/>
      <c r="C95" s="118"/>
      <c r="D95" s="119"/>
      <c r="E95" s="120"/>
      <c r="F95" s="134"/>
      <c r="G95" s="134"/>
      <c r="H95" s="134"/>
      <c r="I95" s="134"/>
      <c r="J95" s="134"/>
      <c r="K95" s="134"/>
      <c r="L95" s="134"/>
      <c r="M95" s="134"/>
      <c r="N95" s="134"/>
      <c r="O95" s="134"/>
      <c r="P95" s="134"/>
      <c r="Q95" s="134"/>
      <c r="R95" s="98"/>
    </row>
    <row r="96" spans="1:18" x14ac:dyDescent="0.2">
      <c r="A96" s="116"/>
      <c r="B96" s="117"/>
      <c r="C96" s="118"/>
      <c r="D96" s="119"/>
      <c r="E96" s="120"/>
      <c r="F96" s="134"/>
      <c r="G96" s="134"/>
      <c r="H96" s="134"/>
      <c r="I96" s="134"/>
      <c r="J96" s="134"/>
      <c r="K96" s="134"/>
      <c r="L96" s="134"/>
      <c r="M96" s="134"/>
      <c r="N96" s="134"/>
      <c r="O96" s="134"/>
      <c r="P96" s="134"/>
      <c r="Q96" s="134"/>
      <c r="R96" s="98"/>
    </row>
    <row r="97" spans="1:18" x14ac:dyDescent="0.2">
      <c r="A97" s="116"/>
      <c r="B97" s="117"/>
      <c r="C97" s="118"/>
      <c r="D97" s="119"/>
      <c r="E97" s="120"/>
      <c r="F97" s="134"/>
      <c r="G97" s="134"/>
      <c r="H97" s="134"/>
      <c r="I97" s="134"/>
      <c r="J97" s="134"/>
      <c r="K97" s="134"/>
      <c r="L97" s="134"/>
      <c r="M97" s="134"/>
      <c r="N97" s="134"/>
      <c r="O97" s="134"/>
      <c r="P97" s="134"/>
      <c r="Q97" s="134"/>
      <c r="R97" s="98"/>
    </row>
    <row r="98" spans="1:18" x14ac:dyDescent="0.2">
      <c r="A98" s="116"/>
      <c r="B98" s="117"/>
      <c r="C98" s="118"/>
      <c r="D98" s="119"/>
      <c r="E98" s="120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4"/>
      <c r="R98" s="98"/>
    </row>
    <row r="99" spans="1:18" x14ac:dyDescent="0.2">
      <c r="A99" s="116"/>
      <c r="B99" s="117"/>
      <c r="C99" s="118"/>
      <c r="D99" s="119"/>
      <c r="E99" s="120"/>
      <c r="F99" s="134"/>
      <c r="G99" s="134"/>
      <c r="H99" s="134"/>
      <c r="I99" s="134"/>
      <c r="J99" s="134"/>
      <c r="K99" s="134"/>
      <c r="L99" s="134"/>
      <c r="M99" s="134"/>
      <c r="N99" s="134"/>
      <c r="O99" s="134"/>
      <c r="P99" s="134"/>
      <c r="Q99" s="134"/>
      <c r="R99" s="98"/>
    </row>
  </sheetData>
  <mergeCells count="50">
    <mergeCell ref="E1:I1"/>
    <mergeCell ref="D10:L10"/>
    <mergeCell ref="J14:K14"/>
    <mergeCell ref="J15:K15"/>
    <mergeCell ref="J16:K16"/>
    <mergeCell ref="Q19:Q21"/>
    <mergeCell ref="F20:F21"/>
    <mergeCell ref="G20:I20"/>
    <mergeCell ref="J20:J21"/>
    <mergeCell ref="K20:M20"/>
    <mergeCell ref="A49:I49"/>
    <mergeCell ref="F19:I19"/>
    <mergeCell ref="J19:M19"/>
    <mergeCell ref="N19:N21"/>
    <mergeCell ref="O19:O21"/>
    <mergeCell ref="A19:A21"/>
    <mergeCell ref="B19:B21"/>
    <mergeCell ref="C19:C21"/>
    <mergeCell ref="D19:D21"/>
    <mergeCell ref="E19:E21"/>
    <mergeCell ref="A44:I44"/>
    <mergeCell ref="A45:Q45"/>
    <mergeCell ref="A46:I46"/>
    <mergeCell ref="A47:I47"/>
    <mergeCell ref="A48:I48"/>
    <mergeCell ref="P19:P21"/>
    <mergeCell ref="A61:I61"/>
    <mergeCell ref="A50:I50"/>
    <mergeCell ref="A51:I51"/>
    <mergeCell ref="A52:I52"/>
    <mergeCell ref="A53:I53"/>
    <mergeCell ref="A54:I54"/>
    <mergeCell ref="A55:I55"/>
    <mergeCell ref="A56:I56"/>
    <mergeCell ref="A57:I57"/>
    <mergeCell ref="A58:I58"/>
    <mergeCell ref="A59:I59"/>
    <mergeCell ref="A60:I60"/>
    <mergeCell ref="A73:I73"/>
    <mergeCell ref="A62:I62"/>
    <mergeCell ref="A63:I63"/>
    <mergeCell ref="A64:I64"/>
    <mergeCell ref="A65:I65"/>
    <mergeCell ref="A66:I66"/>
    <mergeCell ref="A67:I67"/>
    <mergeCell ref="A68:I68"/>
    <mergeCell ref="A69:I69"/>
    <mergeCell ref="A70:I70"/>
    <mergeCell ref="A71:I71"/>
    <mergeCell ref="A72:I7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СМР</vt:lpstr>
      <vt:lpstr>НМЦ договора</vt:lpstr>
      <vt:lpstr>25772</vt:lpstr>
      <vt:lpstr>25773</vt:lpstr>
      <vt:lpstr>25774</vt:lpstr>
      <vt:lpstr>25792</vt:lpstr>
      <vt:lpstr>25804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072-Klusova</cp:lastModifiedBy>
  <cp:lastPrinted>2016-01-21T10:29:50Z</cp:lastPrinted>
  <dcterms:created xsi:type="dcterms:W3CDTF">2002-02-11T05:58:42Z</dcterms:created>
  <dcterms:modified xsi:type="dcterms:W3CDTF">2016-01-21T10:30:49Z</dcterms:modified>
</cp:coreProperties>
</file>