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27795" windowHeight="1252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V17" i="1" l="1"/>
  <c r="V18" i="1"/>
  <c r="V19" i="1"/>
  <c r="Q19" i="1" s="1"/>
  <c r="V20" i="1"/>
  <c r="V21" i="1"/>
  <c r="V22" i="1"/>
  <c r="V23" i="1"/>
  <c r="V24" i="1"/>
  <c r="V25" i="1"/>
  <c r="V26" i="1"/>
  <c r="Q26" i="1" s="1"/>
  <c r="V16" i="1"/>
  <c r="Q16" i="1" s="1"/>
  <c r="U21" i="1"/>
  <c r="U22" i="1"/>
  <c r="U23" i="1"/>
  <c r="U24" i="1"/>
  <c r="U20" i="1"/>
  <c r="Q20" i="1" s="1"/>
  <c r="Q12" i="1"/>
  <c r="Q13" i="1"/>
  <c r="Q14" i="1"/>
  <c r="Q15" i="1"/>
  <c r="Q17" i="1"/>
  <c r="Q18" i="1"/>
  <c r="Q21" i="1"/>
  <c r="Q24" i="1"/>
  <c r="Q25" i="1"/>
  <c r="Q10" i="1"/>
  <c r="Q23" i="1" l="1"/>
  <c r="Q22" i="1"/>
  <c r="I26" i="1"/>
  <c r="I25" i="1"/>
  <c r="I24" i="1"/>
  <c r="I23" i="1"/>
  <c r="I22" i="1"/>
  <c r="I21" i="1"/>
  <c r="I20" i="1"/>
  <c r="E26" i="1"/>
  <c r="E25" i="1"/>
  <c r="E24" i="1"/>
  <c r="E23" i="1"/>
  <c r="E22" i="1"/>
  <c r="E21" i="1"/>
  <c r="E20" i="1"/>
  <c r="I11" i="1"/>
  <c r="I12" i="1"/>
  <c r="I13" i="1"/>
  <c r="I14" i="1"/>
  <c r="I15" i="1"/>
  <c r="I16" i="1"/>
  <c r="I17" i="1"/>
  <c r="I18" i="1"/>
  <c r="I19" i="1"/>
  <c r="I10" i="1"/>
  <c r="E11" i="1"/>
  <c r="E12" i="1"/>
  <c r="E13" i="1"/>
  <c r="E14" i="1"/>
  <c r="E15" i="1"/>
  <c r="E16" i="1"/>
  <c r="E17" i="1"/>
  <c r="E18" i="1"/>
  <c r="E19" i="1"/>
  <c r="E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10" i="1"/>
  <c r="T26" i="1"/>
  <c r="S26" i="1"/>
  <c r="T25" i="1"/>
  <c r="S25" i="1"/>
  <c r="S24" i="1"/>
  <c r="S23" i="1"/>
  <c r="S22" i="1"/>
  <c r="S21" i="1"/>
  <c r="S20" i="1"/>
  <c r="T18" i="1" l="1"/>
  <c r="T19" i="1"/>
  <c r="T11" i="1"/>
  <c r="T12" i="1"/>
  <c r="T13" i="1"/>
  <c r="T14" i="1"/>
  <c r="T15" i="1"/>
  <c r="T16" i="1"/>
  <c r="T17" i="1"/>
  <c r="T10" i="1"/>
  <c r="S10" i="1" l="1"/>
  <c r="S11" i="1"/>
  <c r="Q11" i="1" s="1"/>
  <c r="S12" i="1"/>
  <c r="S13" i="1"/>
  <c r="S14" i="1"/>
  <c r="S15" i="1"/>
  <c r="S16" i="1"/>
  <c r="S17" i="1"/>
  <c r="S18" i="1"/>
  <c r="S19" i="1"/>
  <c r="Q27" i="1" l="1"/>
  <c r="Q28" i="1"/>
  <c r="Q29" i="1" s="1"/>
</calcChain>
</file>

<file path=xl/sharedStrings.xml><?xml version="1.0" encoding="utf-8"?>
<sst xmlns="http://schemas.openxmlformats.org/spreadsheetml/2006/main" count="68" uniqueCount="52">
  <si>
    <t>Наименование глав ССР, объектный сметных расчетов, локальных сметных расчетов, видов прочих работ</t>
  </si>
  <si>
    <t>Сметная стоимость строительства в базисном уровне цен на 01.01.2000г. по ССР</t>
  </si>
  <si>
    <t>Сметная стоимость строительства в базисном уровне цен на 01.01.2000г., выставленная на конкурс</t>
  </si>
  <si>
    <t>Текущая стоимость на момент определения начальной (максимальной) цены</t>
  </si>
  <si>
    <t>№ обосновывающего расчета</t>
  </si>
  <si>
    <t>Всего</t>
  </si>
  <si>
    <t>СМР</t>
  </si>
  <si>
    <t>Оборудование</t>
  </si>
  <si>
    <t>Прочие</t>
  </si>
  <si>
    <t>Остаток сметной стоимости в базисном уровне цен на дату проведения процедуры  закупки</t>
  </si>
  <si>
    <t>Архитектурно-строительные решения</t>
  </si>
  <si>
    <t>Итого:</t>
  </si>
  <si>
    <t>НДС18%:</t>
  </si>
  <si>
    <t>Всего с НДС:</t>
  </si>
  <si>
    <t>г. Лесной ФГУП "Комбинат "Электрохимприбор"</t>
  </si>
  <si>
    <t>Расчет начальной (максимальной) цены</t>
  </si>
  <si>
    <t>Способ закупки: открытый запрос предложений  в электронной форме</t>
  </si>
  <si>
    <t>Инженер по проектно-сметной работе  2 кат.</t>
  </si>
  <si>
    <t>Л.Г.Бушманова</t>
  </si>
  <si>
    <t xml:space="preserve">В расчете использованы индексы: </t>
  </si>
  <si>
    <t>пр-во, цех, отд.</t>
  </si>
  <si>
    <t xml:space="preserve"> № здания</t>
  </si>
  <si>
    <t>Вид работ</t>
  </si>
  <si>
    <t>№ инвентарный</t>
  </si>
  <si>
    <t>Водопровод и канализация</t>
  </si>
  <si>
    <t xml:space="preserve">В том числе по годам строительства - 2015год           </t>
  </si>
  <si>
    <t>Согласовано: отдел 028</t>
  </si>
  <si>
    <t>на выполнение работ по капитальному ремонту  защитных сооружений № 10 и №433 находящихся на промышленной площадке №8</t>
  </si>
  <si>
    <t>10</t>
  </si>
  <si>
    <t>433</t>
  </si>
  <si>
    <t>7506342</t>
  </si>
  <si>
    <t>6501030</t>
  </si>
  <si>
    <t>Вентиляция</t>
  </si>
  <si>
    <t xml:space="preserve">Электроосвещение. </t>
  </si>
  <si>
    <t>Силовое электрооборудование</t>
  </si>
  <si>
    <t>Телефонизация. Радиофикация.</t>
  </si>
  <si>
    <t>Электроснабжение</t>
  </si>
  <si>
    <t xml:space="preserve">ПНР. Электроосвещение. </t>
  </si>
  <si>
    <t>ПНР. Силовое электрооборудование</t>
  </si>
  <si>
    <t>ПНР. Вентиляция</t>
  </si>
  <si>
    <t>Электроосвещение. Силовое электрооборудование</t>
  </si>
  <si>
    <t>Электроснабжение. Телефонизация. Радиофикация.</t>
  </si>
  <si>
    <t>ПНР. Электроосвещение. Силовое электрооборудование</t>
  </si>
  <si>
    <t>006</t>
  </si>
  <si>
    <t>001</t>
  </si>
  <si>
    <t>5,74 -индекс изменения сметной стоимости СМР к ТЕР 2001(письмо Минстроя России от 26.06.2015г. № 19823-ЮР/08 приложение 1, прочие объекты)</t>
  </si>
  <si>
    <t>10,05 - индекс изменения сметной стоимости пусконаладочных затрат к ТЕР 2001 (письмо Минстроя России от 26.06.2015г. № 19823-ЮР/08 приложение 1, прочие объекты)</t>
  </si>
  <si>
    <t>3,76 - индекс изменения сметной стоимости оборудования к ТЕР 2001(письмо Минстроя России от 26.06.2015г. № 19823-ЮР/08 приложение 1, прочие объекты)</t>
  </si>
  <si>
    <t>1,053-  индекс -дефлятор 2016/2015  (письмо УКВ в объекты ФАИП и ГОЗ от 09.09.2014 №1-12.8/34083)</t>
  </si>
  <si>
    <t xml:space="preserve">В том числе по годам строительства - 2016год   </t>
  </si>
  <si>
    <t>И.о.заместителя генерального директора по капитальному строительству</t>
  </si>
  <si>
    <t>С.С.Батаев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</si>
</sst>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&quot;р.&quot;_-;\-* #,##0.00&quot;р.&quot;_-;_-* &quot;-&quot;??&quot;р.&quot;_-;_-@_-"/>
    <numFmt numFmtId="43" formatCode="_-* #,##0.00_р_._-;\-* #,##0.00_р_._-;_-* &quot;-&quot;??_р_._-;_-@_-"/>
  </numFmts>
  <fonts count="3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0"/>
      <name val="Times New Roman Cyr"/>
      <charset val="204"/>
    </font>
    <font>
      <sz val="12"/>
      <color theme="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9"/>
      <name val="Arial Cyr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9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6" fillId="7" borderId="1" applyNumberFormat="0" applyAlignment="0" applyProtection="0"/>
    <xf numFmtId="0" fontId="6" fillId="7" borderId="1" applyNumberFormat="0" applyAlignment="0" applyProtection="0"/>
    <xf numFmtId="0" fontId="7" fillId="20" borderId="2" applyNumberFormat="0" applyAlignment="0" applyProtection="0"/>
    <xf numFmtId="0" fontId="7" fillId="20" borderId="2" applyNumberFormat="0" applyAlignment="0" applyProtection="0"/>
    <xf numFmtId="0" fontId="8" fillId="20" borderId="1" applyNumberFormat="0" applyAlignment="0" applyProtection="0"/>
    <xf numFmtId="0" fontId="8" fillId="20" borderId="1" applyNumberFormat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3" fillId="21" borderId="7" applyNumberFormat="0" applyAlignment="0" applyProtection="0"/>
    <xf numFmtId="0" fontId="13" fillId="21" borderId="7" applyNumberFormat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2" fillId="0" borderId="0" applyAlignment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21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1" fillId="0" borderId="0"/>
    <xf numFmtId="0" fontId="25" fillId="0" borderId="0" applyNumberFormat="0" applyFill="0" applyBorder="0" applyAlignment="0" applyProtection="0">
      <alignment vertical="top"/>
      <protection locked="0"/>
    </xf>
    <xf numFmtId="44" fontId="26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 applyAlignment="0"/>
    <xf numFmtId="43" fontId="2" fillId="0" borderId="0" applyFont="0" applyFill="0" applyBorder="0" applyAlignment="0" applyProtection="0"/>
    <xf numFmtId="0" fontId="21" fillId="0" borderId="0"/>
    <xf numFmtId="0" fontId="29" fillId="0" borderId="0">
      <alignment horizontal="left" vertical="center"/>
    </xf>
    <xf numFmtId="0" fontId="29" fillId="0" borderId="0">
      <alignment horizontal="center" vertical="center"/>
    </xf>
    <xf numFmtId="0" fontId="28" fillId="0" borderId="0">
      <alignment horizontal="center" vertical="center"/>
    </xf>
    <xf numFmtId="0" fontId="28" fillId="0" borderId="0">
      <alignment horizontal="left" vertical="center"/>
    </xf>
    <xf numFmtId="0" fontId="2" fillId="0" borderId="0"/>
  </cellStyleXfs>
  <cellXfs count="69">
    <xf numFmtId="0" fontId="0" fillId="0" borderId="0" xfId="0"/>
    <xf numFmtId="0" fontId="23" fillId="0" borderId="0" xfId="98" applyFont="1" applyAlignment="1">
      <alignment wrapText="1"/>
    </xf>
    <xf numFmtId="0" fontId="24" fillId="0" borderId="0" xfId="98" applyFont="1"/>
    <xf numFmtId="0" fontId="24" fillId="0" borderId="0" xfId="93" applyFont="1" applyFill="1"/>
    <xf numFmtId="0" fontId="3" fillId="0" borderId="0" xfId="98" applyFont="1"/>
    <xf numFmtId="0" fontId="30" fillId="0" borderId="0" xfId="0" applyFont="1" applyAlignment="1">
      <alignment wrapText="1"/>
    </xf>
    <xf numFmtId="43" fontId="30" fillId="0" borderId="0" xfId="1" applyFont="1"/>
    <xf numFmtId="43" fontId="31" fillId="0" borderId="0" xfId="1" applyFont="1"/>
    <xf numFmtId="0" fontId="30" fillId="0" borderId="0" xfId="0" applyFont="1"/>
    <xf numFmtId="43" fontId="30" fillId="0" borderId="10" xfId="1" applyFont="1" applyBorder="1" applyAlignment="1">
      <alignment horizontal="center" vertical="center"/>
    </xf>
    <xf numFmtId="0" fontId="27" fillId="0" borderId="0" xfId="0" applyFont="1"/>
    <xf numFmtId="4" fontId="3" fillId="0" borderId="12" xfId="87" applyNumberFormat="1" applyFont="1" applyFill="1" applyBorder="1" applyAlignment="1">
      <alignment horizontal="center" vertical="center" wrapText="1"/>
    </xf>
    <xf numFmtId="43" fontId="3" fillId="0" borderId="12" xfId="1" applyFont="1" applyFill="1" applyBorder="1" applyAlignment="1">
      <alignment horizontal="center" vertical="center" wrapText="1"/>
    </xf>
    <xf numFmtId="0" fontId="3" fillId="0" borderId="0" xfId="93" applyFont="1" applyFill="1" applyAlignment="1">
      <alignment horizontal="center" vertical="center"/>
    </xf>
    <xf numFmtId="49" fontId="23" fillId="0" borderId="0" xfId="93" applyNumberFormat="1" applyFont="1" applyFill="1" applyAlignment="1">
      <alignment horizontal="center" vertical="center" wrapText="1"/>
    </xf>
    <xf numFmtId="49" fontId="32" fillId="24" borderId="10" xfId="96" applyNumberFormat="1" applyFont="1" applyFill="1" applyBorder="1" applyAlignment="1">
      <alignment horizontal="center" vertical="center" wrapText="1"/>
    </xf>
    <xf numFmtId="0" fontId="32" fillId="24" borderId="10" xfId="96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93" applyFont="1" applyFill="1"/>
    <xf numFmtId="0" fontId="0" fillId="0" borderId="0" xfId="0" applyFont="1"/>
    <xf numFmtId="0" fontId="24" fillId="0" borderId="0" xfId="93" applyFont="1" applyFill="1" applyAlignment="1">
      <alignment horizontal="center" vertical="center"/>
    </xf>
    <xf numFmtId="0" fontId="24" fillId="0" borderId="0" xfId="98" applyFont="1" applyAlignment="1"/>
    <xf numFmtId="0" fontId="33" fillId="0" borderId="0" xfId="0" applyFont="1"/>
    <xf numFmtId="0" fontId="24" fillId="0" borderId="0" xfId="0" applyFont="1"/>
    <xf numFmtId="0" fontId="24" fillId="0" borderId="0" xfId="0" applyFont="1" applyAlignment="1">
      <alignment horizontal="center" vertical="center"/>
    </xf>
    <xf numFmtId="43" fontId="33" fillId="0" borderId="0" xfId="1" applyFont="1"/>
    <xf numFmtId="0" fontId="24" fillId="0" borderId="0" xfId="93" applyFont="1" applyFill="1" applyBorder="1"/>
    <xf numFmtId="0" fontId="24" fillId="0" borderId="0" xfId="93" applyFont="1" applyFill="1" applyBorder="1" applyAlignment="1">
      <alignment horizontal="center" vertical="center"/>
    </xf>
    <xf numFmtId="0" fontId="24" fillId="0" borderId="0" xfId="98" applyFont="1" applyBorder="1"/>
    <xf numFmtId="0" fontId="1" fillId="0" borderId="0" xfId="0" applyFont="1"/>
    <xf numFmtId="43" fontId="3" fillId="0" borderId="10" xfId="1" applyFont="1" applyFill="1" applyBorder="1" applyAlignment="1">
      <alignment vertical="center" wrapText="1"/>
    </xf>
    <xf numFmtId="0" fontId="22" fillId="0" borderId="0" xfId="93" applyFont="1" applyFill="1"/>
    <xf numFmtId="0" fontId="22" fillId="0" borderId="0" xfId="98" applyFont="1"/>
    <xf numFmtId="0" fontId="22" fillId="0" borderId="0" xfId="93" applyFont="1" applyFill="1" applyAlignment="1">
      <alignment horizontal="center" vertical="center"/>
    </xf>
    <xf numFmtId="0" fontId="34" fillId="0" borderId="0" xfId="0" applyFont="1"/>
    <xf numFmtId="0" fontId="22" fillId="0" borderId="0" xfId="93" applyFont="1" applyFill="1" applyAlignment="1">
      <alignment horizontal="left" indent="1"/>
    </xf>
    <xf numFmtId="0" fontId="22" fillId="0" borderId="0" xfId="93" applyFont="1" applyFill="1" applyBorder="1"/>
    <xf numFmtId="0" fontId="35" fillId="0" borderId="0" xfId="98" applyFont="1"/>
    <xf numFmtId="0" fontId="22" fillId="0" borderId="0" xfId="98" applyFont="1" applyAlignment="1"/>
    <xf numFmtId="4" fontId="3" fillId="0" borderId="12" xfId="87" applyNumberFormat="1" applyFont="1" applyFill="1" applyBorder="1" applyAlignment="1">
      <alignment horizontal="center" vertical="center" wrapText="1"/>
    </xf>
    <xf numFmtId="0" fontId="37" fillId="0" borderId="10" xfId="0" applyFont="1" applyFill="1" applyBorder="1" applyAlignment="1">
      <alignment horizontal="center" vertical="center" wrapText="1"/>
    </xf>
    <xf numFmtId="0" fontId="37" fillId="0" borderId="10" xfId="0" applyFont="1" applyFill="1" applyBorder="1" applyAlignment="1">
      <alignment vertical="center" wrapText="1"/>
    </xf>
    <xf numFmtId="0" fontId="24" fillId="0" borderId="0" xfId="93" applyFont="1" applyFill="1" applyAlignment="1">
      <alignment horizontal="center" vertical="center"/>
    </xf>
    <xf numFmtId="43" fontId="31" fillId="0" borderId="0" xfId="1" applyFont="1" applyAlignment="1">
      <alignment horizontal="right" vertical="top"/>
    </xf>
    <xf numFmtId="43" fontId="31" fillId="0" borderId="0" xfId="1" applyFont="1" applyAlignment="1">
      <alignment horizontal="right"/>
    </xf>
    <xf numFmtId="0" fontId="0" fillId="0" borderId="10" xfId="0" applyBorder="1"/>
    <xf numFmtId="0" fontId="30" fillId="0" borderId="10" xfId="0" applyFont="1" applyBorder="1"/>
    <xf numFmtId="43" fontId="3" fillId="0" borderId="10" xfId="1" applyFont="1" applyFill="1" applyBorder="1" applyAlignment="1">
      <alignment horizontal="center" vertical="center" wrapText="1"/>
    </xf>
    <xf numFmtId="4" fontId="3" fillId="0" borderId="10" xfId="87" applyNumberFormat="1" applyFont="1" applyFill="1" applyBorder="1" applyAlignment="1">
      <alignment horizontal="center" vertical="center" wrapText="1"/>
    </xf>
    <xf numFmtId="49" fontId="36" fillId="0" borderId="0" xfId="93" applyNumberFormat="1" applyFont="1" applyFill="1" applyAlignment="1">
      <alignment horizontal="center" vertical="center"/>
    </xf>
    <xf numFmtId="0" fontId="27" fillId="0" borderId="0" xfId="0" applyFont="1" applyAlignment="1"/>
    <xf numFmtId="0" fontId="24" fillId="0" borderId="0" xfId="93" applyFont="1" applyFill="1" applyAlignment="1">
      <alignment horizontal="center" vertical="center"/>
    </xf>
    <xf numFmtId="0" fontId="24" fillId="0" borderId="0" xfId="98" applyFont="1" applyAlignment="1"/>
    <xf numFmtId="0" fontId="33" fillId="0" borderId="0" xfId="0" applyFont="1" applyAlignment="1"/>
    <xf numFmtId="4" fontId="3" fillId="0" borderId="15" xfId="87" applyNumberFormat="1" applyFont="1" applyFill="1" applyBorder="1" applyAlignment="1">
      <alignment horizontal="center" vertical="center" wrapText="1"/>
    </xf>
    <xf numFmtId="4" fontId="3" fillId="0" borderId="12" xfId="87" applyNumberFormat="1" applyFont="1" applyFill="1" applyBorder="1" applyAlignment="1">
      <alignment horizontal="center" vertical="center" wrapText="1"/>
    </xf>
    <xf numFmtId="4" fontId="3" fillId="0" borderId="13" xfId="87" applyNumberFormat="1" applyFont="1" applyFill="1" applyBorder="1" applyAlignment="1">
      <alignment horizontal="center" vertical="center" wrapText="1"/>
    </xf>
    <xf numFmtId="4" fontId="3" fillId="0" borderId="14" xfId="87" applyNumberFormat="1" applyFont="1" applyFill="1" applyBorder="1" applyAlignment="1">
      <alignment horizontal="center" vertical="center" wrapText="1"/>
    </xf>
    <xf numFmtId="4" fontId="3" fillId="0" borderId="11" xfId="87" applyNumberFormat="1" applyFont="1" applyFill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10" xfId="96" applyNumberFormat="1" applyFont="1" applyFill="1" applyBorder="1" applyAlignment="1">
      <alignment horizontal="center" vertical="center" wrapText="1"/>
    </xf>
    <xf numFmtId="49" fontId="3" fillId="0" borderId="15" xfId="96" applyNumberFormat="1" applyFont="1" applyFill="1" applyBorder="1" applyAlignment="1">
      <alignment horizontal="center" vertical="center" wrapText="1"/>
    </xf>
    <xf numFmtId="0" fontId="30" fillId="0" borderId="16" xfId="0" applyFont="1" applyBorder="1" applyAlignment="1">
      <alignment wrapText="1"/>
    </xf>
    <xf numFmtId="0" fontId="30" fillId="0" borderId="12" xfId="0" applyFont="1" applyBorder="1" applyAlignment="1">
      <alignment wrapText="1"/>
    </xf>
    <xf numFmtId="49" fontId="36" fillId="0" borderId="0" xfId="93" applyNumberFormat="1" applyFont="1" applyFill="1" applyAlignment="1">
      <alignment horizontal="center" vertical="center" wrapText="1"/>
    </xf>
    <xf numFmtId="0" fontId="0" fillId="0" borderId="0" xfId="0" applyAlignment="1">
      <alignment wrapText="1"/>
    </xf>
  </cellXfs>
  <cellStyles count="99">
    <cellStyle name="20% - Акцент1 2" xfId="3"/>
    <cellStyle name="20% - Акцент1 3" xfId="4"/>
    <cellStyle name="20% - Акцент2 2" xfId="5"/>
    <cellStyle name="20% - Акцент2 3" xfId="6"/>
    <cellStyle name="20% - Акцент3 2" xfId="7"/>
    <cellStyle name="20% - Акцент3 3" xfId="8"/>
    <cellStyle name="20% - Акцент4 2" xfId="9"/>
    <cellStyle name="20% - Акцент4 3" xfId="10"/>
    <cellStyle name="20% - Акцент5 2" xfId="11"/>
    <cellStyle name="20% - Акцент5 3" xfId="12"/>
    <cellStyle name="20% - Акцент6 2" xfId="13"/>
    <cellStyle name="20% - Акцент6 3" xfId="14"/>
    <cellStyle name="40% - Акцент1 2" xfId="15"/>
    <cellStyle name="40% - Акцент1 3" xfId="16"/>
    <cellStyle name="40% - Акцент2 2" xfId="17"/>
    <cellStyle name="40% - Акцент2 3" xfId="18"/>
    <cellStyle name="40% - Акцент3 2" xfId="19"/>
    <cellStyle name="40% - Акцент3 3" xfId="20"/>
    <cellStyle name="40% - Акцент4 2" xfId="21"/>
    <cellStyle name="40% - Акцент4 3" xfId="22"/>
    <cellStyle name="40% - Акцент5 2" xfId="23"/>
    <cellStyle name="40% - Акцент5 3" xfId="24"/>
    <cellStyle name="40% - Акцент6 2" xfId="25"/>
    <cellStyle name="40% - Акцент6 3" xfId="26"/>
    <cellStyle name="60% - Акцент1 2" xfId="27"/>
    <cellStyle name="60% - Акцент1 3" xfId="28"/>
    <cellStyle name="60% - Акцент2 2" xfId="29"/>
    <cellStyle name="60% - Акцент2 3" xfId="30"/>
    <cellStyle name="60% - Акцент3 2" xfId="31"/>
    <cellStyle name="60% - Акцент3 3" xfId="32"/>
    <cellStyle name="60% - Акцент4 2" xfId="33"/>
    <cellStyle name="60% - Акцент4 3" xfId="34"/>
    <cellStyle name="60% - Акцент5 2" xfId="35"/>
    <cellStyle name="60% - Акцент5 3" xfId="36"/>
    <cellStyle name="60% - Акцент6 2" xfId="37"/>
    <cellStyle name="60% - Акцент6 3" xfId="38"/>
    <cellStyle name="S10" xfId="97"/>
    <cellStyle name="S5" xfId="96"/>
    <cellStyle name="S7" xfId="95"/>
    <cellStyle name="S8" xfId="94"/>
    <cellStyle name="Акцент1 2" xfId="39"/>
    <cellStyle name="Акцент1 3" xfId="40"/>
    <cellStyle name="Акцент2 2" xfId="41"/>
    <cellStyle name="Акцент2 3" xfId="42"/>
    <cellStyle name="Акцент3 2" xfId="43"/>
    <cellStyle name="Акцент3 3" xfId="44"/>
    <cellStyle name="Акцент4 2" xfId="45"/>
    <cellStyle name="Акцент4 3" xfId="46"/>
    <cellStyle name="Акцент5 2" xfId="47"/>
    <cellStyle name="Акцент5 3" xfId="48"/>
    <cellStyle name="Акцент6 2" xfId="49"/>
    <cellStyle name="Акцент6 3" xfId="50"/>
    <cellStyle name="Ввод  2" xfId="51"/>
    <cellStyle name="Ввод  3" xfId="52"/>
    <cellStyle name="Вывод 2" xfId="53"/>
    <cellStyle name="Вывод 3" xfId="54"/>
    <cellStyle name="Вычисление 2" xfId="55"/>
    <cellStyle name="Вычисление 3" xfId="56"/>
    <cellStyle name="Гиперссылка 2" xfId="88"/>
    <cellStyle name="Денежный 2" xfId="89"/>
    <cellStyle name="Заголовок 1 2" xfId="57"/>
    <cellStyle name="Заголовок 1 3" xfId="58"/>
    <cellStyle name="Заголовок 2 2" xfId="59"/>
    <cellStyle name="Заголовок 2 3" xfId="60"/>
    <cellStyle name="Заголовок 3 2" xfId="61"/>
    <cellStyle name="Заголовок 3 3" xfId="62"/>
    <cellStyle name="Заголовок 4 2" xfId="63"/>
    <cellStyle name="Заголовок 4 3" xfId="64"/>
    <cellStyle name="Итог 2" xfId="65"/>
    <cellStyle name="Итог 3" xfId="66"/>
    <cellStyle name="Контрольная ячейка 2" xfId="67"/>
    <cellStyle name="Контрольная ячейка 3" xfId="68"/>
    <cellStyle name="Название 2" xfId="69"/>
    <cellStyle name="Название 3" xfId="70"/>
    <cellStyle name="Нейтральный 2" xfId="71"/>
    <cellStyle name="Нейтральный 3" xfId="72"/>
    <cellStyle name="Обычный" xfId="0" builtinId="0"/>
    <cellStyle name="Обычный 2" xfId="73"/>
    <cellStyle name="Обычный 2 2" xfId="91"/>
    <cellStyle name="Обычный 2 3" xfId="98"/>
    <cellStyle name="Обычный 3" xfId="87"/>
    <cellStyle name="Обычный 4" xfId="2"/>
    <cellStyle name="Обычный_Сводка затрат 153 с НМЦ для Катаева" xfId="93"/>
    <cellStyle name="Плохой 2" xfId="74"/>
    <cellStyle name="Плохой 3" xfId="75"/>
    <cellStyle name="Пояснение 2" xfId="76"/>
    <cellStyle name="Пояснение 3" xfId="77"/>
    <cellStyle name="Примечание 2" xfId="78"/>
    <cellStyle name="Примечание 3" xfId="79"/>
    <cellStyle name="Связанная ячейка 2" xfId="80"/>
    <cellStyle name="Связанная ячейка 3" xfId="81"/>
    <cellStyle name="Стиль 1" xfId="82"/>
    <cellStyle name="Текст предупреждения 2" xfId="83"/>
    <cellStyle name="Текст предупреждения 3" xfId="84"/>
    <cellStyle name="Финансовый" xfId="1" builtinId="3"/>
    <cellStyle name="Финансовый 2" xfId="90"/>
    <cellStyle name="Финансовый 3" xfId="92"/>
    <cellStyle name="Хороший 2" xfId="85"/>
    <cellStyle name="Хороший 3" xfId="8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49"/>
  <sheetViews>
    <sheetView tabSelected="1" topLeftCell="A4" workbookViewId="0">
      <selection activeCell="K18" sqref="K18"/>
    </sheetView>
  </sheetViews>
  <sheetFormatPr defaultRowHeight="15" x14ac:dyDescent="0.25"/>
  <cols>
    <col min="1" max="1" width="5.85546875" style="8" customWidth="1"/>
    <col min="2" max="2" width="7.7109375" style="8" customWidth="1"/>
    <col min="3" max="3" width="23.42578125" style="8" customWidth="1"/>
    <col min="4" max="4" width="8.5703125" style="8" customWidth="1"/>
    <col min="5" max="5" width="11" style="8" customWidth="1"/>
    <col min="6" max="6" width="11.140625" style="8" customWidth="1"/>
    <col min="7" max="7" width="12.28515625" style="8" customWidth="1"/>
    <col min="8" max="8" width="9.85546875" style="8" customWidth="1"/>
    <col min="9" max="9" width="11.140625" style="8" customWidth="1"/>
    <col min="10" max="10" width="11.42578125" style="8" customWidth="1"/>
    <col min="11" max="11" width="12" style="8" customWidth="1"/>
    <col min="12" max="12" width="10.42578125" style="8" customWidth="1"/>
    <col min="13" max="14" width="11" style="8" customWidth="1"/>
    <col min="15" max="15" width="12.7109375" style="8" customWidth="1"/>
    <col min="16" max="16" width="10" style="8" customWidth="1"/>
    <col min="17" max="17" width="17.140625" style="8" customWidth="1"/>
    <col min="18" max="18" width="11.42578125" style="8" customWidth="1"/>
    <col min="19" max="19" width="12.42578125" style="8" customWidth="1"/>
    <col min="20" max="20" width="12.7109375" style="8" customWidth="1"/>
    <col min="21" max="21" width="13" customWidth="1"/>
    <col min="22" max="22" width="12.28515625" customWidth="1"/>
  </cols>
  <sheetData>
    <row r="1" spans="1:22" s="19" customFormat="1" x14ac:dyDescent="0.25">
      <c r="A1" s="22"/>
      <c r="B1" s="22"/>
      <c r="C1" s="51" t="s">
        <v>14</v>
      </c>
      <c r="D1" s="51"/>
      <c r="E1" s="52"/>
      <c r="F1" s="52"/>
      <c r="G1" s="52"/>
      <c r="H1" s="52"/>
      <c r="I1" s="52"/>
      <c r="J1" s="52"/>
      <c r="K1" s="53"/>
      <c r="L1" s="53"/>
      <c r="M1" s="53"/>
      <c r="N1" s="53"/>
      <c r="O1" s="53"/>
      <c r="P1" s="53"/>
      <c r="Q1" s="53"/>
      <c r="R1" s="53"/>
      <c r="S1" s="53"/>
      <c r="T1" s="53"/>
    </row>
    <row r="2" spans="1:22" s="19" customFormat="1" x14ac:dyDescent="0.25">
      <c r="A2" s="22"/>
      <c r="B2" s="22"/>
      <c r="C2" s="2"/>
      <c r="D2" s="2"/>
      <c r="E2" s="20"/>
      <c r="F2" s="20"/>
      <c r="G2" s="20"/>
      <c r="H2" s="20"/>
      <c r="I2" s="20"/>
      <c r="J2" s="21"/>
      <c r="K2" s="2"/>
      <c r="L2" s="2"/>
      <c r="M2" s="2"/>
      <c r="N2" s="2"/>
      <c r="O2" s="2"/>
      <c r="P2" s="2"/>
      <c r="Q2" s="2"/>
      <c r="R2" s="2"/>
      <c r="S2" s="22"/>
      <c r="T2" s="22"/>
    </row>
    <row r="3" spans="1:22" s="34" customFormat="1" ht="15.75" x14ac:dyDescent="0.25">
      <c r="A3" s="37" t="s">
        <v>16</v>
      </c>
      <c r="B3" s="10"/>
      <c r="C3" s="10"/>
      <c r="D3" s="37"/>
      <c r="E3" s="33"/>
      <c r="F3" s="33"/>
      <c r="G3" s="33"/>
      <c r="H3" s="33"/>
      <c r="I3" s="33"/>
      <c r="J3" s="38"/>
      <c r="K3" s="32"/>
      <c r="L3" s="32"/>
      <c r="M3" s="32"/>
      <c r="N3" s="32"/>
      <c r="O3" s="32"/>
      <c r="P3" s="32"/>
      <c r="Q3" s="32"/>
      <c r="R3" s="32"/>
      <c r="S3" s="10"/>
      <c r="T3" s="10"/>
    </row>
    <row r="4" spans="1:22" s="34" customFormat="1" ht="15.75" x14ac:dyDescent="0.25">
      <c r="A4" s="10"/>
      <c r="B4" s="10"/>
      <c r="C4" s="32"/>
      <c r="D4" s="32"/>
      <c r="E4" s="33"/>
      <c r="F4" s="33"/>
      <c r="G4" s="33"/>
      <c r="H4" s="33"/>
      <c r="I4" s="33"/>
      <c r="J4" s="38"/>
      <c r="K4" s="32"/>
      <c r="L4" s="32"/>
      <c r="M4" s="32"/>
      <c r="N4" s="32"/>
      <c r="O4" s="32"/>
      <c r="P4" s="32"/>
      <c r="Q4" s="32"/>
      <c r="R4" s="32"/>
      <c r="S4" s="10"/>
      <c r="T4" s="10"/>
    </row>
    <row r="5" spans="1:22" s="34" customFormat="1" ht="15.75" x14ac:dyDescent="0.25">
      <c r="A5" s="10"/>
      <c r="B5" s="10"/>
      <c r="C5" s="49" t="s">
        <v>15</v>
      </c>
      <c r="D5" s="49"/>
      <c r="E5" s="49"/>
      <c r="F5" s="49"/>
      <c r="G5" s="49"/>
      <c r="H5" s="49"/>
      <c r="I5" s="49"/>
      <c r="J5" s="49"/>
      <c r="K5" s="50"/>
      <c r="L5" s="50"/>
      <c r="M5" s="50"/>
      <c r="N5" s="50"/>
      <c r="O5" s="50"/>
      <c r="P5" s="50"/>
      <c r="Q5" s="50"/>
      <c r="R5" s="50"/>
      <c r="S5" s="50"/>
      <c r="T5" s="50"/>
    </row>
    <row r="6" spans="1:22" s="34" customFormat="1" ht="15" customHeight="1" x14ac:dyDescent="0.25">
      <c r="A6" s="67" t="s">
        <v>27</v>
      </c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</row>
    <row r="7" spans="1:22" x14ac:dyDescent="0.25">
      <c r="C7" s="14"/>
      <c r="D7" s="14"/>
      <c r="E7" s="1"/>
      <c r="F7" s="1"/>
      <c r="G7" s="1"/>
      <c r="H7" s="1"/>
      <c r="I7" s="1"/>
      <c r="J7" s="1"/>
      <c r="K7" s="4"/>
      <c r="L7" s="4"/>
      <c r="M7" s="4"/>
      <c r="N7" s="4"/>
      <c r="O7" s="4"/>
      <c r="P7" s="4"/>
      <c r="Q7" s="4"/>
      <c r="R7" s="4"/>
    </row>
    <row r="8" spans="1:22" ht="43.5" customHeight="1" x14ac:dyDescent="0.25">
      <c r="A8" s="59" t="s">
        <v>0</v>
      </c>
      <c r="B8" s="59"/>
      <c r="C8" s="59"/>
      <c r="D8" s="60" t="s">
        <v>23</v>
      </c>
      <c r="E8" s="56" t="s">
        <v>1</v>
      </c>
      <c r="F8" s="57"/>
      <c r="G8" s="57"/>
      <c r="H8" s="58"/>
      <c r="I8" s="56" t="s">
        <v>9</v>
      </c>
      <c r="J8" s="57"/>
      <c r="K8" s="57"/>
      <c r="L8" s="58"/>
      <c r="M8" s="56" t="s">
        <v>2</v>
      </c>
      <c r="N8" s="57"/>
      <c r="O8" s="57"/>
      <c r="P8" s="58"/>
      <c r="Q8" s="54" t="s">
        <v>3</v>
      </c>
      <c r="R8" s="54" t="s">
        <v>4</v>
      </c>
      <c r="S8" s="56" t="s">
        <v>25</v>
      </c>
      <c r="T8" s="57"/>
      <c r="U8" s="48" t="s">
        <v>49</v>
      </c>
      <c r="V8" s="48"/>
    </row>
    <row r="9" spans="1:22" ht="39" customHeight="1" x14ac:dyDescent="0.25">
      <c r="A9" s="15" t="s">
        <v>20</v>
      </c>
      <c r="B9" s="16" t="s">
        <v>21</v>
      </c>
      <c r="C9" s="17" t="s">
        <v>22</v>
      </c>
      <c r="D9" s="61"/>
      <c r="E9" s="11" t="s">
        <v>5</v>
      </c>
      <c r="F9" s="11" t="s">
        <v>6</v>
      </c>
      <c r="G9" s="11" t="s">
        <v>7</v>
      </c>
      <c r="H9" s="11" t="s">
        <v>8</v>
      </c>
      <c r="I9" s="11" t="s">
        <v>5</v>
      </c>
      <c r="J9" s="11" t="s">
        <v>6</v>
      </c>
      <c r="K9" s="11" t="s">
        <v>7</v>
      </c>
      <c r="L9" s="11" t="s">
        <v>8</v>
      </c>
      <c r="M9" s="11" t="s">
        <v>5</v>
      </c>
      <c r="N9" s="11" t="s">
        <v>6</v>
      </c>
      <c r="O9" s="11" t="s">
        <v>7</v>
      </c>
      <c r="P9" s="11" t="s">
        <v>8</v>
      </c>
      <c r="Q9" s="55"/>
      <c r="R9" s="55"/>
      <c r="S9" s="11" t="s">
        <v>6</v>
      </c>
      <c r="T9" s="11" t="s">
        <v>7</v>
      </c>
      <c r="U9" s="39" t="s">
        <v>7</v>
      </c>
      <c r="V9" s="39" t="s">
        <v>8</v>
      </c>
    </row>
    <row r="10" spans="1:22" ht="24" x14ac:dyDescent="0.25">
      <c r="A10" s="62" t="s">
        <v>44</v>
      </c>
      <c r="B10" s="63" t="s">
        <v>29</v>
      </c>
      <c r="C10" s="41" t="s">
        <v>10</v>
      </c>
      <c r="D10" s="64" t="s">
        <v>30</v>
      </c>
      <c r="E10" s="12">
        <f>F10+G10+H10</f>
        <v>919339</v>
      </c>
      <c r="F10" s="30">
        <v>259680</v>
      </c>
      <c r="G10" s="9">
        <v>659659</v>
      </c>
      <c r="H10" s="9"/>
      <c r="I10" s="12">
        <f>J10+K10+L10</f>
        <v>919339</v>
      </c>
      <c r="J10" s="30">
        <v>259680</v>
      </c>
      <c r="K10" s="9">
        <v>659659</v>
      </c>
      <c r="L10" s="9"/>
      <c r="M10" s="12">
        <f>N10+O10+P10</f>
        <v>919339</v>
      </c>
      <c r="N10" s="30">
        <v>259680</v>
      </c>
      <c r="O10" s="9">
        <v>659659</v>
      </c>
      <c r="P10" s="9"/>
      <c r="Q10" s="12">
        <f>S10+T10+U10+V10</f>
        <v>3970881</v>
      </c>
      <c r="R10" s="40">
        <v>25938</v>
      </c>
      <c r="S10" s="12">
        <f t="shared" ref="S10:S19" si="0">ROUND(N10*5.74,0)</f>
        <v>1490563</v>
      </c>
      <c r="T10" s="12">
        <f>ROUND(O10*3.76,0)</f>
        <v>2480318</v>
      </c>
      <c r="U10" s="45"/>
      <c r="V10" s="45"/>
    </row>
    <row r="11" spans="1:22" ht="25.5" customHeight="1" x14ac:dyDescent="0.25">
      <c r="A11" s="59"/>
      <c r="B11" s="59"/>
      <c r="C11" s="41" t="s">
        <v>24</v>
      </c>
      <c r="D11" s="65"/>
      <c r="E11" s="12">
        <f t="shared" ref="E11:E26" si="1">F11+G11+H11</f>
        <v>123192</v>
      </c>
      <c r="F11" s="30">
        <v>111739</v>
      </c>
      <c r="G11" s="9">
        <v>11453</v>
      </c>
      <c r="H11" s="9"/>
      <c r="I11" s="12">
        <f t="shared" ref="I11:I26" si="2">J11+K11+L11</f>
        <v>123192</v>
      </c>
      <c r="J11" s="30">
        <v>111739</v>
      </c>
      <c r="K11" s="9">
        <v>11453</v>
      </c>
      <c r="L11" s="9"/>
      <c r="M11" s="12">
        <f t="shared" ref="M11:M26" si="3">N11+O11+P11</f>
        <v>123192</v>
      </c>
      <c r="N11" s="30">
        <v>111739</v>
      </c>
      <c r="O11" s="9">
        <v>11453</v>
      </c>
      <c r="P11" s="9"/>
      <c r="Q11" s="12">
        <f t="shared" ref="Q11:Q26" si="4">S11+T11+U11+V11</f>
        <v>684445</v>
      </c>
      <c r="R11" s="40">
        <v>25923</v>
      </c>
      <c r="S11" s="12">
        <f t="shared" si="0"/>
        <v>641382</v>
      </c>
      <c r="T11" s="12">
        <f t="shared" ref="T11:T19" si="5">ROUND(O11*3.76,0)</f>
        <v>43063</v>
      </c>
      <c r="U11" s="45"/>
      <c r="V11" s="45"/>
    </row>
    <row r="12" spans="1:22" x14ac:dyDescent="0.25">
      <c r="A12" s="59"/>
      <c r="B12" s="59"/>
      <c r="C12" s="41" t="s">
        <v>32</v>
      </c>
      <c r="D12" s="65"/>
      <c r="E12" s="12">
        <f t="shared" si="1"/>
        <v>260874</v>
      </c>
      <c r="F12" s="30">
        <v>76685</v>
      </c>
      <c r="G12" s="9">
        <v>184189</v>
      </c>
      <c r="H12" s="9"/>
      <c r="I12" s="12">
        <f t="shared" si="2"/>
        <v>260874</v>
      </c>
      <c r="J12" s="30">
        <v>76685</v>
      </c>
      <c r="K12" s="9">
        <v>184189</v>
      </c>
      <c r="L12" s="9"/>
      <c r="M12" s="12">
        <f t="shared" si="3"/>
        <v>260874</v>
      </c>
      <c r="N12" s="30">
        <v>76685</v>
      </c>
      <c r="O12" s="9">
        <v>184189</v>
      </c>
      <c r="P12" s="9"/>
      <c r="Q12" s="12">
        <f t="shared" si="4"/>
        <v>1132723</v>
      </c>
      <c r="R12" s="40">
        <v>25920</v>
      </c>
      <c r="S12" s="12">
        <f t="shared" si="0"/>
        <v>440172</v>
      </c>
      <c r="T12" s="12">
        <f t="shared" si="5"/>
        <v>692551</v>
      </c>
      <c r="U12" s="45"/>
      <c r="V12" s="45"/>
    </row>
    <row r="13" spans="1:22" x14ac:dyDescent="0.25">
      <c r="A13" s="59"/>
      <c r="B13" s="59"/>
      <c r="C13" s="41" t="s">
        <v>33</v>
      </c>
      <c r="D13" s="65"/>
      <c r="E13" s="12">
        <f t="shared" si="1"/>
        <v>94965</v>
      </c>
      <c r="F13" s="30">
        <v>94487</v>
      </c>
      <c r="G13" s="9">
        <v>478</v>
      </c>
      <c r="H13" s="9"/>
      <c r="I13" s="12">
        <f t="shared" si="2"/>
        <v>94965</v>
      </c>
      <c r="J13" s="30">
        <v>94487</v>
      </c>
      <c r="K13" s="9">
        <v>478</v>
      </c>
      <c r="L13" s="9"/>
      <c r="M13" s="12">
        <f t="shared" si="3"/>
        <v>94965</v>
      </c>
      <c r="N13" s="30">
        <v>94487</v>
      </c>
      <c r="O13" s="9">
        <v>478</v>
      </c>
      <c r="P13" s="9"/>
      <c r="Q13" s="12">
        <f t="shared" si="4"/>
        <v>544152</v>
      </c>
      <c r="R13" s="40">
        <v>25929</v>
      </c>
      <c r="S13" s="12">
        <f t="shared" si="0"/>
        <v>542355</v>
      </c>
      <c r="T13" s="12">
        <f t="shared" si="5"/>
        <v>1797</v>
      </c>
      <c r="U13" s="45"/>
      <c r="V13" s="45"/>
    </row>
    <row r="14" spans="1:22" ht="24" x14ac:dyDescent="0.25">
      <c r="A14" s="59"/>
      <c r="B14" s="59"/>
      <c r="C14" s="41" t="s">
        <v>34</v>
      </c>
      <c r="D14" s="65"/>
      <c r="E14" s="12">
        <f t="shared" si="1"/>
        <v>65950</v>
      </c>
      <c r="F14" s="30">
        <v>42959</v>
      </c>
      <c r="G14" s="9">
        <v>22991</v>
      </c>
      <c r="H14" s="9"/>
      <c r="I14" s="12">
        <f t="shared" si="2"/>
        <v>65950</v>
      </c>
      <c r="J14" s="30">
        <v>42959</v>
      </c>
      <c r="K14" s="9">
        <v>22991</v>
      </c>
      <c r="L14" s="9"/>
      <c r="M14" s="12">
        <f t="shared" si="3"/>
        <v>65950</v>
      </c>
      <c r="N14" s="30">
        <v>42959</v>
      </c>
      <c r="O14" s="9">
        <v>22991</v>
      </c>
      <c r="P14" s="9"/>
      <c r="Q14" s="12">
        <f t="shared" si="4"/>
        <v>333031</v>
      </c>
      <c r="R14" s="40">
        <v>25931</v>
      </c>
      <c r="S14" s="12">
        <f t="shared" si="0"/>
        <v>246585</v>
      </c>
      <c r="T14" s="12">
        <f t="shared" si="5"/>
        <v>86446</v>
      </c>
      <c r="U14" s="45"/>
      <c r="V14" s="45"/>
    </row>
    <row r="15" spans="1:22" ht="24" x14ac:dyDescent="0.25">
      <c r="A15" s="59"/>
      <c r="B15" s="59"/>
      <c r="C15" s="41" t="s">
        <v>35</v>
      </c>
      <c r="D15" s="65"/>
      <c r="E15" s="12">
        <f t="shared" si="1"/>
        <v>18539</v>
      </c>
      <c r="F15" s="30">
        <v>17999</v>
      </c>
      <c r="G15" s="9">
        <v>540</v>
      </c>
      <c r="H15" s="9"/>
      <c r="I15" s="12">
        <f t="shared" si="2"/>
        <v>18539</v>
      </c>
      <c r="J15" s="30">
        <v>17999</v>
      </c>
      <c r="K15" s="9">
        <v>540</v>
      </c>
      <c r="L15" s="9"/>
      <c r="M15" s="12">
        <f t="shared" si="3"/>
        <v>18539</v>
      </c>
      <c r="N15" s="30">
        <v>17999</v>
      </c>
      <c r="O15" s="9">
        <v>540</v>
      </c>
      <c r="P15" s="9"/>
      <c r="Q15" s="12">
        <f t="shared" si="4"/>
        <v>105344</v>
      </c>
      <c r="R15" s="40">
        <v>25934</v>
      </c>
      <c r="S15" s="12">
        <f t="shared" si="0"/>
        <v>103314</v>
      </c>
      <c r="T15" s="12">
        <f t="shared" si="5"/>
        <v>2030</v>
      </c>
      <c r="U15" s="45"/>
      <c r="V15" s="45"/>
    </row>
    <row r="16" spans="1:22" x14ac:dyDescent="0.25">
      <c r="A16" s="59"/>
      <c r="B16" s="59"/>
      <c r="C16" s="41" t="s">
        <v>36</v>
      </c>
      <c r="D16" s="65"/>
      <c r="E16" s="12">
        <f t="shared" si="1"/>
        <v>25271</v>
      </c>
      <c r="F16" s="30">
        <v>24955</v>
      </c>
      <c r="G16" s="9"/>
      <c r="H16" s="9">
        <v>316</v>
      </c>
      <c r="I16" s="12">
        <f t="shared" si="2"/>
        <v>25271</v>
      </c>
      <c r="J16" s="30">
        <v>24955</v>
      </c>
      <c r="K16" s="9"/>
      <c r="L16" s="9">
        <v>316</v>
      </c>
      <c r="M16" s="12">
        <f t="shared" si="3"/>
        <v>25271</v>
      </c>
      <c r="N16" s="30">
        <v>24955</v>
      </c>
      <c r="O16" s="9"/>
      <c r="P16" s="9">
        <v>316</v>
      </c>
      <c r="Q16" s="12">
        <f t="shared" si="4"/>
        <v>146586</v>
      </c>
      <c r="R16" s="40">
        <v>25933</v>
      </c>
      <c r="S16" s="12">
        <f t="shared" si="0"/>
        <v>143242</v>
      </c>
      <c r="T16" s="12">
        <f t="shared" si="5"/>
        <v>0</v>
      </c>
      <c r="U16" s="45"/>
      <c r="V16" s="12">
        <f>ROUND(P16*10.05*1.053,0)</f>
        <v>3344</v>
      </c>
    </row>
    <row r="17" spans="1:22" x14ac:dyDescent="0.25">
      <c r="A17" s="59"/>
      <c r="B17" s="59"/>
      <c r="C17" s="41" t="s">
        <v>37</v>
      </c>
      <c r="D17" s="65"/>
      <c r="E17" s="12">
        <f t="shared" si="1"/>
        <v>3352</v>
      </c>
      <c r="F17" s="30"/>
      <c r="G17" s="9"/>
      <c r="H17" s="30">
        <v>3352</v>
      </c>
      <c r="I17" s="12">
        <f t="shared" si="2"/>
        <v>3352</v>
      </c>
      <c r="J17" s="30"/>
      <c r="K17" s="9"/>
      <c r="L17" s="30">
        <v>3352</v>
      </c>
      <c r="M17" s="12">
        <f t="shared" si="3"/>
        <v>3352</v>
      </c>
      <c r="N17" s="30"/>
      <c r="O17" s="9"/>
      <c r="P17" s="30">
        <v>3352</v>
      </c>
      <c r="Q17" s="12">
        <f t="shared" si="4"/>
        <v>35473</v>
      </c>
      <c r="R17" s="40">
        <v>25930</v>
      </c>
      <c r="S17" s="12">
        <f t="shared" si="0"/>
        <v>0</v>
      </c>
      <c r="T17" s="12">
        <f t="shared" si="5"/>
        <v>0</v>
      </c>
      <c r="U17" s="45"/>
      <c r="V17" s="12">
        <f t="shared" ref="V17:V26" si="6">ROUND(P17*10.05*1.053,0)</f>
        <v>35473</v>
      </c>
    </row>
    <row r="18" spans="1:22" ht="24" x14ac:dyDescent="0.25">
      <c r="A18" s="59"/>
      <c r="B18" s="59"/>
      <c r="C18" s="41" t="s">
        <v>38</v>
      </c>
      <c r="D18" s="65"/>
      <c r="E18" s="12">
        <f t="shared" si="1"/>
        <v>3268</v>
      </c>
      <c r="F18" s="9"/>
      <c r="G18" s="9"/>
      <c r="H18" s="30">
        <v>3268</v>
      </c>
      <c r="I18" s="12">
        <f t="shared" si="2"/>
        <v>3268</v>
      </c>
      <c r="J18" s="9"/>
      <c r="K18" s="9"/>
      <c r="L18" s="30">
        <v>3268</v>
      </c>
      <c r="M18" s="12">
        <f t="shared" si="3"/>
        <v>3268</v>
      </c>
      <c r="N18" s="9"/>
      <c r="O18" s="9"/>
      <c r="P18" s="30">
        <v>3268</v>
      </c>
      <c r="Q18" s="12">
        <f t="shared" si="4"/>
        <v>34584</v>
      </c>
      <c r="R18" s="40">
        <v>25932</v>
      </c>
      <c r="S18" s="12">
        <f t="shared" si="0"/>
        <v>0</v>
      </c>
      <c r="T18" s="12">
        <f t="shared" si="5"/>
        <v>0</v>
      </c>
      <c r="U18" s="45"/>
      <c r="V18" s="12">
        <f t="shared" si="6"/>
        <v>34584</v>
      </c>
    </row>
    <row r="19" spans="1:22" x14ac:dyDescent="0.25">
      <c r="A19" s="59"/>
      <c r="B19" s="59"/>
      <c r="C19" s="41" t="s">
        <v>39</v>
      </c>
      <c r="D19" s="66"/>
      <c r="E19" s="12">
        <f t="shared" si="1"/>
        <v>1327</v>
      </c>
      <c r="F19" s="9"/>
      <c r="G19" s="9"/>
      <c r="H19" s="30">
        <v>1327</v>
      </c>
      <c r="I19" s="12">
        <f t="shared" si="2"/>
        <v>1327</v>
      </c>
      <c r="J19" s="9"/>
      <c r="K19" s="9"/>
      <c r="L19" s="30">
        <v>1327</v>
      </c>
      <c r="M19" s="12">
        <f t="shared" si="3"/>
        <v>1327</v>
      </c>
      <c r="N19" s="9"/>
      <c r="O19" s="9"/>
      <c r="P19" s="30">
        <v>1327</v>
      </c>
      <c r="Q19" s="12">
        <f t="shared" si="4"/>
        <v>14043</v>
      </c>
      <c r="R19" s="40">
        <v>25921</v>
      </c>
      <c r="S19" s="12">
        <f t="shared" si="0"/>
        <v>0</v>
      </c>
      <c r="T19" s="12">
        <f t="shared" si="5"/>
        <v>0</v>
      </c>
      <c r="U19" s="45"/>
      <c r="V19" s="12">
        <f t="shared" si="6"/>
        <v>14043</v>
      </c>
    </row>
    <row r="20" spans="1:22" ht="24" x14ac:dyDescent="0.25">
      <c r="A20" s="62" t="s">
        <v>43</v>
      </c>
      <c r="B20" s="63" t="s">
        <v>28</v>
      </c>
      <c r="C20" s="41" t="s">
        <v>10</v>
      </c>
      <c r="D20" s="64" t="s">
        <v>31</v>
      </c>
      <c r="E20" s="12">
        <f t="shared" si="1"/>
        <v>809498</v>
      </c>
      <c r="F20" s="30">
        <v>119010</v>
      </c>
      <c r="G20" s="9">
        <v>690488</v>
      </c>
      <c r="H20" s="9"/>
      <c r="I20" s="12">
        <f t="shared" si="2"/>
        <v>809498</v>
      </c>
      <c r="J20" s="30">
        <v>119010</v>
      </c>
      <c r="K20" s="9">
        <v>690488</v>
      </c>
      <c r="L20" s="9"/>
      <c r="M20" s="12">
        <f t="shared" si="3"/>
        <v>809498</v>
      </c>
      <c r="N20" s="30">
        <v>119010</v>
      </c>
      <c r="O20" s="9">
        <v>690488</v>
      </c>
      <c r="P20" s="9"/>
      <c r="Q20" s="12">
        <f t="shared" si="4"/>
        <v>3416952</v>
      </c>
      <c r="R20" s="40">
        <v>25949</v>
      </c>
      <c r="S20" s="12">
        <f t="shared" ref="S20:S26" si="7">ROUND(N20*5.74,0)</f>
        <v>683117</v>
      </c>
      <c r="T20" s="46"/>
      <c r="U20" s="12">
        <f>ROUND(O20*3.76*1.053,0)</f>
        <v>2733835</v>
      </c>
      <c r="V20" s="12">
        <f t="shared" si="6"/>
        <v>0</v>
      </c>
    </row>
    <row r="21" spans="1:22" ht="25.5" customHeight="1" x14ac:dyDescent="0.25">
      <c r="A21" s="59"/>
      <c r="B21" s="59"/>
      <c r="C21" s="41" t="s">
        <v>24</v>
      </c>
      <c r="D21" s="65"/>
      <c r="E21" s="12">
        <f t="shared" si="1"/>
        <v>39163</v>
      </c>
      <c r="F21" s="30">
        <v>39163</v>
      </c>
      <c r="G21" s="9"/>
      <c r="H21" s="9"/>
      <c r="I21" s="12">
        <f t="shared" si="2"/>
        <v>39163</v>
      </c>
      <c r="J21" s="30">
        <v>39163</v>
      </c>
      <c r="K21" s="9"/>
      <c r="L21" s="9"/>
      <c r="M21" s="12">
        <f t="shared" si="3"/>
        <v>39163</v>
      </c>
      <c r="N21" s="30">
        <v>39163</v>
      </c>
      <c r="O21" s="9"/>
      <c r="P21" s="9"/>
      <c r="Q21" s="12">
        <f t="shared" si="4"/>
        <v>224796</v>
      </c>
      <c r="R21" s="40">
        <v>25952</v>
      </c>
      <c r="S21" s="12">
        <f t="shared" si="7"/>
        <v>224796</v>
      </c>
      <c r="T21" s="46"/>
      <c r="U21" s="12">
        <f t="shared" ref="U21:U24" si="8">ROUND(O21*3.76*1.053,0)</f>
        <v>0</v>
      </c>
      <c r="V21" s="12">
        <f t="shared" si="6"/>
        <v>0</v>
      </c>
    </row>
    <row r="22" spans="1:22" x14ac:dyDescent="0.25">
      <c r="A22" s="59"/>
      <c r="B22" s="59"/>
      <c r="C22" s="41" t="s">
        <v>32</v>
      </c>
      <c r="D22" s="65"/>
      <c r="E22" s="12">
        <f t="shared" si="1"/>
        <v>352003</v>
      </c>
      <c r="F22" s="30">
        <v>34841</v>
      </c>
      <c r="G22" s="9">
        <v>317162</v>
      </c>
      <c r="H22" s="9"/>
      <c r="I22" s="12">
        <f t="shared" si="2"/>
        <v>352003</v>
      </c>
      <c r="J22" s="30">
        <v>34841</v>
      </c>
      <c r="K22" s="9">
        <v>317162</v>
      </c>
      <c r="L22" s="9"/>
      <c r="M22" s="12">
        <f t="shared" si="3"/>
        <v>352003</v>
      </c>
      <c r="N22" s="30">
        <v>34841</v>
      </c>
      <c r="O22" s="9">
        <v>317162</v>
      </c>
      <c r="P22" s="9"/>
      <c r="Q22" s="12">
        <f t="shared" si="4"/>
        <v>1455720</v>
      </c>
      <c r="R22" s="40">
        <v>25943</v>
      </c>
      <c r="S22" s="12">
        <f t="shared" si="7"/>
        <v>199987</v>
      </c>
      <c r="T22" s="46"/>
      <c r="U22" s="12">
        <f t="shared" si="8"/>
        <v>1255733</v>
      </c>
      <c r="V22" s="12">
        <f t="shared" si="6"/>
        <v>0</v>
      </c>
    </row>
    <row r="23" spans="1:22" ht="36" x14ac:dyDescent="0.25">
      <c r="A23" s="59"/>
      <c r="B23" s="59"/>
      <c r="C23" s="41" t="s">
        <v>40</v>
      </c>
      <c r="D23" s="65"/>
      <c r="E23" s="12">
        <f t="shared" si="1"/>
        <v>108509</v>
      </c>
      <c r="F23" s="30">
        <v>86910</v>
      </c>
      <c r="G23" s="9">
        <v>21599</v>
      </c>
      <c r="H23" s="9"/>
      <c r="I23" s="12">
        <f t="shared" si="2"/>
        <v>108509</v>
      </c>
      <c r="J23" s="30">
        <v>86910</v>
      </c>
      <c r="K23" s="9">
        <v>21599</v>
      </c>
      <c r="L23" s="9"/>
      <c r="M23" s="12">
        <f t="shared" si="3"/>
        <v>108509</v>
      </c>
      <c r="N23" s="30">
        <v>86910</v>
      </c>
      <c r="O23" s="9">
        <v>21599</v>
      </c>
      <c r="P23" s="9"/>
      <c r="Q23" s="12">
        <f t="shared" si="4"/>
        <v>584379</v>
      </c>
      <c r="R23" s="40">
        <v>25939</v>
      </c>
      <c r="S23" s="12">
        <f t="shared" si="7"/>
        <v>498863</v>
      </c>
      <c r="T23" s="46"/>
      <c r="U23" s="12">
        <f t="shared" si="8"/>
        <v>85516</v>
      </c>
      <c r="V23" s="12">
        <f t="shared" si="6"/>
        <v>0</v>
      </c>
    </row>
    <row r="24" spans="1:22" ht="36" x14ac:dyDescent="0.25">
      <c r="A24" s="59"/>
      <c r="B24" s="59"/>
      <c r="C24" s="41" t="s">
        <v>41</v>
      </c>
      <c r="D24" s="65"/>
      <c r="E24" s="12">
        <f t="shared" si="1"/>
        <v>99280</v>
      </c>
      <c r="F24" s="30">
        <v>97703</v>
      </c>
      <c r="G24" s="9">
        <v>1161</v>
      </c>
      <c r="H24" s="9">
        <v>416</v>
      </c>
      <c r="I24" s="12">
        <f t="shared" si="2"/>
        <v>99280</v>
      </c>
      <c r="J24" s="30">
        <v>97703</v>
      </c>
      <c r="K24" s="9">
        <v>1161</v>
      </c>
      <c r="L24" s="9">
        <v>416</v>
      </c>
      <c r="M24" s="12">
        <f t="shared" si="3"/>
        <v>99280</v>
      </c>
      <c r="N24" s="30">
        <v>97703</v>
      </c>
      <c r="O24" s="9">
        <v>1161</v>
      </c>
      <c r="P24" s="9">
        <v>416</v>
      </c>
      <c r="Q24" s="12">
        <f t="shared" si="4"/>
        <v>569814</v>
      </c>
      <c r="R24" s="40">
        <v>25951</v>
      </c>
      <c r="S24" s="12">
        <f t="shared" si="7"/>
        <v>560815</v>
      </c>
      <c r="T24" s="46"/>
      <c r="U24" s="12">
        <f t="shared" si="8"/>
        <v>4597</v>
      </c>
      <c r="V24" s="12">
        <f t="shared" si="6"/>
        <v>4402</v>
      </c>
    </row>
    <row r="25" spans="1:22" ht="36" x14ac:dyDescent="0.25">
      <c r="A25" s="59"/>
      <c r="B25" s="59"/>
      <c r="C25" s="41" t="s">
        <v>42</v>
      </c>
      <c r="D25" s="65"/>
      <c r="E25" s="12">
        <f t="shared" si="1"/>
        <v>6236</v>
      </c>
      <c r="F25" s="30"/>
      <c r="G25" s="9"/>
      <c r="H25" s="9">
        <v>6236</v>
      </c>
      <c r="I25" s="12">
        <f t="shared" si="2"/>
        <v>6236</v>
      </c>
      <c r="J25" s="30"/>
      <c r="K25" s="9"/>
      <c r="L25" s="9">
        <v>6236</v>
      </c>
      <c r="M25" s="12">
        <f t="shared" si="3"/>
        <v>6236</v>
      </c>
      <c r="N25" s="30"/>
      <c r="O25" s="9"/>
      <c r="P25" s="9">
        <v>6236</v>
      </c>
      <c r="Q25" s="12">
        <f t="shared" si="4"/>
        <v>65993</v>
      </c>
      <c r="R25" s="40">
        <v>25940</v>
      </c>
      <c r="S25" s="12">
        <f t="shared" si="7"/>
        <v>0</v>
      </c>
      <c r="T25" s="47">
        <f t="shared" ref="T25:T26" si="9">ROUND(O25*3.76,0)</f>
        <v>0</v>
      </c>
      <c r="U25" s="45"/>
      <c r="V25" s="12">
        <f t="shared" si="6"/>
        <v>65993</v>
      </c>
    </row>
    <row r="26" spans="1:22" x14ac:dyDescent="0.25">
      <c r="A26" s="59"/>
      <c r="B26" s="59"/>
      <c r="C26" s="41" t="s">
        <v>39</v>
      </c>
      <c r="D26" s="66"/>
      <c r="E26" s="12">
        <f t="shared" si="1"/>
        <v>1034</v>
      </c>
      <c r="F26" s="30"/>
      <c r="G26" s="9"/>
      <c r="H26" s="9">
        <v>1034</v>
      </c>
      <c r="I26" s="12">
        <f t="shared" si="2"/>
        <v>1034</v>
      </c>
      <c r="J26" s="30"/>
      <c r="K26" s="9"/>
      <c r="L26" s="9">
        <v>1034</v>
      </c>
      <c r="M26" s="12">
        <f t="shared" si="3"/>
        <v>1034</v>
      </c>
      <c r="N26" s="30"/>
      <c r="O26" s="9"/>
      <c r="P26" s="9">
        <v>1034</v>
      </c>
      <c r="Q26" s="12">
        <f t="shared" si="4"/>
        <v>10942</v>
      </c>
      <c r="R26" s="40">
        <v>25944</v>
      </c>
      <c r="S26" s="12">
        <f t="shared" si="7"/>
        <v>0</v>
      </c>
      <c r="T26" s="12">
        <f t="shared" si="9"/>
        <v>0</v>
      </c>
      <c r="U26" s="45"/>
      <c r="V26" s="12">
        <f t="shared" si="6"/>
        <v>10942</v>
      </c>
    </row>
    <row r="27" spans="1:22" x14ac:dyDescent="0.25">
      <c r="C27" s="5"/>
      <c r="D27" s="5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44" t="s">
        <v>11</v>
      </c>
      <c r="Q27" s="7">
        <f>SUM(Q10:Q26)</f>
        <v>13329858</v>
      </c>
      <c r="S27" s="6"/>
      <c r="T27" s="6"/>
    </row>
    <row r="28" spans="1:22" x14ac:dyDescent="0.25">
      <c r="C28" s="5"/>
      <c r="D28" s="5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44" t="s">
        <v>12</v>
      </c>
      <c r="Q28" s="7">
        <f>Q27*0.18</f>
        <v>2399374.44</v>
      </c>
      <c r="S28" s="6"/>
      <c r="T28" s="6"/>
    </row>
    <row r="29" spans="1:22" x14ac:dyDescent="0.25">
      <c r="C29" s="5"/>
      <c r="D29" s="5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43" t="s">
        <v>13</v>
      </c>
      <c r="Q29" s="7">
        <f>Q27+Q28</f>
        <v>15729232.439999999</v>
      </c>
      <c r="S29" s="6"/>
      <c r="T29" s="6"/>
    </row>
    <row r="30" spans="1:22" x14ac:dyDescent="0.25">
      <c r="C30" s="5"/>
      <c r="D30" s="5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S30" s="6"/>
      <c r="T30" s="6"/>
    </row>
    <row r="31" spans="1:22" s="29" customFormat="1" x14ac:dyDescent="0.25">
      <c r="A31" s="2" t="s">
        <v>19</v>
      </c>
      <c r="B31" s="22"/>
      <c r="C31" s="22"/>
      <c r="D31" s="2"/>
      <c r="E31" s="26"/>
      <c r="F31" s="26"/>
      <c r="G31" s="26"/>
      <c r="H31" s="26"/>
      <c r="I31" s="27"/>
      <c r="J31" s="28"/>
      <c r="K31" s="2"/>
      <c r="L31" s="2"/>
      <c r="M31" s="25"/>
      <c r="N31" s="25"/>
      <c r="O31" s="25"/>
      <c r="P31" s="25"/>
      <c r="Q31" s="25"/>
      <c r="R31" s="22"/>
      <c r="S31" s="22"/>
      <c r="T31" s="22"/>
    </row>
    <row r="32" spans="1:22" s="29" customFormat="1" x14ac:dyDescent="0.25">
      <c r="A32" s="23" t="s">
        <v>45</v>
      </c>
      <c r="B32" s="23"/>
      <c r="C32" s="23"/>
      <c r="D32" s="23"/>
      <c r="E32" s="3"/>
      <c r="F32" s="3"/>
      <c r="G32" s="3"/>
      <c r="H32" s="24"/>
      <c r="I32" s="3"/>
      <c r="J32" s="23"/>
      <c r="K32" s="22"/>
      <c r="L32" s="22"/>
      <c r="M32" s="22"/>
      <c r="N32" s="22"/>
      <c r="O32" s="22"/>
      <c r="P32" s="22"/>
      <c r="Q32" s="22"/>
      <c r="R32" s="22"/>
      <c r="S32" s="22"/>
      <c r="T32" s="22"/>
    </row>
    <row r="33" spans="1:20" s="29" customFormat="1" x14ac:dyDescent="0.25">
      <c r="A33" s="23" t="s">
        <v>47</v>
      </c>
      <c r="B33" s="23"/>
      <c r="C33" s="23"/>
      <c r="D33" s="23"/>
      <c r="E33" s="3"/>
      <c r="F33" s="3"/>
      <c r="G33" s="3"/>
      <c r="H33" s="24"/>
      <c r="I33" s="3"/>
      <c r="J33" s="23"/>
      <c r="K33" s="22"/>
      <c r="L33" s="22"/>
      <c r="M33" s="22"/>
      <c r="N33" s="22"/>
      <c r="O33" s="22"/>
      <c r="P33" s="22"/>
      <c r="Q33" s="22"/>
      <c r="R33" s="22"/>
      <c r="S33" s="22"/>
      <c r="T33" s="22"/>
    </row>
    <row r="34" spans="1:20" s="29" customFormat="1" x14ac:dyDescent="0.25">
      <c r="A34" s="2" t="s">
        <v>46</v>
      </c>
      <c r="B34" s="22"/>
      <c r="C34" s="22"/>
      <c r="D34" s="2"/>
      <c r="E34" s="3"/>
      <c r="F34" s="3"/>
      <c r="G34" s="3"/>
      <c r="H34" s="3"/>
      <c r="I34" s="20"/>
      <c r="J34" s="2"/>
      <c r="K34" s="2"/>
      <c r="L34" s="2"/>
      <c r="M34" s="22"/>
      <c r="N34" s="22"/>
      <c r="O34" s="22"/>
      <c r="P34" s="22"/>
      <c r="Q34" s="22"/>
      <c r="R34" s="22"/>
      <c r="S34" s="22"/>
      <c r="T34" s="22"/>
    </row>
    <row r="35" spans="1:20" s="29" customFormat="1" x14ac:dyDescent="0.25">
      <c r="A35" s="2" t="s">
        <v>48</v>
      </c>
      <c r="B35" s="22"/>
      <c r="C35" s="22"/>
      <c r="D35" s="2"/>
      <c r="E35" s="3"/>
      <c r="F35" s="3"/>
      <c r="G35" s="3"/>
      <c r="H35" s="3"/>
      <c r="I35" s="42"/>
      <c r="J35" s="2"/>
      <c r="K35" s="2"/>
      <c r="L35" s="2"/>
      <c r="M35" s="22"/>
      <c r="N35" s="22"/>
      <c r="O35" s="22"/>
      <c r="P35" s="22"/>
      <c r="Q35" s="22"/>
      <c r="R35" s="22"/>
      <c r="S35" s="22"/>
      <c r="T35" s="22"/>
    </row>
    <row r="36" spans="1:20" s="29" customFormat="1" x14ac:dyDescent="0.25">
      <c r="A36" s="22"/>
      <c r="B36" s="22"/>
      <c r="C36" s="2"/>
      <c r="D36" s="2"/>
      <c r="E36" s="3"/>
      <c r="F36" s="3"/>
      <c r="G36" s="3"/>
      <c r="H36" s="3"/>
      <c r="I36" s="20"/>
      <c r="J36" s="2"/>
      <c r="K36" s="2"/>
      <c r="L36" s="2"/>
      <c r="M36" s="22"/>
      <c r="N36" s="22"/>
      <c r="O36" s="22"/>
      <c r="P36" s="22"/>
      <c r="Q36" s="22"/>
      <c r="R36" s="22"/>
      <c r="S36" s="22"/>
      <c r="T36" s="22"/>
    </row>
    <row r="37" spans="1:20" s="29" customFormat="1" x14ac:dyDescent="0.25">
      <c r="A37" s="22"/>
      <c r="B37" s="22"/>
      <c r="C37" s="2"/>
      <c r="D37" s="2"/>
      <c r="E37" s="3"/>
      <c r="F37" s="3"/>
      <c r="G37" s="3"/>
      <c r="H37" s="3"/>
      <c r="I37" s="20"/>
      <c r="J37" s="2"/>
      <c r="K37" s="2"/>
      <c r="L37" s="2"/>
      <c r="M37" s="22"/>
      <c r="N37" s="22"/>
      <c r="O37" s="22"/>
      <c r="P37" s="22"/>
      <c r="Q37" s="22"/>
      <c r="R37" s="22"/>
      <c r="S37" s="22"/>
      <c r="T37" s="22"/>
    </row>
    <row r="38" spans="1:20" s="34" customFormat="1" ht="15.75" x14ac:dyDescent="0.25">
      <c r="A38" s="10"/>
      <c r="B38" s="10"/>
      <c r="C38" s="31" t="s">
        <v>50</v>
      </c>
      <c r="D38" s="32"/>
      <c r="E38" s="31"/>
      <c r="F38" s="31"/>
      <c r="G38" s="31"/>
      <c r="H38" s="31"/>
      <c r="I38" s="33"/>
      <c r="J38" s="32"/>
      <c r="K38" s="32"/>
      <c r="L38" s="32" t="s">
        <v>51</v>
      </c>
      <c r="M38" s="10"/>
      <c r="N38" s="10"/>
      <c r="O38" s="10"/>
      <c r="P38" s="10"/>
      <c r="Q38" s="10"/>
      <c r="R38" s="10"/>
      <c r="S38" s="10"/>
      <c r="T38" s="10"/>
    </row>
    <row r="39" spans="1:20" s="34" customFormat="1" ht="15.75" x14ac:dyDescent="0.25">
      <c r="A39" s="10"/>
      <c r="B39" s="10"/>
      <c r="C39" s="32"/>
      <c r="D39" s="32"/>
      <c r="E39" s="31"/>
      <c r="F39" s="31"/>
      <c r="G39" s="31"/>
      <c r="H39" s="31"/>
      <c r="I39" s="33"/>
      <c r="J39" s="32"/>
      <c r="K39" s="32"/>
      <c r="L39" s="32"/>
      <c r="M39" s="10"/>
      <c r="N39" s="10"/>
      <c r="O39" s="10"/>
      <c r="P39" s="10"/>
      <c r="Q39" s="10"/>
      <c r="R39" s="10"/>
      <c r="S39" s="10"/>
      <c r="T39" s="10"/>
    </row>
    <row r="40" spans="1:20" s="34" customFormat="1" ht="15.75" x14ac:dyDescent="0.25">
      <c r="A40" s="10"/>
      <c r="B40" s="10"/>
      <c r="C40" s="32"/>
      <c r="D40" s="32"/>
      <c r="E40" s="31"/>
      <c r="F40" s="31"/>
      <c r="G40" s="31"/>
      <c r="H40" s="31"/>
      <c r="I40" s="33"/>
      <c r="J40" s="32"/>
      <c r="K40" s="32"/>
      <c r="L40" s="32"/>
      <c r="M40" s="10"/>
      <c r="N40" s="10"/>
      <c r="O40" s="10"/>
      <c r="P40" s="10"/>
      <c r="Q40" s="10"/>
      <c r="R40" s="10"/>
      <c r="S40" s="10"/>
      <c r="T40" s="10"/>
    </row>
    <row r="41" spans="1:20" s="10" customFormat="1" ht="15.75" x14ac:dyDescent="0.25">
      <c r="C41" s="31" t="s">
        <v>17</v>
      </c>
      <c r="E41" s="31"/>
      <c r="H41" s="31"/>
      <c r="I41" s="31"/>
      <c r="J41" s="32"/>
      <c r="K41" s="32"/>
      <c r="L41" s="32" t="s">
        <v>18</v>
      </c>
      <c r="P41" s="31"/>
    </row>
    <row r="42" spans="1:20" s="10" customFormat="1" ht="15.75" x14ac:dyDescent="0.25">
      <c r="E42" s="31"/>
      <c r="F42" s="32"/>
      <c r="H42" s="31"/>
      <c r="I42" s="35"/>
      <c r="J42" s="32"/>
      <c r="K42" s="32"/>
      <c r="L42" s="32"/>
      <c r="P42" s="31"/>
    </row>
    <row r="43" spans="1:20" s="10" customFormat="1" ht="15.75" x14ac:dyDescent="0.25">
      <c r="E43" s="31"/>
      <c r="F43" s="32"/>
      <c r="H43" s="31"/>
      <c r="I43" s="35"/>
      <c r="J43" s="32"/>
      <c r="K43" s="32"/>
      <c r="L43" s="32"/>
      <c r="P43" s="31"/>
    </row>
    <row r="44" spans="1:20" s="10" customFormat="1" ht="15.75" x14ac:dyDescent="0.25">
      <c r="C44" s="31" t="s">
        <v>26</v>
      </c>
      <c r="E44" s="31"/>
      <c r="F44" s="32"/>
      <c r="H44" s="31"/>
      <c r="I44" s="35"/>
      <c r="J44" s="32"/>
      <c r="K44" s="32"/>
      <c r="L44" s="32"/>
      <c r="P44" s="31"/>
    </row>
    <row r="45" spans="1:20" s="10" customFormat="1" ht="15.75" x14ac:dyDescent="0.25">
      <c r="E45" s="31"/>
      <c r="H45" s="36"/>
      <c r="I45" s="33"/>
      <c r="J45" s="32"/>
      <c r="K45" s="32"/>
      <c r="L45" s="32"/>
      <c r="P45" s="36"/>
    </row>
    <row r="46" spans="1:20" s="10" customFormat="1" ht="15.75" x14ac:dyDescent="0.25">
      <c r="A46" s="8"/>
      <c r="B46" s="8"/>
      <c r="C46" s="8"/>
      <c r="D46" s="8"/>
      <c r="E46" s="18"/>
      <c r="F46" s="4"/>
      <c r="G46" s="8"/>
      <c r="H46" s="18"/>
      <c r="I46" s="13"/>
      <c r="J46" s="4"/>
      <c r="K46" s="4"/>
      <c r="L46" s="4"/>
      <c r="M46" s="8"/>
      <c r="N46" s="8"/>
      <c r="O46" s="8"/>
      <c r="P46" s="18"/>
      <c r="Q46" s="8"/>
      <c r="R46" s="8"/>
      <c r="S46" s="8"/>
      <c r="T46" s="8"/>
    </row>
    <row r="47" spans="1:20" s="10" customFormat="1" ht="15.75" x14ac:dyDescent="0.25">
      <c r="A47" s="8"/>
      <c r="B47" s="8"/>
      <c r="C47" s="8"/>
      <c r="D47" s="8"/>
      <c r="E47" s="18"/>
      <c r="F47" s="4"/>
      <c r="G47" s="8"/>
      <c r="H47" s="18"/>
      <c r="I47" s="13"/>
      <c r="J47" s="4"/>
      <c r="K47" s="4"/>
      <c r="L47" s="4"/>
      <c r="M47" s="8"/>
      <c r="N47" s="8"/>
      <c r="O47" s="8"/>
      <c r="P47" s="18"/>
      <c r="Q47" s="8"/>
      <c r="R47" s="8"/>
      <c r="S47" s="8"/>
      <c r="T47" s="8"/>
    </row>
    <row r="48" spans="1:20" s="10" customFormat="1" ht="15.75" x14ac:dyDescent="0.25">
      <c r="A48" s="8"/>
      <c r="B48" s="8"/>
      <c r="C48" s="8"/>
      <c r="D48" s="8"/>
      <c r="E48" s="18"/>
      <c r="G48" s="8"/>
      <c r="H48" s="18"/>
      <c r="I48" s="13"/>
      <c r="J48" s="4"/>
      <c r="K48" s="4"/>
      <c r="L48" s="4"/>
      <c r="M48" s="8"/>
      <c r="N48" s="8"/>
      <c r="O48" s="8"/>
      <c r="P48" s="18"/>
      <c r="Q48" s="8"/>
      <c r="R48" s="8"/>
      <c r="S48" s="8"/>
      <c r="T48" s="8"/>
    </row>
    <row r="49" spans="1:20" s="10" customFormat="1" ht="15.75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</row>
  </sheetData>
  <mergeCells count="18">
    <mergeCell ref="A20:A26"/>
    <mergeCell ref="B20:B26"/>
    <mergeCell ref="D20:D26"/>
    <mergeCell ref="A6:T6"/>
    <mergeCell ref="A10:A19"/>
    <mergeCell ref="B10:B19"/>
    <mergeCell ref="D10:D19"/>
    <mergeCell ref="U8:V8"/>
    <mergeCell ref="C5:T5"/>
    <mergeCell ref="C1:T1"/>
    <mergeCell ref="Q8:Q9"/>
    <mergeCell ref="E8:H8"/>
    <mergeCell ref="I8:L8"/>
    <mergeCell ref="S8:T8"/>
    <mergeCell ref="R8:R9"/>
    <mergeCell ref="M8:P8"/>
    <mergeCell ref="A8:C8"/>
    <mergeCell ref="D8:D9"/>
  </mergeCells>
  <pageMargins left="0.25" right="0.25" top="0.75" bottom="0.75" header="0.3" footer="0.3"/>
  <pageSetup paperSize="9" scale="5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cp:lastPrinted>2015-08-17T10:34:49Z</cp:lastPrinted>
  <dcterms:created xsi:type="dcterms:W3CDTF">2014-06-16T04:15:17Z</dcterms:created>
  <dcterms:modified xsi:type="dcterms:W3CDTF">2015-08-21T11:58:30Z</dcterms:modified>
</cp:coreProperties>
</file>