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640"/>
  </bookViews>
  <sheets>
    <sheet name="ГСМ в талонах" sheetId="2" r:id="rId1"/>
  </sheets>
  <definedNames>
    <definedName name="HalfYearColumn">#REF!</definedName>
    <definedName name="MonthColumn">#REF!</definedName>
    <definedName name="QuarterColumn">#REF!</definedName>
    <definedName name="Всего">#REF!</definedName>
    <definedName name="ГенДир">#REF!</definedName>
    <definedName name="ГОСТ">#REF!</definedName>
    <definedName name="ЕдиницаИзмерения">#REF!</definedName>
    <definedName name="Итого">#REF!</definedName>
    <definedName name="ИтогоТекст">#REF!</definedName>
    <definedName name="КодНоменклатуры">#REF!</definedName>
    <definedName name="Количество">#REF!</definedName>
    <definedName name="КоличествоНомерСтолбца">#REF!</definedName>
    <definedName name="Наименование">#REF!</definedName>
    <definedName name="НДС">#REF!</definedName>
    <definedName name="_xlnm.Print_Area" localSheetId="0">'ГСМ в талонах'!$A$1:$R$33</definedName>
    <definedName name="Ресурсы">#REF!</definedName>
    <definedName name="Сумма">#REF!</definedName>
    <definedName name="СуммаНомерСтолбца">#REF!</definedName>
    <definedName name="Таблица">#REF!</definedName>
    <definedName name="ТехнХар">#REF!</definedName>
    <definedName name="ЦенаЕдиницы">#REF!</definedName>
    <definedName name="ЦенаЕдиницыНомерСтолбца">#REF!</definedName>
  </definedNames>
  <calcPr calcId="125725"/>
</workbook>
</file>

<file path=xl/calcChain.xml><?xml version="1.0" encoding="utf-8"?>
<calcChain xmlns="http://schemas.openxmlformats.org/spreadsheetml/2006/main">
  <c r="I11" i="2"/>
  <c r="H11"/>
  <c r="N12"/>
  <c r="M12"/>
  <c r="Q13"/>
  <c r="Q12"/>
  <c r="Q11"/>
  <c r="P13" l="1"/>
  <c r="R13" s="1"/>
  <c r="R12"/>
  <c r="P11"/>
  <c r="R11" s="1"/>
  <c r="R14" l="1"/>
  <c r="R15" s="1"/>
</calcChain>
</file>

<file path=xl/sharedStrings.xml><?xml version="1.0" encoding="utf-8"?>
<sst xmlns="http://schemas.openxmlformats.org/spreadsheetml/2006/main" count="69" uniqueCount="49">
  <si>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</si>
  <si>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</si>
  <si>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</si>
  <si>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</si>
  <si>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</si>
  <si>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</si>
  <si>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</si>
  <si>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</si>
  <si>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</si>
  <si>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</si>
  <si>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 xml:space="preserve">Основание: </t>
  </si>
  <si>
    <t xml:space="preserve">Количество  поставляемого товара </t>
  </si>
  <si>
    <t>От Поставщика:</t>
  </si>
  <si>
    <t>_________________ /Жирнов Д. Г./</t>
  </si>
  <si>
    <t>От Покупателя:</t>
  </si>
  <si>
    <t>л.</t>
  </si>
  <si>
    <t>_________________ /_________________/</t>
  </si>
  <si>
    <t>к Договору поставки между ООО "АТП" и  _________________________________</t>
  </si>
  <si>
    <t>Объем февраль</t>
  </si>
  <si>
    <t>Объем март</t>
  </si>
  <si>
    <t>Объем апрель</t>
  </si>
  <si>
    <t>Объем май</t>
  </si>
  <si>
    <t>Объем июнь</t>
  </si>
  <si>
    <t>Объем июль</t>
  </si>
  <si>
    <t>Объем август</t>
  </si>
  <si>
    <t>Объем сентябрь</t>
  </si>
  <si>
    <t>Объем октябрь</t>
  </si>
  <si>
    <t>Объем ноябрь</t>
  </si>
  <si>
    <t>Объем декабрь</t>
  </si>
  <si>
    <t>-</t>
  </si>
  <si>
    <t>ГОСТ 305-82 (или ГОСТ 52368-2005</t>
  </si>
  <si>
    <t>ГОСТ Р 51105-97 с изм. 1-5</t>
  </si>
  <si>
    <t xml:space="preserve">Итого с учетом НДС: 3 720 421,31 (Три миллиона семьсот двадцать тысяч четыреста двадцать один) рубль 31 копейка, в т.ч. НДС: 567 521,88 (Пятьсот шестьдесят семь тысяч пятьсот двадцать один) рубль </t>
  </si>
  <si>
    <t>88 копеек</t>
  </si>
  <si>
    <t>3. Поставка производится путем получения Покупателем талонов на территории города Краснокаменск Забайкальского края.</t>
  </si>
  <si>
    <t xml:space="preserve">4. Срок поставки: согласно помесячной разбивки. </t>
  </si>
  <si>
    <t xml:space="preserve">5. Транспортные расходы и прочие расходы включены в цену Товара. 
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</si>
  <si>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</si>
  <si>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ООО "Автотранспортные перевозки", 674674, г. Краснокаменск, Забайкальский край, пром. зона в 8,5 км юго-восточнее г. Краснокаменск, здание диспетчерской автобазы № 5 </t>
  </si>
  <si>
    <t>Приложение № 1 к Договору поставки ТМЦ № _____ от "___"____________ 2015г.</t>
  </si>
  <si>
    <t>Спецификация №1 от "___"__________ 2015 г.</t>
  </si>
  <si>
    <t xml:space="preserve">№ _______ от "__"____________ 2015 г.     </t>
  </si>
  <si>
    <t>М.П.     "__" __________ 2015 г.</t>
  </si>
  <si>
    <t xml:space="preserve">ИНН 7530012614, КПП 753001001, ОКПО 88155532. </t>
  </si>
  <si>
    <t>2. Поставляемые ТМЦ должны соответствовать по техническим характеристикам и условиям поставки Техническим заданиям Заказчика (Приложения № 1,2,3 к спецификации)</t>
  </si>
  <si>
    <t>Бензин Регуляр-92 (региональные талоны)</t>
  </si>
  <si>
    <t>Дизельное топливо зимнее (региональные талоны)</t>
  </si>
  <si>
    <t>Дизельное топливо летнее (региональные талоны)</t>
  </si>
  <si>
    <t>6. На момент поставки обязательно предоставление  документов подтверждающих происхождение товара, качество (сертификаты, паспорта).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</si>
</sst>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/>
    <xf numFmtId="0" fontId="19" fillId="0" borderId="0" xfId="0" applyFont="1" applyAlignment="1"/>
    <xf numFmtId="0" fontId="20" fillId="0" borderId="0" xfId="0" applyFont="1" applyFill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4" fillId="24" borderId="10" xfId="0" applyFont="1" applyFill="1" applyBorder="1" applyAlignment="1">
      <alignment horizontal="left" vertical="center" wrapText="1"/>
    </xf>
    <xf numFmtId="4" fontId="24" fillId="0" borderId="10" xfId="0" applyNumberFormat="1" applyFont="1" applyFill="1" applyBorder="1" applyAlignment="1">
      <alignment horizontal="center" vertical="center"/>
    </xf>
    <xf numFmtId="2" fontId="23" fillId="0" borderId="10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vertical="center" wrapText="1"/>
    </xf>
    <xf numFmtId="4" fontId="24" fillId="24" borderId="10" xfId="0" applyNumberFormat="1" applyFont="1" applyFill="1" applyBorder="1" applyAlignment="1">
      <alignment horizontal="center" vertical="top"/>
    </xf>
    <xf numFmtId="4" fontId="23" fillId="0" borderId="10" xfId="0" applyNumberFormat="1" applyFont="1" applyBorder="1" applyAlignment="1">
      <alignment horizontal="center"/>
    </xf>
    <xf numFmtId="0" fontId="23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right" wrapText="1"/>
    </xf>
    <xf numFmtId="0" fontId="23" fillId="0" borderId="12" xfId="0" applyFont="1" applyBorder="1" applyAlignment="1">
      <alignment horizontal="right" wrapText="1"/>
    </xf>
    <xf numFmtId="0" fontId="23" fillId="0" borderId="13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23" fillId="0" borderId="10" xfId="0" applyFont="1" applyBorder="1" applyAlignment="1">
      <alignment horizontal="right" wrapText="1"/>
    </xf>
    <xf numFmtId="0" fontId="22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"/>
  <sheetViews>
    <sheetView tabSelected="1" topLeftCell="A7" zoomScale="136" zoomScaleNormal="136" workbookViewId="0">
      <selection activeCell="C29" sqref="C29"/>
    </sheetView>
  </sheetViews>
  <sheetFormatPr defaultRowHeight="15.75"/>
  <cols>
    <col min="16" max="16" width="9.75" customWidth="1"/>
    <col min="18" max="18" width="10.375" customWidth="1"/>
  </cols>
  <sheetData>
    <row r="1" spans="1:30">
      <c r="A1" s="30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4"/>
      <c r="T1" s="4"/>
      <c r="U1" s="4"/>
      <c r="V1" s="4"/>
      <c r="W1" s="4"/>
      <c r="X1" s="1"/>
      <c r="Y1" s="1"/>
      <c r="Z1" s="1"/>
      <c r="AA1" s="1"/>
      <c r="AB1" s="1"/>
      <c r="AC1" s="1"/>
      <c r="AD1" s="1"/>
    </row>
    <row r="2" spans="1:30">
      <c r="A2" s="1"/>
      <c r="B2" s="7"/>
      <c r="C2" s="1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>
      <c r="A3" s="31" t="s">
        <v>40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32" t="s">
        <v>17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31" t="s">
        <v>41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4"/>
      <c r="B6" s="4"/>
      <c r="C6" s="11" t="s">
        <v>10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34" t="s">
        <v>0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51">
      <c r="A9" s="12" t="s">
        <v>1</v>
      </c>
      <c r="B9" s="12" t="s">
        <v>2</v>
      </c>
      <c r="C9" s="13" t="s">
        <v>9</v>
      </c>
      <c r="D9" s="12" t="s">
        <v>3</v>
      </c>
      <c r="E9" s="12" t="s">
        <v>18</v>
      </c>
      <c r="F9" s="12" t="s">
        <v>19</v>
      </c>
      <c r="G9" s="12" t="s">
        <v>20</v>
      </c>
      <c r="H9" s="12" t="s">
        <v>21</v>
      </c>
      <c r="I9" s="12" t="s">
        <v>22</v>
      </c>
      <c r="J9" s="12" t="s">
        <v>23</v>
      </c>
      <c r="K9" s="12" t="s">
        <v>24</v>
      </c>
      <c r="L9" s="12" t="s">
        <v>25</v>
      </c>
      <c r="M9" s="12" t="s">
        <v>26</v>
      </c>
      <c r="N9" s="12" t="s">
        <v>27</v>
      </c>
      <c r="O9" s="12" t="s">
        <v>28</v>
      </c>
      <c r="P9" s="12" t="s">
        <v>11</v>
      </c>
      <c r="Q9" s="12" t="s">
        <v>4</v>
      </c>
      <c r="R9" s="12" t="s">
        <v>5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4">
        <v>1</v>
      </c>
      <c r="B10" s="14">
        <v>2</v>
      </c>
      <c r="C10" s="12">
        <v>3</v>
      </c>
      <c r="D10" s="14">
        <v>4</v>
      </c>
      <c r="E10" s="14">
        <v>6</v>
      </c>
      <c r="F10" s="14">
        <v>7</v>
      </c>
      <c r="G10" s="14">
        <v>8</v>
      </c>
      <c r="H10" s="14">
        <v>9</v>
      </c>
      <c r="I10" s="14">
        <v>10</v>
      </c>
      <c r="J10" s="14">
        <v>11</v>
      </c>
      <c r="K10" s="14">
        <v>12</v>
      </c>
      <c r="L10" s="14">
        <v>13</v>
      </c>
      <c r="M10" s="14">
        <v>14</v>
      </c>
      <c r="N10" s="14">
        <v>15</v>
      </c>
      <c r="O10" s="14">
        <v>16</v>
      </c>
      <c r="P10" s="14">
        <v>17</v>
      </c>
      <c r="Q10" s="14">
        <v>18</v>
      </c>
      <c r="R10" s="14">
        <v>19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63.75">
      <c r="A11" s="14">
        <v>1</v>
      </c>
      <c r="B11" s="15" t="s">
        <v>45</v>
      </c>
      <c r="C11" s="21" t="s">
        <v>31</v>
      </c>
      <c r="D11" s="14" t="s">
        <v>15</v>
      </c>
      <c r="E11" s="17" t="s">
        <v>29</v>
      </c>
      <c r="F11" s="17" t="s">
        <v>29</v>
      </c>
      <c r="G11" s="17" t="s">
        <v>29</v>
      </c>
      <c r="H11" s="17">
        <f>7966.66+11300</f>
        <v>19266.66</v>
      </c>
      <c r="I11" s="17">
        <f>7966.66+5650</f>
        <v>13616.66</v>
      </c>
      <c r="J11" s="17">
        <v>16649.990000000002</v>
      </c>
      <c r="K11" s="17">
        <v>8683.33</v>
      </c>
      <c r="L11" s="17">
        <v>8683.34</v>
      </c>
      <c r="M11" s="14">
        <v>5633.34</v>
      </c>
      <c r="N11" s="14">
        <v>5633.34</v>
      </c>
      <c r="O11" s="14">
        <v>5633.34</v>
      </c>
      <c r="P11" s="16">
        <f>SUM(E11:O11)</f>
        <v>83799.999999999985</v>
      </c>
      <c r="Q11" s="16">
        <f>30.85+(30.85/100*6.1)</f>
        <v>32.731850000000001</v>
      </c>
      <c r="R11" s="17">
        <f>Q11*P11</f>
        <v>2742929.03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76.5">
      <c r="A12" s="14">
        <v>2</v>
      </c>
      <c r="B12" s="18" t="s">
        <v>46</v>
      </c>
      <c r="C12" s="21" t="s">
        <v>30</v>
      </c>
      <c r="D12" s="14" t="s">
        <v>15</v>
      </c>
      <c r="E12" s="17" t="s">
        <v>29</v>
      </c>
      <c r="F12" s="17" t="s">
        <v>29</v>
      </c>
      <c r="G12" s="17" t="s">
        <v>29</v>
      </c>
      <c r="H12" s="17" t="s">
        <v>29</v>
      </c>
      <c r="I12" s="17" t="s">
        <v>29</v>
      </c>
      <c r="J12" s="17" t="s">
        <v>29</v>
      </c>
      <c r="K12" s="17" t="s">
        <v>29</v>
      </c>
      <c r="L12" s="17" t="s">
        <v>29</v>
      </c>
      <c r="M12" s="17">
        <f>473.336+940</f>
        <v>1413.336</v>
      </c>
      <c r="N12" s="14">
        <f>473.33+470</f>
        <v>943.32999999999993</v>
      </c>
      <c r="O12" s="14">
        <v>943.33</v>
      </c>
      <c r="P12" s="16">
        <v>3300</v>
      </c>
      <c r="Q12" s="16">
        <f>32.2+(32.2/100*6.1)</f>
        <v>34.164200000000001</v>
      </c>
      <c r="R12" s="17">
        <f t="shared" ref="R12:R13" si="0">P12*Q12</f>
        <v>112741.86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76.5">
      <c r="A13" s="14">
        <v>3</v>
      </c>
      <c r="B13" s="18" t="s">
        <v>47</v>
      </c>
      <c r="C13" s="21" t="s">
        <v>30</v>
      </c>
      <c r="D13" s="14" t="s">
        <v>15</v>
      </c>
      <c r="E13" s="14" t="s">
        <v>29</v>
      </c>
      <c r="F13" s="14" t="s">
        <v>29</v>
      </c>
      <c r="G13" s="14" t="s">
        <v>29</v>
      </c>
      <c r="H13" s="14">
        <v>1500</v>
      </c>
      <c r="I13" s="14">
        <v>1800</v>
      </c>
      <c r="J13" s="14">
        <v>1950</v>
      </c>
      <c r="K13" s="14">
        <v>1950</v>
      </c>
      <c r="L13" s="14">
        <v>1500</v>
      </c>
      <c r="M13" s="14" t="s">
        <v>29</v>
      </c>
      <c r="N13" s="14" t="s">
        <v>29</v>
      </c>
      <c r="O13" s="14" t="s">
        <v>29</v>
      </c>
      <c r="P13" s="16">
        <f>SUM(H13:O13)</f>
        <v>8700</v>
      </c>
      <c r="Q13" s="16">
        <f>32.2+(32.2/100*6.1)</f>
        <v>34.164200000000001</v>
      </c>
      <c r="R13" s="17">
        <f t="shared" si="0"/>
        <v>297228.54000000004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>
      <c r="A14" s="29" t="s">
        <v>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19">
        <f>SUM(R11:R13)</f>
        <v>3152899.4299999997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>
      <c r="A15" s="24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  <c r="R15" s="20">
        <f>R16-R14</f>
        <v>567521.88000000035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>
      <c r="A16" s="24" t="s">
        <v>8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6"/>
      <c r="R16" s="20">
        <v>3720421.31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32</v>
      </c>
      <c r="B17" s="7"/>
      <c r="C17" s="1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33</v>
      </c>
      <c r="B18" s="7"/>
      <c r="C18" s="2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44</v>
      </c>
      <c r="B19" s="7"/>
      <c r="C19" s="2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27" t="s">
        <v>34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spans="1:30">
      <c r="A21" s="28" t="s">
        <v>35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>
      <c r="A22" s="28" t="s">
        <v>36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>
      <c r="A23" s="8" t="s">
        <v>48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>
      <c r="A24" s="7" t="s">
        <v>37</v>
      </c>
      <c r="B24" s="7"/>
      <c r="C24" s="7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6" t="s">
        <v>38</v>
      </c>
      <c r="B25" s="3"/>
      <c r="C25" s="5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6" t="s">
        <v>43</v>
      </c>
      <c r="B26" s="3"/>
      <c r="C26" s="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6"/>
      <c r="B27" s="3"/>
      <c r="C27" s="5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/>
      <c r="B28" s="7" t="s">
        <v>14</v>
      </c>
      <c r="C28" s="11"/>
      <c r="D28" s="1"/>
      <c r="E28" s="1"/>
      <c r="F28" s="1"/>
      <c r="G28" s="1"/>
      <c r="H28" s="1"/>
      <c r="I28" s="1"/>
      <c r="J28" s="1"/>
      <c r="K28" s="1"/>
      <c r="L28" s="9" t="s">
        <v>12</v>
      </c>
      <c r="M28" s="1"/>
      <c r="N28" s="1"/>
      <c r="O28" s="1"/>
      <c r="P28" s="1"/>
      <c r="Q28" s="9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/>
      <c r="B29" s="7"/>
      <c r="C29" s="1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/>
      <c r="B30" s="7"/>
      <c r="C30" s="1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/>
      <c r="B31" s="1" t="s">
        <v>13</v>
      </c>
      <c r="C31" s="11"/>
      <c r="D31" s="1"/>
      <c r="E31" s="1"/>
      <c r="F31" s="1"/>
      <c r="G31" s="1"/>
      <c r="H31" s="1"/>
      <c r="I31" s="1"/>
      <c r="J31" s="1"/>
      <c r="K31" s="1"/>
      <c r="L31" s="1" t="s">
        <v>16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/>
      <c r="B32" s="1"/>
      <c r="C32" s="1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/>
      <c r="B33" s="1" t="s">
        <v>42</v>
      </c>
      <c r="C33" s="11"/>
      <c r="D33" s="1"/>
      <c r="E33" s="1"/>
      <c r="F33" s="1"/>
      <c r="G33" s="1"/>
      <c r="H33" s="1"/>
      <c r="I33" s="1"/>
      <c r="J33" s="1"/>
      <c r="K33" s="1"/>
      <c r="L33" s="1" t="s">
        <v>42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</sheetData>
  <mergeCells count="12">
    <mergeCell ref="A22:AD22"/>
    <mergeCell ref="A1:R1"/>
    <mergeCell ref="A3:R3"/>
    <mergeCell ref="A4:R4"/>
    <mergeCell ref="A5:R5"/>
    <mergeCell ref="A7:R7"/>
    <mergeCell ref="A8:R8"/>
    <mergeCell ref="A14:Q14"/>
    <mergeCell ref="A15:Q15"/>
    <mergeCell ref="A16:Q16"/>
    <mergeCell ref="A20:AD20"/>
    <mergeCell ref="A21:AD21"/>
  </mergeCells>
  <pageMargins left="0.7" right="0.7" top="0.75" bottom="0.75" header="0.3" footer="0.3"/>
  <pageSetup paperSize="9" scale="70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ГСМ в талонах</vt:lpstr>
      <vt:lpstr>'ГСМ в талонах'!Область_печати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BaksheevaES</dc:creator>
  <cp:lastModifiedBy>abramtseva.i.a</cp:lastModifiedBy>
  <cp:lastPrinted>2015-03-23T04:13:54Z</cp:lastPrinted>
  <dcterms:created xsi:type="dcterms:W3CDTF">2010-02-10T14:08:21Z</dcterms:created>
  <dcterms:modified xsi:type="dcterms:W3CDTF">2015-03-31T05:43:09Z</dcterms:modified>
</cp:coreProperties>
</file>