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255" yWindow="-165" windowWidth="14550" windowHeight="11460" activeTab="2"/>
  </bookViews>
  <sheets>
    <sheet name="Средств НИАЭП" sheetId="18" r:id="rId1"/>
    <sheet name="ССР " sheetId="19" r:id="rId2"/>
    <sheet name="Приложение к заявке" sheetId="20" r:id="rId3"/>
  </sheets>
  <externalReferences>
    <externalReference r:id="rId4"/>
  </externalReferences>
  <definedNames>
    <definedName name="_xlnm.Print_Area" localSheetId="2">'Приложение к заявке'!$A$1:$E$76</definedName>
    <definedName name="_xlnm.Print_Area" localSheetId="0">'Средств НИАЭП'!$A$1:$H$38</definedName>
    <definedName name="_xlnm.Print_Area" localSheetId="1">'ССР '!$A$1:$D$26</definedName>
  </definedNames>
  <calcPr calcId="124519" fullPrecision="0"/>
</workbook>
</file>

<file path=xl/calcChain.xml><?xml version="1.0" encoding="utf-8"?>
<calcChain xmlns="http://schemas.openxmlformats.org/spreadsheetml/2006/main">
  <c r="C13" i="19"/>
  <c r="A11" l="1"/>
  <c r="A6"/>
  <c r="A6" i="20" s="1"/>
  <c r="A1" i="19"/>
  <c r="A10"/>
  <c r="H17" i="18" l="1"/>
  <c r="H16"/>
  <c r="D15"/>
  <c r="D18" s="1"/>
  <c r="C15"/>
  <c r="B15"/>
  <c r="H13"/>
  <c r="D19" l="1"/>
  <c r="D20" s="1"/>
  <c r="D21" s="1"/>
  <c r="H21" s="1"/>
  <c r="H15"/>
  <c r="C11" i="19" l="1"/>
  <c r="C12" s="1"/>
  <c r="H22" i="18"/>
  <c r="H18"/>
  <c r="B11" i="19" s="1"/>
  <c r="B12" s="1"/>
  <c r="H19" i="18"/>
  <c r="C10" i="20" l="1"/>
  <c r="E10" s="1"/>
  <c r="B10"/>
  <c r="B11" s="1"/>
  <c r="D10"/>
  <c r="H23" i="18"/>
  <c r="C11" i="20" l="1"/>
  <c r="E11" s="1"/>
  <c r="E12" s="1"/>
  <c r="E13" s="1"/>
  <c r="C14" i="19"/>
  <c r="C15" s="1"/>
  <c r="C12" i="20"/>
  <c r="D12" s="1"/>
  <c r="D11"/>
  <c r="H20" i="18"/>
  <c r="C13" i="20" l="1"/>
  <c r="D13" s="1"/>
  <c r="H24" i="18"/>
</calcChain>
</file>

<file path=xl/sharedStrings.xml><?xml version="1.0" encoding="utf-8"?>
<sst xmlns="http://schemas.openxmlformats.org/spreadsheetml/2006/main" count="90" uniqueCount="75">
  <si>
    <t>НДС 18%</t>
  </si>
  <si>
    <t xml:space="preserve">выполнения комплекса строительно-монтажных работ  по объекту: </t>
  </si>
  <si>
    <t>№ п/п</t>
  </si>
  <si>
    <t>Наименование работ и затрат</t>
  </si>
  <si>
    <t>Сметная стоимость в ССР, руб.</t>
  </si>
  <si>
    <t>Строительных работ</t>
  </si>
  <si>
    <t>Монтажных работ</t>
  </si>
  <si>
    <t>Оборудования, приспособлений и производств инвентаря</t>
  </si>
  <si>
    <t>Прочих затрат</t>
  </si>
  <si>
    <t>Всего, руб.</t>
  </si>
  <si>
    <t>ИТОГО в текущих ценах без НДС</t>
  </si>
  <si>
    <t xml:space="preserve">ВСЕГО  с НДС </t>
  </si>
  <si>
    <t>Состав лота:</t>
  </si>
  <si>
    <t>№ ЛСР, ОСР</t>
  </si>
  <si>
    <t>Объем работ по заключенным договорам на момент проведения закупки, в том числе:</t>
  </si>
  <si>
    <t>в том числе Освоено СМР на момент проведения закупки</t>
  </si>
  <si>
    <t>1.1</t>
  </si>
  <si>
    <t>2</t>
  </si>
  <si>
    <t>2.1</t>
  </si>
  <si>
    <t>2.2</t>
  </si>
  <si>
    <t>3</t>
  </si>
  <si>
    <t xml:space="preserve"> </t>
  </si>
  <si>
    <t>5</t>
  </si>
  <si>
    <t>6</t>
  </si>
  <si>
    <t>7</t>
  </si>
  <si>
    <t>8</t>
  </si>
  <si>
    <t>9</t>
  </si>
  <si>
    <t>Исп. Марецкая С.М.</t>
  </si>
  <si>
    <t>8(8639) 24-37-93</t>
  </si>
  <si>
    <t>4</t>
  </si>
  <si>
    <t>Таблица расчета начальной (максимальной) цены договора подряда</t>
  </si>
  <si>
    <t>Директор по строительству Ростовской АЭС - директор ВФ АО "НИАЭП"</t>
  </si>
  <si>
    <t>В.Н. Медяков</t>
  </si>
  <si>
    <t xml:space="preserve">Сводный сметный расчет начальной (максимальной) цены </t>
  </si>
  <si>
    <t>договора подряда по объекту:</t>
  </si>
  <si>
    <t>Наименование глав ССР, объектных сметных расчетов, локальных сметных расчетов, видов прочих затрат</t>
  </si>
  <si>
    <t>Сметная стоимость строительства в базисных ценах на 01.01.2000г., руб.</t>
  </si>
  <si>
    <t>Текущая стоимость  на момент определения начальной (максимальной) цены, руб.</t>
  </si>
  <si>
    <t>№ обосновывающего расчета</t>
  </si>
  <si>
    <t xml:space="preserve">ИТОГО  в текущих ценах без НДС: </t>
  </si>
  <si>
    <t xml:space="preserve">ВСЕГО с НДС </t>
  </si>
  <si>
    <t>Приложение № ___________</t>
  </si>
  <si>
    <t>к заявке № ___________</t>
  </si>
  <si>
    <t xml:space="preserve">Определение начальной (максимальной) цены договора подряда </t>
  </si>
  <si>
    <t xml:space="preserve">  по объекту:</t>
  </si>
  <si>
    <t>Наименование услуг и работ (затрат)</t>
  </si>
  <si>
    <t>Сметная стоимость строительства в базисных ценах на 01.01.2000г.</t>
  </si>
  <si>
    <t>Сметная стоимость строительства в текущем  уровне цен по утвержденному ССР</t>
  </si>
  <si>
    <t>Сметная стоимость строительства в текущем  уровне цен на момент определения начальной (максимальной) цены</t>
  </si>
  <si>
    <t>Начальная (максимальная) цена, руб.</t>
  </si>
  <si>
    <t xml:space="preserve">ИТОГО: </t>
  </si>
  <si>
    <t>НМЦ - начальная (максимальная) цена в текущих ценах с НДС;</t>
  </si>
  <si>
    <t>СМР - сметная стоимость строительно - монтажных работ в базисных ценах на 01.01.2000г;</t>
  </si>
  <si>
    <t>НДС (18%) - налог на добавленную стоимость.</t>
  </si>
  <si>
    <t>Для пересчета стоимости лота в текущие цены, произведены следующие действия.</t>
  </si>
  <si>
    <t>К полученному результату добавлен налог на добавленную стоимость (НДС).</t>
  </si>
  <si>
    <t>Начальник ПЭУ ВФ АО "НИАЭП"</t>
  </si>
  <si>
    <t>В.А. Трофименко</t>
  </si>
  <si>
    <t xml:space="preserve">"Энергоблок №4 Ростовской АЭС. Дизельгенераторные, насосные ответственных потребителей и компрессорные пневмоприводов отсечной арматуры (РДЭС). Ячейки 2, 3: Дополнительные затраты по транспортировке дизель-генераторных установок ADRIA40" </t>
  </si>
  <si>
    <t>ЛОТ №798</t>
  </si>
  <si>
    <t>ГЛАВА 3. Объекты подсобного и обслуживающего назначения</t>
  </si>
  <si>
    <t>Дизельгенераторные, насосные ответственных потребителей и компрессорные пневмоприводов отсечной арматуры (РДЭС), в том числе:</t>
  </si>
  <si>
    <t>Локальный сметный расчет №01.12.14</t>
  </si>
  <si>
    <t>Дополнительные затраты по транспортировке дизель-генераторных установок ADRIA40</t>
  </si>
  <si>
    <t>Итого по Комплексу работ по объекту: "Энергоблок №4 Ростовской АЭС. Дизельгенераторные, насосные ответственных потребителей и компрессорные пневмоприводов отсечной арматуры (РДЭС). Ячейки 2, 3: Дополнительные затраты по транспортировке дизель-генераторных установок ADRIA40"</t>
  </si>
  <si>
    <t xml:space="preserve">ИТОГО в лот №798: </t>
  </si>
  <si>
    <t>ИТОГО в базисном уровне цен 2000г. по главе 3:</t>
  </si>
  <si>
    <t>Пересчет в текущие цены СМР  на 4 кв. 2014 года.                                                     (Служебная записка ВФ АО "НИАЭП" №40-50/62825 от 15.10.2014г. Региональный индекс №128 Ксмр=5,72 )</t>
  </si>
  <si>
    <t xml:space="preserve">Пересчет в текущие цены СМР  на 4 кв. 2014 года </t>
  </si>
  <si>
    <t>Стоимость СМР в базисных ценах определена на основании  локального сметного расчета №01.12.14.</t>
  </si>
  <si>
    <t>Порядок определения НМЦ по Лоту №798</t>
  </si>
  <si>
    <t>По главе 3:</t>
  </si>
  <si>
    <t>НМЦ= ((СМР *региональный индекс на 4 кв.2014г.) + НДС (18%), где:</t>
  </si>
  <si>
    <t xml:space="preserve">К сметной стоимости строительных и монтажных работ в базисном уровне цен по объекту "Энергоблок №4 Ростовской АЭС. Дизельгенераторные, насосные ответственных потребителей и компрессорные пневмоприводов отсечной арматуры (РДЭС). Ячейки 2, 3: Дополнительные затраты по транспортировке дизель-генераторных установок ADRIA40" применен региональный индекс пересчета сметной стоимости СМР, выполняемых на объектах атомной энергетики Ростовской области на 4 квартал 2014 года, к уровню цен СНБ ТЕР-2001 на основании служебной записки ВФ АО "НИАЭП" №40-50/62825 от 15.10.2014г. </t>
  </si>
  <si>
    <t>Индекс пересчета сметной стоимости СМР на 4 квартал 2014г. - региональный индекс пересчета сметной стоимости СМР, выполняемых на объектах атомной энергетики Ростовской области на 4 квартал 2014 года, к уровню цен СНБ ТЕР-2001;</t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</si>
</sst>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#,##0.0"/>
  </numFmts>
  <fonts count="20"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Arial Cyr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.5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Arial Cyr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5"/>
      <name val="Times New Roman"/>
      <family val="1"/>
      <charset val="204"/>
    </font>
    <font>
      <sz val="15"/>
      <name val="Times New Roman"/>
      <family val="1"/>
      <charset val="204"/>
    </font>
    <font>
      <sz val="15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2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centerContinuous"/>
    </xf>
    <xf numFmtId="4" fontId="1" fillId="0" borderId="0" xfId="0" applyNumberFormat="1" applyFont="1"/>
    <xf numFmtId="165" fontId="1" fillId="0" borderId="0" xfId="0" applyNumberFormat="1" applyFont="1"/>
    <xf numFmtId="165" fontId="2" fillId="0" borderId="0" xfId="0" applyNumberFormat="1" applyFont="1"/>
    <xf numFmtId="165" fontId="2" fillId="0" borderId="0" xfId="0" applyNumberFormat="1" applyFont="1" applyBorder="1"/>
    <xf numFmtId="0" fontId="6" fillId="0" borderId="0" xfId="0" applyFont="1"/>
    <xf numFmtId="3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3" fontId="4" fillId="0" borderId="1" xfId="0" applyNumberFormat="1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165" fontId="7" fillId="0" borderId="0" xfId="0" applyNumberFormat="1" applyFont="1" applyBorder="1"/>
    <xf numFmtId="0" fontId="7" fillId="0" borderId="0" xfId="0" applyFont="1" applyBorder="1"/>
    <xf numFmtId="49" fontId="2" fillId="0" borderId="1" xfId="0" applyNumberFormat="1" applyFont="1" applyBorder="1" applyAlignment="1">
      <alignment horizontal="center" vertical="center"/>
    </xf>
    <xf numFmtId="0" fontId="1" fillId="0" borderId="0" xfId="0" applyFont="1" applyBorder="1"/>
    <xf numFmtId="3" fontId="1" fillId="0" borderId="1" xfId="0" applyNumberFormat="1" applyFont="1" applyBorder="1" applyAlignment="1">
      <alignment horizontal="left" vertical="center" wrapText="1"/>
    </xf>
    <xf numFmtId="0" fontId="4" fillId="0" borderId="0" xfId="0" applyFont="1" applyFill="1"/>
    <xf numFmtId="49" fontId="2" fillId="0" borderId="1" xfId="0" applyNumberFormat="1" applyFont="1" applyBorder="1" applyAlignment="1">
      <alignment horizontal="center" vertical="center" wrapText="1"/>
    </xf>
    <xf numFmtId="164" fontId="7" fillId="0" borderId="0" xfId="0" applyNumberFormat="1" applyFont="1"/>
    <xf numFmtId="0" fontId="2" fillId="0" borderId="1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0" fillId="0" borderId="0" xfId="0" applyFont="1"/>
    <xf numFmtId="3" fontId="11" fillId="0" borderId="1" xfId="0" applyNumberFormat="1" applyFont="1" applyFill="1" applyBorder="1" applyAlignment="1">
      <alignment horizontal="left" vertical="center" wrapText="1"/>
    </xf>
    <xf numFmtId="0" fontId="5" fillId="0" borderId="0" xfId="0" applyFont="1"/>
    <xf numFmtId="0" fontId="5" fillId="0" borderId="1" xfId="0" applyFont="1" applyFill="1" applyBorder="1" applyAlignment="1">
      <alignment horizontal="left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/>
    </xf>
    <xf numFmtId="3" fontId="12" fillId="0" borderId="1" xfId="0" applyNumberFormat="1" applyFont="1" applyBorder="1" applyAlignment="1">
      <alignment vertical="center" wrapText="1"/>
    </xf>
    <xf numFmtId="0" fontId="6" fillId="0" borderId="2" xfId="0" applyFont="1" applyBorder="1" applyAlignment="1">
      <alignment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wrapText="1"/>
    </xf>
    <xf numFmtId="3" fontId="5" fillId="0" borderId="0" xfId="0" applyNumberFormat="1" applyFont="1" applyBorder="1" applyAlignment="1">
      <alignment horizontal="center" wrapText="1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4" fillId="0" borderId="0" xfId="0" applyFont="1"/>
    <xf numFmtId="0" fontId="2" fillId="0" borderId="0" xfId="0" applyFont="1" applyAlignment="1">
      <alignment horizontal="centerContinuous"/>
    </xf>
    <xf numFmtId="0" fontId="2" fillId="0" borderId="1" xfId="0" applyFont="1" applyBorder="1" applyAlignment="1">
      <alignment horizontal="center" wrapText="1"/>
    </xf>
    <xf numFmtId="3" fontId="1" fillId="0" borderId="1" xfId="0" applyNumberFormat="1" applyFont="1" applyBorder="1" applyAlignment="1">
      <alignment vertical="center" wrapText="1"/>
    </xf>
    <xf numFmtId="3" fontId="5" fillId="0" borderId="1" xfId="0" applyNumberFormat="1" applyFont="1" applyFill="1" applyBorder="1" applyAlignment="1">
      <alignment horizontal="left" vertical="center" wrapText="1"/>
    </xf>
    <xf numFmtId="3" fontId="1" fillId="0" borderId="1" xfId="0" applyNumberFormat="1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" fontId="2" fillId="0" borderId="0" xfId="0" applyNumberFormat="1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0" fontId="1" fillId="0" borderId="2" xfId="0" applyFont="1" applyBorder="1" applyAlignment="1">
      <alignment wrapText="1"/>
    </xf>
    <xf numFmtId="0" fontId="13" fillId="0" borderId="0" xfId="0" applyFont="1"/>
    <xf numFmtId="0" fontId="5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centerContinuous"/>
    </xf>
    <xf numFmtId="0" fontId="14" fillId="0" borderId="0" xfId="0" applyFont="1"/>
    <xf numFmtId="0" fontId="5" fillId="0" borderId="1" xfId="0" applyFont="1" applyBorder="1" applyAlignment="1">
      <alignment horizontal="center" wrapText="1"/>
    </xf>
    <xf numFmtId="3" fontId="6" fillId="0" borderId="1" xfId="0" applyNumberFormat="1" applyFont="1" applyBorder="1" applyAlignment="1">
      <alignment horizontal="left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3" fontId="5" fillId="0" borderId="1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wrapText="1"/>
    </xf>
    <xf numFmtId="0" fontId="18" fillId="0" borderId="0" xfId="0" applyFont="1" applyBorder="1" applyAlignment="1">
      <alignment wrapText="1"/>
    </xf>
    <xf numFmtId="0" fontId="17" fillId="0" borderId="0" xfId="0" applyFont="1" applyAlignment="1">
      <alignment wrapText="1"/>
    </xf>
    <xf numFmtId="0" fontId="19" fillId="0" borderId="0" xfId="0" applyFont="1"/>
    <xf numFmtId="0" fontId="5" fillId="0" borderId="2" xfId="0" applyFont="1" applyBorder="1"/>
    <xf numFmtId="0" fontId="5" fillId="0" borderId="0" xfId="0" applyFont="1" applyBorder="1"/>
    <xf numFmtId="4" fontId="2" fillId="0" borderId="4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Alignment="1">
      <alignment horizontal="left"/>
    </xf>
    <xf numFmtId="3" fontId="5" fillId="0" borderId="2" xfId="0" applyNumberFormat="1" applyFont="1" applyBorder="1" applyAlignment="1">
      <alignment horizontal="center" wrapText="1"/>
    </xf>
    <xf numFmtId="0" fontId="5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wrapText="1"/>
    </xf>
    <xf numFmtId="3" fontId="8" fillId="0" borderId="1" xfId="0" applyNumberFormat="1" applyFont="1" applyFill="1" applyBorder="1" applyAlignment="1">
      <alignment horizontal="center" vertical="center" wrapText="1"/>
    </xf>
    <xf numFmtId="3" fontId="1" fillId="0" borderId="3" xfId="0" applyNumberFormat="1" applyFont="1" applyBorder="1" applyAlignment="1">
      <alignment horizontal="center" vertical="center" wrapText="1"/>
    </xf>
    <xf numFmtId="3" fontId="1" fillId="0" borderId="4" xfId="0" applyNumberFormat="1" applyFont="1" applyBorder="1" applyAlignment="1">
      <alignment horizontal="center" vertical="center" wrapText="1"/>
    </xf>
    <xf numFmtId="3" fontId="2" fillId="0" borderId="3" xfId="0" applyNumberFormat="1" applyFont="1" applyBorder="1" applyAlignment="1">
      <alignment horizontal="center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3" fontId="2" fillId="0" borderId="3" xfId="0" applyNumberFormat="1" applyFont="1" applyBorder="1" applyAlignment="1">
      <alignment horizontal="center" vertical="center"/>
    </xf>
    <xf numFmtId="3" fontId="2" fillId="0" borderId="4" xfId="0" applyNumberFormat="1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16" fillId="2" borderId="0" xfId="0" applyFont="1" applyFill="1" applyAlignment="1">
      <alignment horizontal="justify" vertical="center" wrapText="1"/>
    </xf>
    <xf numFmtId="0" fontId="17" fillId="0" borderId="0" xfId="0" applyFont="1" applyAlignment="1">
      <alignment horizontal="left" wrapText="1"/>
    </xf>
    <xf numFmtId="0" fontId="16" fillId="0" borderId="0" xfId="0" applyFont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</cellXfs>
  <cellStyles count="2">
    <cellStyle name="Обычный" xfId="0" builtinId="0"/>
    <cellStyle name="Обычный_А-94324_ССР  ПРОЕКТ 3,4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1;&#1054;&#1058;&#1067;%20&#1042;%20&#1056;&#1040;&#1041;&#1054;&#1058;&#1045;/2015%20&#1075;/&#1051;&#1086;&#1090;%20&#8470;777%20&#1069;&#1041;&#8470;3%20&#1059;&#1089;&#1090;&#1088;&#1072;&#1085;&#1077;&#1085;&#1080;&#1077;%20&#1076;&#1077;&#1092;&#1077;&#1082;&#1090;&#1086;&#1074;,%20&#1057;&#1088;&#1077;&#1076;&#1089;&#1090;&#1074;&#1072;%20&#1053;&#1048;&#1040;&#1069;&#1055;/&#1056;&#1072;&#1089;&#1095;&#1077;&#1090;%20&#1053;&#1052;&#1062;%20-%20&#1083;&#1086;&#1090;%20777/&#1051;&#1086;&#1090;%20&#8470;777%20&#1069;&#1041;%20&#8470;3%20-%20&#1088;&#1072;&#1089;&#1095;&#1077;&#1090;%20&#1094;&#1077;&#1085;&#1099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лава 2 средств НИАЭП"/>
      <sheetName val="ССР "/>
      <sheetName val="Приложение к заявке"/>
    </sheetNames>
    <sheetDataSet>
      <sheetData sheetId="0">
        <row r="1">
          <cell r="A1" t="str">
            <v>ЛОТ №777</v>
          </cell>
        </row>
        <row r="11">
          <cell r="A11" t="str">
            <v>ГЛАВА 2. Основные объекты строительства</v>
          </cell>
        </row>
      </sheetData>
      <sheetData sheetId="1">
        <row r="6">
          <cell r="A6" t="str">
            <v xml:space="preserve">"Энергоблок №3 Ростовской АЭС.  Главный корпус. Реакторное отделение. Технологическая часть. Приобретение и монтаж: фильтров-сеток, маховиков арматуры, датчиков термоконтроля, приставки прямоходной ПП-3 для эл.привода МЭП-2500/25-100У-02А, эл.двигателя 2-ПА-35, сальниковых вводов на раматуры TG10S03: TG10S06, разъемов HARTING эл.приводов арматуры, прокладки фланцевой ПГФ, вспомогательного насоса" 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8"/>
  <sheetViews>
    <sheetView view="pageBreakPreview" topLeftCell="A13" zoomScale="90" zoomScaleNormal="75" zoomScaleSheetLayoutView="90" workbookViewId="0">
      <selection activeCell="B21" sqref="B21"/>
    </sheetView>
  </sheetViews>
  <sheetFormatPr defaultRowHeight="15"/>
  <cols>
    <col min="1" max="1" width="8.28515625" style="1" customWidth="1"/>
    <col min="2" max="2" width="29.28515625" style="1" customWidth="1"/>
    <col min="3" max="3" width="73" style="1" customWidth="1"/>
    <col min="4" max="4" width="16.140625" style="1" customWidth="1"/>
    <col min="5" max="5" width="13.85546875" style="1" customWidth="1"/>
    <col min="6" max="6" width="18.7109375" style="1" customWidth="1"/>
    <col min="7" max="7" width="15.7109375" style="1" customWidth="1"/>
    <col min="8" max="8" width="25.85546875" style="1" customWidth="1"/>
    <col min="9" max="9" width="16.7109375" style="9" customWidth="1"/>
    <col min="10" max="10" width="9.5703125" style="1" customWidth="1"/>
    <col min="11" max="16384" width="9.140625" style="1"/>
  </cols>
  <sheetData>
    <row r="1" spans="1:9" ht="23.25" customHeight="1">
      <c r="A1" s="25" t="s">
        <v>59</v>
      </c>
      <c r="B1" s="25"/>
      <c r="H1" s="53"/>
    </row>
    <row r="2" spans="1:9" ht="12" customHeight="1">
      <c r="A2" s="25"/>
      <c r="B2" s="25"/>
    </row>
    <row r="3" spans="1:9" s="2" customFormat="1" ht="30" customHeight="1">
      <c r="A3" s="89" t="s">
        <v>30</v>
      </c>
      <c r="B3" s="89"/>
      <c r="C3" s="89"/>
      <c r="D3" s="89"/>
      <c r="E3" s="89"/>
      <c r="F3" s="89"/>
      <c r="G3" s="89"/>
      <c r="H3" s="89"/>
      <c r="I3" s="10"/>
    </row>
    <row r="4" spans="1:9" s="6" customFormat="1" ht="16.5" customHeight="1">
      <c r="A4" s="90" t="s">
        <v>1</v>
      </c>
      <c r="B4" s="90"/>
      <c r="C4" s="90"/>
      <c r="D4" s="90"/>
      <c r="E4" s="90"/>
      <c r="F4" s="90"/>
      <c r="G4" s="90"/>
      <c r="H4" s="90"/>
      <c r="I4" s="11"/>
    </row>
    <row r="5" spans="1:9" s="21" customFormat="1" ht="72.75" customHeight="1">
      <c r="A5" s="93" t="s">
        <v>58</v>
      </c>
      <c r="B5" s="93"/>
      <c r="C5" s="93"/>
      <c r="D5" s="93"/>
      <c r="E5" s="93"/>
      <c r="F5" s="93"/>
      <c r="G5" s="93"/>
      <c r="H5" s="93"/>
      <c r="I5" s="20" t="s">
        <v>21</v>
      </c>
    </row>
    <row r="6" spans="1:9" s="6" customFormat="1" ht="10.5" customHeight="1">
      <c r="C6" s="94"/>
      <c r="D6" s="94"/>
      <c r="E6" s="94"/>
      <c r="F6" s="94"/>
      <c r="G6" s="7"/>
      <c r="H6" s="7"/>
      <c r="I6" s="11"/>
    </row>
    <row r="7" spans="1:9">
      <c r="C7" s="95"/>
      <c r="D7" s="95"/>
      <c r="E7" s="95"/>
      <c r="F7" s="95"/>
    </row>
    <row r="8" spans="1:9" ht="30.75" customHeight="1">
      <c r="A8" s="96" t="s">
        <v>2</v>
      </c>
      <c r="B8" s="97" t="s">
        <v>13</v>
      </c>
      <c r="C8" s="97" t="s">
        <v>3</v>
      </c>
      <c r="D8" s="96" t="s">
        <v>4</v>
      </c>
      <c r="E8" s="96"/>
      <c r="F8" s="96"/>
      <c r="G8" s="96"/>
      <c r="H8" s="96"/>
    </row>
    <row r="9" spans="1:9" ht="96.75" customHeight="1">
      <c r="A9" s="96"/>
      <c r="B9" s="97"/>
      <c r="C9" s="97"/>
      <c r="D9" s="50" t="s">
        <v>5</v>
      </c>
      <c r="E9" s="50" t="s">
        <v>6</v>
      </c>
      <c r="F9" s="50" t="s">
        <v>7</v>
      </c>
      <c r="G9" s="50" t="s">
        <v>8</v>
      </c>
      <c r="H9" s="50" t="s">
        <v>9</v>
      </c>
    </row>
    <row r="10" spans="1:9" ht="18" customHeight="1">
      <c r="A10" s="4">
        <v>1</v>
      </c>
      <c r="B10" s="4">
        <v>2</v>
      </c>
      <c r="C10" s="4">
        <v>3</v>
      </c>
      <c r="D10" s="4">
        <v>4</v>
      </c>
      <c r="E10" s="4">
        <v>5</v>
      </c>
      <c r="F10" s="4">
        <v>6</v>
      </c>
      <c r="G10" s="4">
        <v>7</v>
      </c>
      <c r="H10" s="4">
        <v>8</v>
      </c>
    </row>
    <row r="11" spans="1:9" ht="31.5" customHeight="1">
      <c r="A11" s="98" t="s">
        <v>60</v>
      </c>
      <c r="B11" s="99"/>
      <c r="C11" s="99"/>
      <c r="D11" s="99"/>
      <c r="E11" s="99"/>
      <c r="F11" s="99"/>
      <c r="G11" s="99"/>
      <c r="H11" s="100"/>
    </row>
    <row r="12" spans="1:9" ht="60" customHeight="1">
      <c r="A12" s="46">
        <v>1</v>
      </c>
      <c r="B12" s="46"/>
      <c r="C12" s="34" t="s">
        <v>61</v>
      </c>
      <c r="D12" s="46"/>
      <c r="E12" s="46"/>
      <c r="F12" s="46"/>
      <c r="G12" s="46"/>
      <c r="H12" s="46"/>
    </row>
    <row r="13" spans="1:9" ht="45.75" customHeight="1">
      <c r="A13" s="26" t="s">
        <v>16</v>
      </c>
      <c r="B13" s="28" t="s">
        <v>62</v>
      </c>
      <c r="C13" s="30" t="s">
        <v>63</v>
      </c>
      <c r="D13" s="48">
        <v>0</v>
      </c>
      <c r="E13" s="87">
        <v>157342.66</v>
      </c>
      <c r="F13" s="48">
        <v>0</v>
      </c>
      <c r="G13" s="48">
        <v>0</v>
      </c>
      <c r="H13" s="48">
        <f t="shared" ref="H13" si="0">D13+E13+F13+G13</f>
        <v>157343</v>
      </c>
    </row>
    <row r="14" spans="1:9" ht="36" customHeight="1">
      <c r="A14" s="22"/>
      <c r="B14" s="48"/>
      <c r="C14" s="15" t="s">
        <v>12</v>
      </c>
      <c r="D14" s="109"/>
      <c r="E14" s="110"/>
      <c r="F14" s="48"/>
      <c r="G14" s="48"/>
      <c r="H14" s="47"/>
    </row>
    <row r="15" spans="1:9" ht="54" customHeight="1">
      <c r="A15" s="22" t="s">
        <v>17</v>
      </c>
      <c r="B15" s="28" t="str">
        <f>B13</f>
        <v>Локальный сметный расчет №01.12.14</v>
      </c>
      <c r="C15" s="14" t="str">
        <f>C13</f>
        <v>Дополнительные затраты по транспортировке дизель-генераторных установок ADRIA40</v>
      </c>
      <c r="D15" s="111">
        <f>D13+E13</f>
        <v>157342.66</v>
      </c>
      <c r="E15" s="112"/>
      <c r="F15" s="48">
        <v>0</v>
      </c>
      <c r="G15" s="48">
        <v>0</v>
      </c>
      <c r="H15" s="47">
        <f t="shared" ref="H15:H17" si="1">D15+E15+F15+G15</f>
        <v>157343</v>
      </c>
      <c r="I15" s="9">
        <v>1612822</v>
      </c>
    </row>
    <row r="16" spans="1:9" ht="36" customHeight="1">
      <c r="A16" s="22" t="s">
        <v>18</v>
      </c>
      <c r="B16" s="29"/>
      <c r="C16" s="24" t="s">
        <v>14</v>
      </c>
      <c r="D16" s="109">
        <v>0</v>
      </c>
      <c r="E16" s="110"/>
      <c r="F16" s="48">
        <v>0</v>
      </c>
      <c r="G16" s="48">
        <v>0</v>
      </c>
      <c r="H16" s="47">
        <f t="shared" si="1"/>
        <v>0</v>
      </c>
    </row>
    <row r="17" spans="1:9" ht="36" customHeight="1">
      <c r="A17" s="22" t="s">
        <v>19</v>
      </c>
      <c r="B17" s="29"/>
      <c r="C17" s="24" t="s">
        <v>15</v>
      </c>
      <c r="D17" s="109">
        <v>0</v>
      </c>
      <c r="E17" s="110"/>
      <c r="F17" s="48">
        <v>0</v>
      </c>
      <c r="G17" s="48">
        <v>0</v>
      </c>
      <c r="H17" s="47">
        <f t="shared" si="1"/>
        <v>0</v>
      </c>
    </row>
    <row r="18" spans="1:9" ht="99.75" customHeight="1">
      <c r="A18" s="22" t="s">
        <v>20</v>
      </c>
      <c r="B18" s="48"/>
      <c r="C18" s="38" t="s">
        <v>64</v>
      </c>
      <c r="D18" s="108">
        <f>D15</f>
        <v>157342.66</v>
      </c>
      <c r="E18" s="108"/>
      <c r="F18" s="47">
        <v>0</v>
      </c>
      <c r="G18" s="47">
        <v>0</v>
      </c>
      <c r="H18" s="47">
        <f>D18+F18+G18</f>
        <v>157343</v>
      </c>
    </row>
    <row r="19" spans="1:9" ht="24.75" customHeight="1">
      <c r="A19" s="22" t="s">
        <v>29</v>
      </c>
      <c r="B19" s="48"/>
      <c r="C19" s="18" t="s">
        <v>65</v>
      </c>
      <c r="D19" s="101">
        <f>D18</f>
        <v>157342.66</v>
      </c>
      <c r="E19" s="101"/>
      <c r="F19" s="49">
        <v>0</v>
      </c>
      <c r="G19" s="49">
        <v>0</v>
      </c>
      <c r="H19" s="47">
        <f>D19+F19+G19</f>
        <v>157343</v>
      </c>
    </row>
    <row r="20" spans="1:9" s="2" customFormat="1" ht="24" customHeight="1">
      <c r="A20" s="22" t="s">
        <v>22</v>
      </c>
      <c r="B20" s="5"/>
      <c r="C20" s="18" t="s">
        <v>66</v>
      </c>
      <c r="D20" s="88">
        <f>D19</f>
        <v>157342.66</v>
      </c>
      <c r="E20" s="88"/>
      <c r="F20" s="17">
        <v>0</v>
      </c>
      <c r="G20" s="36">
        <v>0</v>
      </c>
      <c r="H20" s="36">
        <f>D20</f>
        <v>157343</v>
      </c>
      <c r="I20" s="10"/>
    </row>
    <row r="21" spans="1:9" ht="66" customHeight="1">
      <c r="A21" s="22" t="s">
        <v>23</v>
      </c>
      <c r="B21" s="5"/>
      <c r="C21" s="32" t="s">
        <v>67</v>
      </c>
      <c r="D21" s="103">
        <f>D20*5.72</f>
        <v>900000</v>
      </c>
      <c r="E21" s="103"/>
      <c r="F21" s="35"/>
      <c r="G21" s="19"/>
      <c r="H21" s="19">
        <f>D21</f>
        <v>900000</v>
      </c>
      <c r="I21" s="8"/>
    </row>
    <row r="22" spans="1:9" ht="33" customHeight="1">
      <c r="A22" s="22" t="s">
        <v>24</v>
      </c>
      <c r="B22" s="5"/>
      <c r="C22" s="18" t="s">
        <v>10</v>
      </c>
      <c r="D22" s="104"/>
      <c r="E22" s="105"/>
      <c r="F22" s="13"/>
      <c r="G22" s="13"/>
      <c r="H22" s="16">
        <f>H21</f>
        <v>900000</v>
      </c>
    </row>
    <row r="23" spans="1:9" s="2" customFormat="1" ht="32.25" customHeight="1">
      <c r="A23" s="22" t="s">
        <v>25</v>
      </c>
      <c r="B23" s="5"/>
      <c r="C23" s="18" t="s">
        <v>0</v>
      </c>
      <c r="D23" s="106"/>
      <c r="E23" s="107"/>
      <c r="F23" s="36"/>
      <c r="G23" s="36"/>
      <c r="H23" s="16">
        <f>ROUND(0.18*H22,2)</f>
        <v>162000</v>
      </c>
      <c r="I23" s="10"/>
    </row>
    <row r="24" spans="1:9" s="2" customFormat="1" ht="25.5" customHeight="1">
      <c r="A24" s="22" t="s">
        <v>26</v>
      </c>
      <c r="B24" s="5"/>
      <c r="C24" s="18" t="s">
        <v>11</v>
      </c>
      <c r="D24" s="106"/>
      <c r="E24" s="107"/>
      <c r="F24" s="36"/>
      <c r="G24" s="36"/>
      <c r="H24" s="16">
        <f>H22+H23</f>
        <v>1062000</v>
      </c>
      <c r="I24" s="27"/>
    </row>
    <row r="25" spans="1:9">
      <c r="A25" s="37"/>
      <c r="C25" s="3"/>
      <c r="D25" s="3"/>
      <c r="E25" s="3"/>
      <c r="F25" s="3"/>
      <c r="G25" s="3"/>
      <c r="H25" s="3"/>
    </row>
    <row r="26" spans="1:9" ht="94.5" customHeight="1">
      <c r="C26" s="3"/>
      <c r="D26" s="3"/>
      <c r="E26" s="3"/>
      <c r="F26" s="3"/>
      <c r="G26" s="3"/>
      <c r="H26" s="3"/>
    </row>
    <row r="27" spans="1:9" ht="15" customHeight="1">
      <c r="A27" s="12"/>
      <c r="B27" s="102" t="s">
        <v>31</v>
      </c>
      <c r="C27" s="102"/>
      <c r="D27" s="39"/>
      <c r="E27" s="39"/>
      <c r="F27" s="12"/>
      <c r="G27" s="40" t="s">
        <v>32</v>
      </c>
      <c r="H27" s="41"/>
    </row>
    <row r="28" spans="1:9" s="2" customFormat="1" ht="83.25" customHeight="1">
      <c r="A28" s="33"/>
      <c r="B28" s="42"/>
      <c r="C28" s="42"/>
      <c r="D28" s="40"/>
      <c r="E28" s="40"/>
      <c r="F28" s="40"/>
      <c r="G28" s="33"/>
      <c r="H28" s="40"/>
      <c r="I28" s="10"/>
    </row>
    <row r="29" spans="1:9" s="2" customFormat="1" ht="15.75">
      <c r="A29" s="12"/>
      <c r="B29" s="43"/>
      <c r="C29" s="44"/>
      <c r="D29" s="45"/>
      <c r="E29" s="41"/>
      <c r="F29" s="41"/>
      <c r="G29" s="41"/>
      <c r="H29" s="41"/>
      <c r="I29" s="10"/>
    </row>
    <row r="30" spans="1:9" ht="15.75">
      <c r="A30" s="33"/>
      <c r="B30" s="91" t="s">
        <v>56</v>
      </c>
      <c r="C30" s="91"/>
      <c r="D30" s="92"/>
      <c r="E30" s="92"/>
      <c r="F30" s="33"/>
      <c r="G30" s="91" t="s">
        <v>57</v>
      </c>
      <c r="H30" s="91"/>
    </row>
    <row r="31" spans="1:9">
      <c r="D31" s="23"/>
    </row>
    <row r="34" spans="2:2" ht="229.5" customHeight="1"/>
    <row r="37" spans="2:2" ht="15" customHeight="1">
      <c r="B37" s="31" t="s">
        <v>27</v>
      </c>
    </row>
    <row r="38" spans="2:2">
      <c r="B38" s="31" t="s">
        <v>28</v>
      </c>
    </row>
  </sheetData>
  <mergeCells count="25">
    <mergeCell ref="D14:E14"/>
    <mergeCell ref="D15:E15"/>
    <mergeCell ref="D16:E16"/>
    <mergeCell ref="D17:E17"/>
    <mergeCell ref="D21:E21"/>
    <mergeCell ref="D22:E22"/>
    <mergeCell ref="D23:E23"/>
    <mergeCell ref="D24:E24"/>
    <mergeCell ref="D18:E18"/>
    <mergeCell ref="D20:E20"/>
    <mergeCell ref="A3:H3"/>
    <mergeCell ref="A4:H4"/>
    <mergeCell ref="B30:C30"/>
    <mergeCell ref="D30:E30"/>
    <mergeCell ref="G30:H30"/>
    <mergeCell ref="A5:H5"/>
    <mergeCell ref="C6:F6"/>
    <mergeCell ref="C7:F7"/>
    <mergeCell ref="A8:A9"/>
    <mergeCell ref="B8:B9"/>
    <mergeCell ref="C8:C9"/>
    <mergeCell ref="D8:H8"/>
    <mergeCell ref="A11:H11"/>
    <mergeCell ref="D19:E19"/>
    <mergeCell ref="B27:C27"/>
  </mergeCells>
  <pageMargins left="0.78740157480314965" right="0.39370078740157483" top="0.59055118110236227" bottom="0.70866141732283472" header="0.35433070866141736" footer="0.51181102362204722"/>
  <pageSetup paperSize="9" scale="68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6"/>
  <sheetViews>
    <sheetView view="pageBreakPreview" topLeftCell="A7" zoomScaleSheetLayoutView="100" workbookViewId="0">
      <selection activeCell="C11" sqref="C11"/>
    </sheetView>
  </sheetViews>
  <sheetFormatPr defaultRowHeight="15"/>
  <cols>
    <col min="1" max="1" width="47.7109375" style="1" customWidth="1"/>
    <col min="2" max="2" width="23.5703125" style="1" customWidth="1"/>
    <col min="3" max="3" width="23.85546875" style="1" customWidth="1"/>
    <col min="4" max="4" width="20.42578125" style="1" customWidth="1"/>
    <col min="5" max="5" width="17.5703125" style="1" customWidth="1"/>
    <col min="6" max="6" width="21.85546875" style="1" customWidth="1"/>
    <col min="7" max="7" width="16.140625" style="1" customWidth="1"/>
    <col min="8" max="16384" width="9.140625" style="1"/>
  </cols>
  <sheetData>
    <row r="1" spans="1:6" ht="18.75">
      <c r="A1" s="54" t="str">
        <f>'Средств НИАЭП'!A1</f>
        <v>ЛОТ №798</v>
      </c>
    </row>
    <row r="2" spans="1:6" ht="27" customHeight="1">
      <c r="A2" s="54"/>
    </row>
    <row r="4" spans="1:6" s="2" customFormat="1" ht="18" customHeight="1">
      <c r="A4" s="55" t="s">
        <v>33</v>
      </c>
      <c r="B4" s="55"/>
      <c r="C4" s="55"/>
      <c r="D4" s="55"/>
    </row>
    <row r="5" spans="1:6" s="2" customFormat="1" ht="16.5" customHeight="1">
      <c r="A5" s="55" t="s">
        <v>34</v>
      </c>
      <c r="B5" s="55"/>
      <c r="C5" s="55"/>
      <c r="D5" s="55"/>
    </row>
    <row r="6" spans="1:6" s="2" customFormat="1" ht="77.25" customHeight="1">
      <c r="A6" s="113" t="str">
        <f>'Средств НИАЭП'!A5:H5</f>
        <v xml:space="preserve">"Энергоблок №4 Ростовской АЭС. Дизельгенераторные, насосные ответственных потребителей и компрессорные пневмоприводов отсечной арматуры (РДЭС). Ячейки 2, 3: Дополнительные затраты по транспортировке дизель-генераторных установок ADRIA40" </v>
      </c>
      <c r="B6" s="113"/>
      <c r="C6" s="113"/>
      <c r="D6" s="113"/>
    </row>
    <row r="7" spans="1:6" ht="15" customHeight="1">
      <c r="A7" s="114"/>
      <c r="B7" s="114"/>
      <c r="C7" s="114"/>
      <c r="D7" s="114"/>
    </row>
    <row r="8" spans="1:6" ht="117" customHeight="1">
      <c r="A8" s="51" t="s">
        <v>35</v>
      </c>
      <c r="B8" s="51" t="s">
        <v>36</v>
      </c>
      <c r="C8" s="51" t="s">
        <v>37</v>
      </c>
      <c r="D8" s="51" t="s">
        <v>38</v>
      </c>
    </row>
    <row r="9" spans="1:6">
      <c r="A9" s="56">
        <v>1</v>
      </c>
      <c r="B9" s="56">
        <v>2</v>
      </c>
      <c r="C9" s="56">
        <v>3</v>
      </c>
      <c r="D9" s="56">
        <v>4</v>
      </c>
    </row>
    <row r="10" spans="1:6" ht="25.5" customHeight="1">
      <c r="A10" s="14" t="str">
        <f>'[1]Глава 2 средств НИАЭП'!A11:H11</f>
        <v>ГЛАВА 2. Основные объекты строительства</v>
      </c>
      <c r="B10" s="56"/>
      <c r="C10" s="56"/>
      <c r="D10" s="56"/>
    </row>
    <row r="11" spans="1:6" ht="153" customHeight="1">
      <c r="A11" s="18" t="str">
        <f>'Средств НИАЭП'!C18</f>
        <v>Итого по Комплексу работ по объекту: "Энергоблок №4 Ростовской АЭС. Дизельгенераторные, насосные ответственных потребителей и компрессорные пневмоприводов отсечной арматуры (РДЭС). Ячейки 2, 3: Дополнительные затраты по транспортировке дизель-генераторных установок ADRIA40"</v>
      </c>
      <c r="B11" s="13">
        <f>'Средств НИАЭП'!H18</f>
        <v>157343</v>
      </c>
      <c r="C11" s="13">
        <f>'Средств НИАЭП'!H21</f>
        <v>900000</v>
      </c>
      <c r="D11" s="57"/>
      <c r="F11" s="8"/>
    </row>
    <row r="12" spans="1:6" ht="45" customHeight="1">
      <c r="A12" s="58" t="s">
        <v>68</v>
      </c>
      <c r="B12" s="52">
        <f>B11</f>
        <v>157343</v>
      </c>
      <c r="C12" s="52">
        <f>C11</f>
        <v>900000</v>
      </c>
      <c r="D12" s="59"/>
      <c r="F12" s="8"/>
    </row>
    <row r="13" spans="1:6" ht="28.5" customHeight="1">
      <c r="A13" s="60" t="s">
        <v>39</v>
      </c>
      <c r="B13" s="61"/>
      <c r="C13" s="16">
        <f>C12</f>
        <v>900000</v>
      </c>
      <c r="D13" s="61"/>
      <c r="E13" s="62"/>
    </row>
    <row r="14" spans="1:6" s="2" customFormat="1" ht="23.25" customHeight="1">
      <c r="A14" s="60" t="s">
        <v>0</v>
      </c>
      <c r="B14" s="51"/>
      <c r="C14" s="16">
        <f>0.18*C13</f>
        <v>162000</v>
      </c>
      <c r="D14" s="51"/>
      <c r="E14" s="62"/>
    </row>
    <row r="15" spans="1:6" s="2" customFormat="1" ht="26.25" customHeight="1">
      <c r="A15" s="60" t="s">
        <v>40</v>
      </c>
      <c r="B15" s="51"/>
      <c r="C15" s="16">
        <f>C13+C14</f>
        <v>1062000</v>
      </c>
      <c r="D15" s="51"/>
      <c r="E15" s="62"/>
      <c r="F15" s="62"/>
    </row>
    <row r="16" spans="1:6" ht="24.75" customHeight="1">
      <c r="A16" s="63"/>
      <c r="B16" s="64"/>
      <c r="C16" s="64"/>
      <c r="D16" s="64"/>
      <c r="E16" s="62"/>
    </row>
    <row r="17" spans="1:4" ht="3.75" hidden="1" customHeight="1">
      <c r="A17" s="3"/>
      <c r="B17" s="65"/>
      <c r="C17" s="65"/>
      <c r="D17" s="65"/>
    </row>
    <row r="18" spans="1:4" hidden="1">
      <c r="A18" s="3"/>
      <c r="B18" s="65"/>
      <c r="C18" s="65"/>
      <c r="D18" s="65"/>
    </row>
    <row r="19" spans="1:4" ht="15" customHeight="1">
      <c r="A19" s="3"/>
      <c r="B19" s="65"/>
      <c r="C19" s="65"/>
      <c r="D19" s="65"/>
    </row>
    <row r="20" spans="1:4" s="2" customFormat="1" ht="79.5" customHeight="1">
      <c r="A20" s="66" t="s">
        <v>31</v>
      </c>
      <c r="B20" s="67"/>
      <c r="C20" s="67"/>
      <c r="D20" s="66" t="s">
        <v>32</v>
      </c>
    </row>
    <row r="21" spans="1:4" ht="81" customHeight="1">
      <c r="A21" s="3"/>
      <c r="B21" s="65"/>
      <c r="C21" s="65"/>
      <c r="D21" s="65"/>
    </row>
    <row r="22" spans="1:4" s="2" customFormat="1" ht="14.25">
      <c r="A22" s="66" t="s">
        <v>56</v>
      </c>
      <c r="B22" s="115"/>
      <c r="C22" s="115"/>
      <c r="D22" s="66" t="s">
        <v>57</v>
      </c>
    </row>
    <row r="23" spans="1:4">
      <c r="A23" s="3"/>
      <c r="B23" s="3"/>
      <c r="C23" s="3"/>
      <c r="D23" s="3"/>
    </row>
    <row r="24" spans="1:4" ht="105.75" customHeight="1">
      <c r="A24" s="3"/>
      <c r="B24" s="3"/>
      <c r="C24" s="3"/>
      <c r="D24" s="3"/>
    </row>
    <row r="25" spans="1:4">
      <c r="A25" s="68" t="s">
        <v>27</v>
      </c>
      <c r="B25" s="3"/>
      <c r="C25" s="3"/>
      <c r="D25" s="3"/>
    </row>
    <row r="26" spans="1:4">
      <c r="A26" s="68" t="s">
        <v>28</v>
      </c>
      <c r="B26" s="3"/>
      <c r="C26" s="3"/>
      <c r="D26" s="3"/>
    </row>
  </sheetData>
  <mergeCells count="3">
    <mergeCell ref="A6:D6"/>
    <mergeCell ref="A7:D7"/>
    <mergeCell ref="B22:C22"/>
  </mergeCells>
  <pageMargins left="0.59055118110236227" right="0" top="0.39370078740157483" bottom="0.27559055118110237" header="0.51181102362204722" footer="0.51181102362204722"/>
  <pageSetup paperSize="9" scale="8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E76"/>
  <sheetViews>
    <sheetView tabSelected="1" view="pageBreakPreview" topLeftCell="A15" zoomScale="90" zoomScaleSheetLayoutView="90" workbookViewId="0">
      <selection activeCell="A20" sqref="A20:E20"/>
    </sheetView>
  </sheetViews>
  <sheetFormatPr defaultRowHeight="12.75"/>
  <cols>
    <col min="1" max="1" width="41.28515625" customWidth="1"/>
    <col min="2" max="2" width="18.7109375" customWidth="1"/>
    <col min="3" max="4" width="21.5703125" customWidth="1"/>
    <col min="5" max="5" width="21" customWidth="1"/>
  </cols>
  <sheetData>
    <row r="1" spans="1:5" ht="18.75">
      <c r="A1" s="54"/>
      <c r="B1" s="1"/>
      <c r="C1" s="12"/>
      <c r="D1" s="12"/>
      <c r="E1" s="69" t="s">
        <v>41</v>
      </c>
    </row>
    <row r="2" spans="1:5" ht="15">
      <c r="A2" s="1"/>
      <c r="B2" s="1"/>
      <c r="C2" s="1"/>
      <c r="D2" s="1"/>
      <c r="E2" s="70" t="s">
        <v>42</v>
      </c>
    </row>
    <row r="3" spans="1:5" ht="31.5" customHeight="1">
      <c r="A3" s="1"/>
      <c r="B3" s="1"/>
      <c r="C3" s="1"/>
      <c r="D3" s="1"/>
      <c r="E3" s="1"/>
    </row>
    <row r="4" spans="1:5" ht="15.75">
      <c r="A4" s="71" t="s">
        <v>43</v>
      </c>
      <c r="B4" s="71"/>
      <c r="C4" s="71"/>
      <c r="D4" s="71"/>
      <c r="E4" s="71"/>
    </row>
    <row r="5" spans="1:5" ht="20.25" customHeight="1">
      <c r="A5" s="71" t="s">
        <v>44</v>
      </c>
      <c r="B5" s="71"/>
      <c r="C5" s="71"/>
      <c r="D5" s="71"/>
      <c r="E5" s="71"/>
    </row>
    <row r="6" spans="1:5" ht="96" customHeight="1">
      <c r="A6" s="119" t="str">
        <f>'ССР '!A6:D6</f>
        <v xml:space="preserve">"Энергоблок №4 Ростовской АЭС. Дизельгенераторные, насосные ответственных потребителей и компрессорные пневмоприводов отсечной арматуры (РДЭС). Ячейки 2, 3: Дополнительные затраты по транспортировке дизель-генераторных установок ADRIA40" </v>
      </c>
      <c r="B6" s="119"/>
      <c r="C6" s="119"/>
      <c r="D6" s="119"/>
      <c r="E6" s="119"/>
    </row>
    <row r="7" spans="1:5" ht="21" customHeight="1">
      <c r="A7" s="114"/>
      <c r="B7" s="114"/>
      <c r="C7" s="114"/>
      <c r="D7" s="114"/>
      <c r="E7" s="114"/>
    </row>
    <row r="8" spans="1:5" s="72" customFormat="1" ht="161.25" customHeight="1">
      <c r="A8" s="51" t="s">
        <v>45</v>
      </c>
      <c r="B8" s="51" t="s">
        <v>46</v>
      </c>
      <c r="C8" s="51" t="s">
        <v>47</v>
      </c>
      <c r="D8" s="51" t="s">
        <v>48</v>
      </c>
      <c r="E8" s="51" t="s">
        <v>49</v>
      </c>
    </row>
    <row r="9" spans="1:5" s="72" customFormat="1" ht="15.75">
      <c r="A9" s="73">
        <v>1</v>
      </c>
      <c r="B9" s="73">
        <v>2</v>
      </c>
      <c r="C9" s="73">
        <v>3</v>
      </c>
      <c r="D9" s="73">
        <v>4</v>
      </c>
      <c r="E9" s="73">
        <v>5</v>
      </c>
    </row>
    <row r="10" spans="1:5" s="72" customFormat="1" ht="34.5" customHeight="1">
      <c r="A10" s="74" t="s">
        <v>71</v>
      </c>
      <c r="B10" s="75">
        <f>'ССР '!B11</f>
        <v>157343</v>
      </c>
      <c r="C10" s="76">
        <f>'ССР '!C11</f>
        <v>900000</v>
      </c>
      <c r="D10" s="76">
        <f t="shared" ref="D10:D13" si="0">C10</f>
        <v>900000</v>
      </c>
      <c r="E10" s="76">
        <f>C10</f>
        <v>900000</v>
      </c>
    </row>
    <row r="11" spans="1:5" s="72" customFormat="1" ht="37.5" customHeight="1">
      <c r="A11" s="77" t="s">
        <v>50</v>
      </c>
      <c r="B11" s="78">
        <f>B10</f>
        <v>157343</v>
      </c>
      <c r="C11" s="79">
        <f>'ССР '!C13</f>
        <v>900000</v>
      </c>
      <c r="D11" s="79">
        <f t="shared" si="0"/>
        <v>900000</v>
      </c>
      <c r="E11" s="79">
        <f>C11</f>
        <v>900000</v>
      </c>
    </row>
    <row r="12" spans="1:5" s="72" customFormat="1" ht="37.5" customHeight="1">
      <c r="A12" s="77" t="s">
        <v>0</v>
      </c>
      <c r="B12" s="80"/>
      <c r="C12" s="79">
        <f>0.18*C11</f>
        <v>162000</v>
      </c>
      <c r="D12" s="79">
        <f t="shared" si="0"/>
        <v>162000</v>
      </c>
      <c r="E12" s="79">
        <f>0.18*E11</f>
        <v>162000</v>
      </c>
    </row>
    <row r="13" spans="1:5" s="72" customFormat="1" ht="37.5" customHeight="1">
      <c r="A13" s="77" t="s">
        <v>40</v>
      </c>
      <c r="B13" s="80"/>
      <c r="C13" s="79">
        <f>C11+C12</f>
        <v>1062000</v>
      </c>
      <c r="D13" s="79">
        <f t="shared" si="0"/>
        <v>1062000</v>
      </c>
      <c r="E13" s="79">
        <f>E11+E12</f>
        <v>1062000</v>
      </c>
    </row>
    <row r="14" spans="1:5" ht="25.5" customHeight="1">
      <c r="A14" s="3"/>
      <c r="B14" s="65"/>
      <c r="C14" s="65"/>
      <c r="D14" s="65"/>
      <c r="E14" s="65"/>
    </row>
    <row r="15" spans="1:5" ht="82.5" customHeight="1">
      <c r="A15" s="120" t="s">
        <v>70</v>
      </c>
      <c r="B15" s="120"/>
      <c r="C15" s="120"/>
      <c r="D15" s="120"/>
      <c r="E15" s="120"/>
    </row>
    <row r="16" spans="1:5" ht="52.5" customHeight="1">
      <c r="A16" s="116" t="s">
        <v>72</v>
      </c>
      <c r="B16" s="116"/>
      <c r="C16" s="116"/>
      <c r="D16" s="116"/>
      <c r="E16" s="116"/>
    </row>
    <row r="17" spans="1:5" ht="24" customHeight="1">
      <c r="A17" s="116" t="s">
        <v>51</v>
      </c>
      <c r="B17" s="116"/>
      <c r="C17" s="116"/>
      <c r="D17" s="116"/>
      <c r="E17" s="116"/>
    </row>
    <row r="18" spans="1:5" ht="39" customHeight="1">
      <c r="A18" s="116" t="s">
        <v>52</v>
      </c>
      <c r="B18" s="116"/>
      <c r="C18" s="116"/>
      <c r="D18" s="116"/>
      <c r="E18" s="116"/>
    </row>
    <row r="19" spans="1:5" ht="86.25" customHeight="1">
      <c r="A19" s="116" t="s">
        <v>74</v>
      </c>
      <c r="B19" s="116"/>
      <c r="C19" s="116"/>
      <c r="D19" s="116"/>
      <c r="E19" s="116"/>
    </row>
    <row r="20" spans="1:5" ht="35.25" customHeight="1">
      <c r="A20" s="116" t="s">
        <v>53</v>
      </c>
      <c r="B20" s="116"/>
      <c r="C20" s="116"/>
      <c r="D20" s="116"/>
      <c r="E20" s="116"/>
    </row>
    <row r="21" spans="1:5" ht="67.5" customHeight="1">
      <c r="A21" s="116" t="s">
        <v>69</v>
      </c>
      <c r="B21" s="116"/>
      <c r="C21" s="116"/>
      <c r="D21" s="116"/>
      <c r="E21" s="116"/>
    </row>
    <row r="22" spans="1:5" ht="40.5" customHeight="1">
      <c r="A22" s="116" t="s">
        <v>54</v>
      </c>
      <c r="B22" s="116"/>
      <c r="C22" s="116"/>
      <c r="D22" s="116"/>
      <c r="E22" s="116"/>
    </row>
    <row r="23" spans="1:5" ht="167.25" customHeight="1">
      <c r="A23" s="118" t="s">
        <v>73</v>
      </c>
      <c r="B23" s="118"/>
      <c r="C23" s="118"/>
      <c r="D23" s="118"/>
      <c r="E23" s="118"/>
    </row>
    <row r="24" spans="1:5" ht="25.5" customHeight="1">
      <c r="A24" s="116" t="s">
        <v>55</v>
      </c>
      <c r="B24" s="116"/>
      <c r="C24" s="116"/>
      <c r="D24" s="116"/>
      <c r="E24" s="116"/>
    </row>
    <row r="25" spans="1:5" ht="15">
      <c r="A25" s="3"/>
      <c r="B25" s="65"/>
      <c r="C25" s="65"/>
      <c r="D25" s="65"/>
      <c r="E25" s="65"/>
    </row>
    <row r="26" spans="1:5" ht="66" customHeight="1">
      <c r="A26" s="3"/>
      <c r="B26" s="65"/>
      <c r="C26" s="65"/>
      <c r="D26" s="65"/>
      <c r="E26" s="65"/>
    </row>
    <row r="27" spans="1:5" s="84" customFormat="1" ht="50.25" customHeight="1">
      <c r="A27" s="117" t="s">
        <v>31</v>
      </c>
      <c r="B27" s="117"/>
      <c r="C27" s="81"/>
      <c r="D27" s="82"/>
      <c r="E27" s="83" t="s">
        <v>32</v>
      </c>
    </row>
    <row r="29" spans="1:5" ht="81" customHeight="1"/>
    <row r="30" spans="1:5" s="33" customFormat="1" ht="15.75">
      <c r="A30" s="33" t="s">
        <v>56</v>
      </c>
      <c r="C30" s="85"/>
      <c r="D30" s="86"/>
      <c r="E30" s="33" t="s">
        <v>57</v>
      </c>
    </row>
    <row r="31" spans="1:5" ht="17.25" customHeight="1"/>
    <row r="60" ht="14.25" customHeight="1"/>
    <row r="75" spans="1:1">
      <c r="A75" s="31" t="s">
        <v>27</v>
      </c>
    </row>
    <row r="76" spans="1:1">
      <c r="A76" s="31" t="s">
        <v>28</v>
      </c>
    </row>
  </sheetData>
  <mergeCells count="13">
    <mergeCell ref="A18:E18"/>
    <mergeCell ref="A6:E6"/>
    <mergeCell ref="A7:E7"/>
    <mergeCell ref="A15:E15"/>
    <mergeCell ref="A16:E16"/>
    <mergeCell ref="A17:E17"/>
    <mergeCell ref="A24:E24"/>
    <mergeCell ref="A27:B27"/>
    <mergeCell ref="A19:E19"/>
    <mergeCell ref="A20:E20"/>
    <mergeCell ref="A21:E21"/>
    <mergeCell ref="A22:E22"/>
    <mergeCell ref="A23:E23"/>
  </mergeCells>
  <pageMargins left="0.70866141732283472" right="0.31496062992125984" top="0.47244094488188981" bottom="0.47244094488188981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Средств НИАЭП</vt:lpstr>
      <vt:lpstr>ССР </vt:lpstr>
      <vt:lpstr>Приложение к заявке</vt:lpstr>
      <vt:lpstr>'Приложение к заявке'!Область_печати</vt:lpstr>
      <vt:lpstr>'Средств НИАЭП'!Область_печати</vt:lpstr>
      <vt:lpstr>'ССР '!Область_печати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nikolaenko_tv</dc:creator>
  <cp:lastModifiedBy>vdn1538</cp:lastModifiedBy>
  <cp:lastPrinted>2015-02-06T13:05:29Z</cp:lastPrinted>
  <dcterms:created xsi:type="dcterms:W3CDTF">2010-12-14T12:50:33Z</dcterms:created>
  <dcterms:modified xsi:type="dcterms:W3CDTF">2015-02-06T13:05:36Z</dcterms:modified>
</cp:coreProperties>
</file>