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19" i="1" l="1"/>
  <c r="F20" i="1" s="1"/>
  <c r="F21" i="1" s="1"/>
  <c r="D19" i="1"/>
  <c r="F11" i="1"/>
  <c r="F12" i="1"/>
  <c r="F13" i="1"/>
  <c r="F14" i="1"/>
  <c r="F15" i="1"/>
  <c r="F16" i="1"/>
  <c r="D11" i="1"/>
  <c r="D12" i="1"/>
  <c r="D13" i="1"/>
  <c r="D14" i="1"/>
  <c r="D15" i="1"/>
  <c r="D16" i="1"/>
  <c r="A10" i="1"/>
  <c r="A11" i="1" s="1"/>
  <c r="A12" i="1" s="1"/>
  <c r="A13" i="1" s="1"/>
  <c r="A14" i="1" s="1"/>
  <c r="A15" i="1" s="1"/>
  <c r="A16" i="1" s="1"/>
  <c r="F10" i="1"/>
  <c r="D10" i="1"/>
  <c r="F9" i="1"/>
  <c r="D9" i="1"/>
  <c r="D6" i="1"/>
  <c r="F17" i="1" l="1"/>
  <c r="F18" i="1" s="1"/>
  <c r="F6" i="1"/>
  <c r="F7" i="1" l="1"/>
  <c r="F8" i="1"/>
  <c r="F23" i="1" l="1"/>
  <c r="F24" i="1" s="1"/>
  <c r="F25" i="1" s="1"/>
  <c r="F26" i="1" s="1"/>
</calcChain>
</file>

<file path=xl/sharedStrings.xml><?xml version="1.0" encoding="utf-8"?>
<sst xmlns="http://schemas.openxmlformats.org/spreadsheetml/2006/main" count="28" uniqueCount="28">
  <si>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</si>
  <si>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</si>
  <si>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</si>
  <si>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</si>
  <si>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</si>
  <si>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Всего с договорным коэффициентом к=0,998999999</t>
  </si>
  <si>
    <t>НДС 18 %</t>
  </si>
  <si>
    <t xml:space="preserve">ВСЕГО </t>
  </si>
  <si>
    <t>Цех 44. Замена центральных въездных ворот с калиткой в корпусе №70                                             (№ТС-070-01-АС.ЛС)</t>
  </si>
  <si>
    <t>С индексом-дефлятором в размере 1,049 с января  2014 года  до декабря 2014 года</t>
  </si>
  <si>
    <t>Сметная стоимость строительства в текущем уровне цен на 2014г., руб.</t>
  </si>
  <si>
    <t>Цех 44, корпус 70. Перепланировка 2-го этажа. Вентиляция                                            (№ПКС-1-070-842-ОВ2.ЛС1)</t>
  </si>
  <si>
    <t>Цех 44, корпус 70. Перепланировка 2-го этажа. Водоснабжение                                        (№ПКС-1-070-842-ВК.ЛС1)</t>
  </si>
  <si>
    <t>Цех 44, корпус 70. Перепланировка 2-го этажа. Локальная вычислительная сеть                                           (№ПКС-1-070-842-СС1.ЛС2)</t>
  </si>
  <si>
    <t>Цех 44, корпус 70. Перепланировка 2-го этажа. Радиофикация                                           (№ПКС-1-070-842-РТ.ЛС2)</t>
  </si>
  <si>
    <t>Цех 44, корпус 70. Перепланировка 2-го этажа. Телефонизация                                         (№ПКС-1-070-842-СС2.ЛС1)</t>
  </si>
  <si>
    <t>Цех 44, корпус 70. Перепланировка 2-го этажа. Электроосвещение                                        (№ПКС-1-070-842-ЭО.ЛС1)</t>
  </si>
  <si>
    <t>Цех 44, корпус 70. Перепланировка 2-го этажа. Пожарная сигнализация                                        (№ПКС-1-070-842-ПС.ЛС1)</t>
  </si>
  <si>
    <t>Цех 44, корпус 70. Перепланировка 2-го этажа. Строительные работы                                      (№ПКС-1-070-842-АР.ЛС2)</t>
  </si>
  <si>
    <t>Итого по сметам февраля</t>
  </si>
  <si>
    <t>С индексом-дефлятором в размере 1,045 с февраля 2014 года  до декабря 2014 года</t>
  </si>
  <si>
    <t>Итого по сметам января</t>
  </si>
  <si>
    <t>Цех 10, корпус 4. Текущий ремонт стен производственных помещений (в осях 4-19, ряд. Н) (№ЛС-Ц10-4-2014-СМ7)</t>
  </si>
  <si>
    <t>Итого по сметам мая</t>
  </si>
  <si>
    <t>С индексом-дефлятором в размере 1,033 с мая 2014 года  до декабря 2014 года</t>
  </si>
  <si>
    <t>ВСЕГО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</si>
  <si>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</si>
  <si>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"Выполнение работ по капитальному и текущему ремонту зданий, сооружений и объектов ОАО "ЧМЗ"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</si>
</sst>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6" formatCode="#,##0.000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6" fontId="4" fillId="0" borderId="1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/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abSelected="1" topLeftCell="A16" workbookViewId="0">
      <selection activeCell="A28" sqref="A28:XFD33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7" t="s">
        <v>26</v>
      </c>
      <c r="D1" s="27"/>
      <c r="E1" s="27"/>
      <c r="F1" s="27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5" t="s">
        <v>27</v>
      </c>
      <c r="B3" s="26"/>
      <c r="C3" s="26"/>
      <c r="D3" s="26"/>
      <c r="E3" s="26"/>
      <c r="F3" s="26"/>
    </row>
    <row r="4" spans="1:6" x14ac:dyDescent="0.25">
      <c r="A4" s="3"/>
      <c r="B4" s="2"/>
      <c r="C4" s="3"/>
      <c r="D4" s="3"/>
      <c r="E4" s="2"/>
      <c r="F4" s="2"/>
    </row>
    <row r="5" spans="1:6" ht="101.25" customHeight="1" x14ac:dyDescent="0.25">
      <c r="A5" s="7" t="s">
        <v>0</v>
      </c>
      <c r="B5" s="8" t="s">
        <v>1</v>
      </c>
      <c r="C5" s="7" t="s">
        <v>2</v>
      </c>
      <c r="D5" s="7" t="s">
        <v>10</v>
      </c>
      <c r="E5" s="7" t="s">
        <v>3</v>
      </c>
      <c r="F5" s="7" t="s">
        <v>4</v>
      </c>
    </row>
    <row r="6" spans="1:6" ht="66" customHeight="1" x14ac:dyDescent="0.25">
      <c r="A6" s="12">
        <v>1</v>
      </c>
      <c r="B6" s="20" t="s">
        <v>8</v>
      </c>
      <c r="C6" s="13">
        <v>12828</v>
      </c>
      <c r="D6" s="13">
        <f>E6</f>
        <v>103276</v>
      </c>
      <c r="E6" s="13">
        <v>103276</v>
      </c>
      <c r="F6" s="13">
        <f t="shared" ref="F6" si="0">E6</f>
        <v>103276</v>
      </c>
    </row>
    <row r="7" spans="1:6" s="1" customFormat="1" ht="24.75" customHeight="1" x14ac:dyDescent="0.25">
      <c r="A7" s="12"/>
      <c r="B7" s="16" t="s">
        <v>21</v>
      </c>
      <c r="C7" s="13"/>
      <c r="D7" s="13"/>
      <c r="E7" s="13"/>
      <c r="F7" s="15">
        <f>F6</f>
        <v>103276</v>
      </c>
    </row>
    <row r="8" spans="1:6" s="1" customFormat="1" ht="52.5" customHeight="1" x14ac:dyDescent="0.25">
      <c r="A8" s="12"/>
      <c r="B8" s="16" t="s">
        <v>9</v>
      </c>
      <c r="C8" s="13"/>
      <c r="D8" s="13"/>
      <c r="E8" s="13"/>
      <c r="F8" s="15">
        <f>ROUND(F6*1.049,2)</f>
        <v>108336.52</v>
      </c>
    </row>
    <row r="9" spans="1:6" s="1" customFormat="1" ht="75.75" customHeight="1" x14ac:dyDescent="0.25">
      <c r="A9" s="12">
        <v>2</v>
      </c>
      <c r="B9" s="20" t="s">
        <v>11</v>
      </c>
      <c r="C9" s="13">
        <v>57972</v>
      </c>
      <c r="D9" s="13">
        <f>E9</f>
        <v>221164</v>
      </c>
      <c r="E9" s="13">
        <v>221164</v>
      </c>
      <c r="F9" s="13">
        <f>E9</f>
        <v>221164</v>
      </c>
    </row>
    <row r="10" spans="1:6" s="1" customFormat="1" ht="72" customHeight="1" x14ac:dyDescent="0.25">
      <c r="A10" s="12">
        <f>A9+1</f>
        <v>3</v>
      </c>
      <c r="B10" s="20" t="s">
        <v>12</v>
      </c>
      <c r="C10" s="13">
        <v>4480</v>
      </c>
      <c r="D10" s="13">
        <f>E10</f>
        <v>30329</v>
      </c>
      <c r="E10" s="13">
        <v>30329</v>
      </c>
      <c r="F10" s="13">
        <f>E10</f>
        <v>30329</v>
      </c>
    </row>
    <row r="11" spans="1:6" s="1" customFormat="1" ht="72" customHeight="1" x14ac:dyDescent="0.25">
      <c r="A11" s="12">
        <f t="shared" ref="A11:A16" si="1">A10+1</f>
        <v>4</v>
      </c>
      <c r="B11" s="20" t="s">
        <v>13</v>
      </c>
      <c r="C11" s="13">
        <v>7349</v>
      </c>
      <c r="D11" s="13">
        <f t="shared" ref="D11:D16" si="2">E11</f>
        <v>34694</v>
      </c>
      <c r="E11" s="13">
        <v>34694</v>
      </c>
      <c r="F11" s="13">
        <f t="shared" ref="F11:F16" si="3">E11</f>
        <v>34694</v>
      </c>
    </row>
    <row r="12" spans="1:6" s="1" customFormat="1" ht="72" customHeight="1" x14ac:dyDescent="0.25">
      <c r="A12" s="12">
        <f t="shared" si="1"/>
        <v>5</v>
      </c>
      <c r="B12" s="20" t="s">
        <v>14</v>
      </c>
      <c r="C12" s="13">
        <v>1088</v>
      </c>
      <c r="D12" s="13">
        <f t="shared" si="2"/>
        <v>7509</v>
      </c>
      <c r="E12" s="13">
        <v>7509</v>
      </c>
      <c r="F12" s="13">
        <f t="shared" si="3"/>
        <v>7509</v>
      </c>
    </row>
    <row r="13" spans="1:6" s="1" customFormat="1" ht="72" customHeight="1" x14ac:dyDescent="0.25">
      <c r="A13" s="12">
        <f t="shared" si="1"/>
        <v>6</v>
      </c>
      <c r="B13" s="20" t="s">
        <v>15</v>
      </c>
      <c r="C13" s="13">
        <v>11554</v>
      </c>
      <c r="D13" s="13">
        <f t="shared" si="2"/>
        <v>59964</v>
      </c>
      <c r="E13" s="13">
        <v>59964</v>
      </c>
      <c r="F13" s="13">
        <f t="shared" si="3"/>
        <v>59964</v>
      </c>
    </row>
    <row r="14" spans="1:6" s="1" customFormat="1" ht="72" customHeight="1" x14ac:dyDescent="0.25">
      <c r="A14" s="12">
        <f t="shared" si="1"/>
        <v>7</v>
      </c>
      <c r="B14" s="20" t="s">
        <v>16</v>
      </c>
      <c r="C14" s="13">
        <v>34330</v>
      </c>
      <c r="D14" s="13">
        <f t="shared" si="2"/>
        <v>205052</v>
      </c>
      <c r="E14" s="13">
        <v>205052</v>
      </c>
      <c r="F14" s="13">
        <f t="shared" si="3"/>
        <v>205052</v>
      </c>
    </row>
    <row r="15" spans="1:6" s="1" customFormat="1" ht="72" customHeight="1" x14ac:dyDescent="0.25">
      <c r="A15" s="12">
        <f t="shared" si="1"/>
        <v>8</v>
      </c>
      <c r="B15" s="20" t="s">
        <v>17</v>
      </c>
      <c r="C15" s="13">
        <v>12445</v>
      </c>
      <c r="D15" s="13">
        <f t="shared" si="2"/>
        <v>120982</v>
      </c>
      <c r="E15" s="13">
        <v>120982</v>
      </c>
      <c r="F15" s="13">
        <f t="shared" si="3"/>
        <v>120982</v>
      </c>
    </row>
    <row r="16" spans="1:6" s="1" customFormat="1" ht="72" customHeight="1" x14ac:dyDescent="0.25">
      <c r="A16" s="12">
        <f t="shared" si="1"/>
        <v>9</v>
      </c>
      <c r="B16" s="20" t="s">
        <v>18</v>
      </c>
      <c r="C16" s="13">
        <v>158353</v>
      </c>
      <c r="D16" s="13">
        <f t="shared" si="2"/>
        <v>637666</v>
      </c>
      <c r="E16" s="13">
        <v>637666</v>
      </c>
      <c r="F16" s="13">
        <f t="shared" si="3"/>
        <v>637666</v>
      </c>
    </row>
    <row r="17" spans="1:7" s="1" customFormat="1" ht="27" customHeight="1" x14ac:dyDescent="0.25">
      <c r="A17" s="12"/>
      <c r="B17" s="16" t="s">
        <v>19</v>
      </c>
      <c r="C17" s="13"/>
      <c r="D17" s="13"/>
      <c r="E17" s="13"/>
      <c r="F17" s="15">
        <f>SUM(F9:F16)</f>
        <v>1317360</v>
      </c>
    </row>
    <row r="18" spans="1:7" s="1" customFormat="1" ht="55.5" customHeight="1" x14ac:dyDescent="0.25">
      <c r="A18" s="12"/>
      <c r="B18" s="16" t="s">
        <v>20</v>
      </c>
      <c r="C18" s="13"/>
      <c r="D18" s="13"/>
      <c r="E18" s="13"/>
      <c r="F18" s="15">
        <f>ROUND(F17*1.045,2)</f>
        <v>1376641.2</v>
      </c>
    </row>
    <row r="19" spans="1:7" s="1" customFormat="1" ht="72" customHeight="1" x14ac:dyDescent="0.25">
      <c r="A19" s="12">
        <v>10</v>
      </c>
      <c r="B19" s="20" t="s">
        <v>22</v>
      </c>
      <c r="C19" s="13">
        <v>14940</v>
      </c>
      <c r="D19" s="13">
        <f t="shared" ref="D19" si="4">E19</f>
        <v>152371</v>
      </c>
      <c r="E19" s="13">
        <v>152371</v>
      </c>
      <c r="F19" s="13">
        <f t="shared" ref="F19" si="5">E19</f>
        <v>152371</v>
      </c>
    </row>
    <row r="20" spans="1:7" s="1" customFormat="1" ht="27" customHeight="1" x14ac:dyDescent="0.25">
      <c r="A20" s="12"/>
      <c r="B20" s="16" t="s">
        <v>23</v>
      </c>
      <c r="C20" s="13"/>
      <c r="D20" s="13"/>
      <c r="E20" s="13"/>
      <c r="F20" s="15">
        <f>F19</f>
        <v>152371</v>
      </c>
    </row>
    <row r="21" spans="1:7" s="1" customFormat="1" ht="55.5" customHeight="1" x14ac:dyDescent="0.25">
      <c r="A21" s="12"/>
      <c r="B21" s="16" t="s">
        <v>24</v>
      </c>
      <c r="C21" s="13"/>
      <c r="D21" s="13"/>
      <c r="E21" s="13"/>
      <c r="F21" s="15">
        <f>ROUND(F20*1.033,2)</f>
        <v>157399.24</v>
      </c>
    </row>
    <row r="22" spans="1:7" s="1" customFormat="1" ht="13.5" customHeight="1" x14ac:dyDescent="0.25">
      <c r="A22" s="19"/>
      <c r="B22" s="22"/>
      <c r="C22" s="14"/>
      <c r="D22" s="15"/>
      <c r="E22" s="17"/>
      <c r="F22" s="15"/>
      <c r="G22" s="18"/>
    </row>
    <row r="23" spans="1:7" s="1" customFormat="1" ht="18" customHeight="1" x14ac:dyDescent="0.25">
      <c r="A23" s="19"/>
      <c r="B23" s="22" t="s">
        <v>25</v>
      </c>
      <c r="C23" s="14"/>
      <c r="D23" s="15"/>
      <c r="E23" s="17"/>
      <c r="F23" s="15">
        <f>F8+F18+F21</f>
        <v>1642376.96</v>
      </c>
      <c r="G23" s="18"/>
    </row>
    <row r="24" spans="1:7" ht="36" customHeight="1" x14ac:dyDescent="0.25">
      <c r="A24" s="19"/>
      <c r="B24" s="22" t="s">
        <v>5</v>
      </c>
      <c r="C24" s="15"/>
      <c r="D24" s="15"/>
      <c r="E24" s="21"/>
      <c r="F24" s="15">
        <f>ROUND(F23*0.998999999,2)</f>
        <v>1640734.58</v>
      </c>
    </row>
    <row r="25" spans="1:7" ht="20.25" customHeight="1" x14ac:dyDescent="0.25">
      <c r="A25" s="19"/>
      <c r="B25" s="23" t="s">
        <v>6</v>
      </c>
      <c r="C25" s="15"/>
      <c r="D25" s="15"/>
      <c r="E25" s="21"/>
      <c r="F25" s="15">
        <f>F24*0.18</f>
        <v>295332.22440000001</v>
      </c>
    </row>
    <row r="26" spans="1:7" ht="18" customHeight="1" x14ac:dyDescent="0.25">
      <c r="A26" s="19"/>
      <c r="B26" s="22" t="s">
        <v>7</v>
      </c>
      <c r="C26" s="15"/>
      <c r="D26" s="15"/>
      <c r="E26" s="24"/>
      <c r="F26" s="15">
        <f>F24+F25</f>
        <v>1936066.8044</v>
      </c>
    </row>
    <row r="27" spans="1:7" x14ac:dyDescent="0.25">
      <c r="A27" s="6"/>
      <c r="B27" s="9"/>
      <c r="C27" s="10"/>
      <c r="D27" s="11"/>
      <c r="E27" s="5"/>
      <c r="F27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2014-09-17T07:12:43Z</cp:lastPrinted>
  <dcterms:created xsi:type="dcterms:W3CDTF">2014-03-18T07:35:04Z</dcterms:created>
  <dcterms:modified xsi:type="dcterms:W3CDTF">2014-09-23T06:59:01Z</dcterms:modified>
</cp:coreProperties>
</file>