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480" yWindow="252" windowWidth="11340" windowHeight="9168" tabRatio="866" activeTab="2"/>
  </bookViews>
  <sheets>
    <sheet name="145-1" sheetId="96" r:id="rId1"/>
    <sheet name="СМР" sheetId="79" r:id="rId2"/>
    <sheet name="НМЦ договора" sheetId="80" r:id="rId3"/>
  </sheets>
  <externalReferences>
    <externalReference r:id="rId4"/>
  </externalReferences>
  <definedNames>
    <definedName name="аааааппппппрррппппппп">#REF!</definedName>
    <definedName name="аараооооооооооооо">#REF!</definedName>
    <definedName name="автом">#REF!</definedName>
    <definedName name="алшрльоплварл">#REF!</definedName>
    <definedName name="аолвлддддддддддддддддввввввввв">#REF!</definedName>
    <definedName name="апарв">#REF!</definedName>
    <definedName name="апрлдджаоырыфрпопрлпрлпрлп">#REF!</definedName>
    <definedName name="арлггаджаш">#REF!</definedName>
    <definedName name="ароррбллтблпроорапииас">#REF!</definedName>
    <definedName name="арррррблллпдрлдддддддддд">#REF!</definedName>
    <definedName name="варпаааааааааа">#REF!</definedName>
    <definedName name="ввпьььььлднд">#REF!</definedName>
    <definedName name="вед">#REF!</definedName>
    <definedName name="вертикальная">#REF!</definedName>
    <definedName name="вертикплан">#REF!</definedName>
    <definedName name="волен">#REF!</definedName>
    <definedName name="вп">#REF!</definedName>
    <definedName name="впырпфдыпл">#REF!</definedName>
    <definedName name="впьглорьтитттттттттт">#REF!</definedName>
    <definedName name="всввввввввввввввввввввввввв">#REF!</definedName>
    <definedName name="выб">#REF!</definedName>
    <definedName name="выпуск">#REF!</definedName>
    <definedName name="выьлепвввввпмп">#REF!</definedName>
    <definedName name="еваопродолжэрщэрзшщщх">#REF!</definedName>
    <definedName name="_xlnm.Print_Titles" localSheetId="1">СМР!$6:$6</definedName>
    <definedName name="измен">#REF!</definedName>
    <definedName name="итого">#REF!</definedName>
    <definedName name="итого_сантех">#REF!</definedName>
    <definedName name="итого_стр">#REF!</definedName>
    <definedName name="итого_строит">#REF!</definedName>
    <definedName name="итого_технол">#REF!</definedName>
    <definedName name="итого_электр">#REF!</definedName>
    <definedName name="квота">#REF!</definedName>
    <definedName name="кккккккккк">#REF!</definedName>
    <definedName name="корек">#REF!</definedName>
    <definedName name="корект">#REF!</definedName>
    <definedName name="корректир">#REF!</definedName>
    <definedName name="лен">#REF!</definedName>
    <definedName name="лот">#REF!</definedName>
    <definedName name="мамиааааааааааааааааааааааааааааа">#REF!</definedName>
    <definedName name="ммпоослччччччччччрччапппппппппр">#REF!</definedName>
    <definedName name="мрол">#REF!</definedName>
    <definedName name="_xlnm.Print_Area" localSheetId="1">СМР!$A$1:$R$23</definedName>
    <definedName name="оз">#REF!</definedName>
    <definedName name="озелен">#REF!</definedName>
    <definedName name="озеленение">#REF!</definedName>
    <definedName name="озеленение2">#REF!</definedName>
    <definedName name="ОСР">#REF!</definedName>
    <definedName name="ОСР110">#REF!</definedName>
    <definedName name="ОСР111">#REF!</definedName>
    <definedName name="план">#REF!</definedName>
    <definedName name="планировка">#REF!</definedName>
    <definedName name="плдщхэж.юрббдлююбо">#REF!</definedName>
    <definedName name="площадки">#REF!</definedName>
    <definedName name="пос">#REF!</definedName>
    <definedName name="прав">#REF!</definedName>
    <definedName name="прлппппппппппппппрррррррр">#REF!</definedName>
    <definedName name="провбп">#REF!</definedName>
    <definedName name="проект">#REF!</definedName>
    <definedName name="пропппп">#REF!</definedName>
    <definedName name="рпоолллллбрюююююююююююю">#REF!</definedName>
    <definedName name="сааповвыыыыыеееееггггггггг">#REF!</definedName>
    <definedName name="сапопрлрлппппр">#REF!</definedName>
    <definedName name="саррпрпппппппппппппппррррррр">#REF!</definedName>
    <definedName name="свод">#REF!</definedName>
    <definedName name="Свсмр">'[1] пристр428'!#REF!</definedName>
    <definedName name="склад">#REF!</definedName>
    <definedName name="сср4">#REF!</definedName>
    <definedName name="ссроб">#REF!</definedName>
    <definedName name="сссссссссссссрооооооооаапнааааеоаааааааа">#REF!</definedName>
    <definedName name="счет">'[1] пристр428'!#REF!</definedName>
    <definedName name="тдер">#REF!</definedName>
    <definedName name="ТК">#REF!</definedName>
    <definedName name="тоолллллопппплопооллоопло">#REF!</definedName>
    <definedName name="топливро">#REF!</definedName>
    <definedName name="трапные">#REF!</definedName>
    <definedName name="уке">#REF!</definedName>
    <definedName name="фякуряыувравяв">#REF!</definedName>
    <definedName name="фяыввввввв">#REF!</definedName>
    <definedName name="хййййййййййжывввввввв">#REF!</definedName>
    <definedName name="чвподю">#REF!</definedName>
    <definedName name="чрпрл">#REF!</definedName>
    <definedName name="чситтттттттсссссссссччччч">#REF!</definedName>
    <definedName name="ываочяьбббббббббббббб">#REF!</definedName>
    <definedName name="ЫВРРАЫРАывоопоапо">#REF!</definedName>
    <definedName name="ывынреыкшлнжхэтшлэ">#REF!</definedName>
    <definedName name="ыоарллвапрлывпорапар">#REF!</definedName>
    <definedName name="ычвпппппппппп">#REF!</definedName>
    <definedName name="яыдвлпрмичврип">#REF!</definedName>
  </definedNames>
  <calcPr calcId="145621"/>
</workbook>
</file>

<file path=xl/calcChain.xml><?xml version="1.0" encoding="utf-8"?>
<calcChain xmlns="http://schemas.openxmlformats.org/spreadsheetml/2006/main">
  <c r="N9" i="79" l="1"/>
  <c r="R9" i="79"/>
  <c r="Q9" i="79"/>
  <c r="P9" i="79"/>
  <c r="N8" i="79" l="1"/>
  <c r="E7" i="79" l="1"/>
  <c r="D7" i="79"/>
  <c r="C7" i="79"/>
  <c r="D8" i="79" l="1"/>
  <c r="C8" i="79" l="1"/>
  <c r="I7" i="79" l="1"/>
  <c r="G7" i="79"/>
  <c r="H7" i="79"/>
  <c r="Q7" i="79" s="1"/>
  <c r="L7" i="79" s="1"/>
  <c r="R7" i="79" l="1"/>
  <c r="M7" i="79" s="1"/>
  <c r="H8" i="79"/>
  <c r="R8" i="79"/>
  <c r="Q8" i="79" l="1"/>
  <c r="G8" i="79"/>
  <c r="R10" i="79"/>
  <c r="P7" i="79"/>
  <c r="K7" i="79" s="1"/>
  <c r="B7" i="79"/>
  <c r="B8" i="79" s="1"/>
  <c r="L8" i="79" l="1"/>
  <c r="C23" i="80" s="1"/>
  <c r="I8" i="79"/>
  <c r="E8" i="79"/>
  <c r="P8" i="79"/>
  <c r="M8" i="79"/>
  <c r="C24" i="80" s="1"/>
  <c r="Q10" i="79"/>
  <c r="Q11" i="79" s="1"/>
  <c r="G23" i="80"/>
  <c r="F23" i="80" s="1"/>
  <c r="D23" i="80" s="1"/>
  <c r="G24" i="80"/>
  <c r="F24" i="80" s="1"/>
  <c r="D24" i="80" s="1"/>
  <c r="F7" i="79"/>
  <c r="F8" i="79" s="1"/>
  <c r="G22" i="80" l="1"/>
  <c r="K8" i="79"/>
  <c r="C22" i="80" s="1"/>
  <c r="P10" i="79"/>
  <c r="G26" i="80" s="1"/>
  <c r="F26" i="80" s="1"/>
  <c r="P11" i="79" l="1"/>
  <c r="G25" i="80"/>
  <c r="F25" i="80" s="1"/>
  <c r="F22" i="80"/>
  <c r="J7" i="79"/>
  <c r="J8" i="79" s="1"/>
  <c r="C25" i="80" l="1"/>
  <c r="D25" i="80" l="1"/>
  <c r="D22" i="80"/>
  <c r="Q13" i="79"/>
  <c r="D26" i="80"/>
  <c r="N10" i="79" l="1"/>
  <c r="R11" i="79"/>
  <c r="G27" i="80" s="1"/>
  <c r="F27" i="80" s="1"/>
  <c r="D27" i="80" s="1"/>
  <c r="N11" i="79" l="1"/>
</calcChain>
</file>

<file path=xl/sharedStrings.xml><?xml version="1.0" encoding="utf-8"?>
<sst xmlns="http://schemas.openxmlformats.org/spreadsheetml/2006/main" count="283" uniqueCount="199">
  <si>
    <t>(наименование стройки)</t>
  </si>
  <si>
    <t xml:space="preserve">на </t>
  </si>
  <si>
    <t>№ пп</t>
  </si>
  <si>
    <t>Всего</t>
  </si>
  <si>
    <t>Итого прямые затраты по смете в ценах 2001г.</t>
  </si>
  <si>
    <t>Накладные расходы</t>
  </si>
  <si>
    <t>Сметная прибыль</t>
  </si>
  <si>
    <t>Итоги по смете:</t>
  </si>
  <si>
    <t xml:space="preserve">  Итого</t>
  </si>
  <si>
    <t xml:space="preserve">  ВСЕГО по смете</t>
  </si>
  <si>
    <t>Сметная трудоемкость _______________________________________________________________________________________________</t>
  </si>
  <si>
    <t>чел.час</t>
  </si>
  <si>
    <t>ФГУП "Комбинат "Электрохимприбор"</t>
  </si>
  <si>
    <t>Текущая стоимость на момент определения начальной (максимальной) цены</t>
  </si>
  <si>
    <t>№ обосновывающего расчета</t>
  </si>
  <si>
    <t>НДС 18%</t>
  </si>
  <si>
    <t>Инженер по проектно-сметной работе</t>
  </si>
  <si>
    <t xml:space="preserve">  В том числе, справочно:</t>
  </si>
  <si>
    <t>Общая стоимость, руб.</t>
  </si>
  <si>
    <t>Стоимость единицы, руб.</t>
  </si>
  <si>
    <t>(наименование работ и затрат, наименование объекта)</t>
  </si>
  <si>
    <t>(локальная смета)</t>
  </si>
  <si>
    <t>В.В. Моляков</t>
  </si>
  <si>
    <t xml:space="preserve"> </t>
  </si>
  <si>
    <t>* В расчете использованы индексы:</t>
  </si>
  <si>
    <t>Всего:</t>
  </si>
  <si>
    <t>Итого в текущих ценах*:</t>
  </si>
  <si>
    <t>Итого в ценах 2000 года:</t>
  </si>
  <si>
    <t>Прочие</t>
  </si>
  <si>
    <t>Оборудование</t>
  </si>
  <si>
    <t>СМР</t>
  </si>
  <si>
    <t>2014 год</t>
  </si>
  <si>
    <t>Сметная стоимость строительства в базисном уровне цен на 01.01.2000г., выставленная на конкурс</t>
  </si>
  <si>
    <t>Остаток сметной стоимости в базисном уровне цен на 01.01.2014</t>
  </si>
  <si>
    <t>Сметная стоимость строительства в базисном уровне цен на 01.01.2000г. по ССР</t>
  </si>
  <si>
    <t>Наименование глав ССР, объектный сметных расчетов, локальных сметных расчетов, видов прочих работ</t>
  </si>
  <si>
    <t>В расчете использованы индексы:</t>
  </si>
  <si>
    <t>Итого с НДС</t>
  </si>
  <si>
    <t>НДС</t>
  </si>
  <si>
    <t>Прочие затраты</t>
  </si>
  <si>
    <t>2014 г.</t>
  </si>
  <si>
    <t>в том числе по годам строительства</t>
  </si>
  <si>
    <t>Начальная (максимальная) цена</t>
  </si>
  <si>
    <t>Сметная стоимость строительства в базисном уровне цен на 01.01.2000 г.</t>
  </si>
  <si>
    <t>Наименование услуг и работ (затрат)</t>
  </si>
  <si>
    <t>ц.2000г./текущие цены,  руб.</t>
  </si>
  <si>
    <t xml:space="preserve">Определение начальной (максимальной) цены договора генерального подряда </t>
  </si>
  <si>
    <t>Расчет начальной (максимальной) цены на</t>
  </si>
  <si>
    <t>на 2014 год</t>
  </si>
  <si>
    <t>Начальник отдела капитального строительства</t>
  </si>
  <si>
    <t>(должность, подпись, расшифровка)</t>
  </si>
  <si>
    <t>З/пМех</t>
  </si>
  <si>
    <t>Осн.З/п</t>
  </si>
  <si>
    <t>В том числе</t>
  </si>
  <si>
    <t>Кол.</t>
  </si>
  <si>
    <t>Ед. изм.</t>
  </si>
  <si>
    <t>Наименование</t>
  </si>
  <si>
    <t>Средства  на оплату труда _______________________________________________________________________________________________</t>
  </si>
  <si>
    <t>Согласовано</t>
  </si>
  <si>
    <t>отд. 028</t>
  </si>
  <si>
    <t>Итого прямые затраты по смете с учетом коэффициентов к итогам</t>
  </si>
  <si>
    <t>Н.А. Басова</t>
  </si>
  <si>
    <t>УТВЕРЖДАЮ:</t>
  </si>
  <si>
    <t>________________</t>
  </si>
  <si>
    <t>"______ " _______________2014 г.</t>
  </si>
  <si>
    <t>Обоснование</t>
  </si>
  <si>
    <t>Эк.Маш.</t>
  </si>
  <si>
    <t>1 устройство</t>
  </si>
  <si>
    <t>1 система</t>
  </si>
  <si>
    <t>Сметная стоимость строительства в  текущем уровне цен, пересчитанная на момент проведения процедуры закупки</t>
  </si>
  <si>
    <t>СОГЛАСОВАНО:</t>
  </si>
  <si>
    <t>" _____ " ________________ 2014 г.</t>
  </si>
  <si>
    <t>ЛОКАЛЬНЫЙ СМЕТНЫЙ РАСЧЕТ № 145/1</t>
  </si>
  <si>
    <t>монтаж и пуско-наладку системы IP-видеонаблюдения базы АСФ</t>
  </si>
  <si>
    <t>Основание: Техническое решение № 033-40/24 от 25.02.2014</t>
  </si>
  <si>
    <t>Сметная стоимость _______________________________________________________________________________________________</t>
  </si>
  <si>
    <t>___________________________1110692</t>
  </si>
  <si>
    <t>руб.</t>
  </si>
  <si>
    <t xml:space="preserve">      монтажных работ _______________________________________________________________________________________________</t>
  </si>
  <si>
    <t>_______________________________________________________________________________________________533745</t>
  </si>
  <si>
    <t xml:space="preserve">      прочих _______________________________________________________________________________________________</t>
  </si>
  <si>
    <t>_______________________________________________________________________________________________52725</t>
  </si>
  <si>
    <t xml:space="preserve">      оборудования _______________________________________________________________________________________________</t>
  </si>
  <si>
    <t>_______________________________________________________________________________________________354794</t>
  </si>
  <si>
    <t>___________________________16809</t>
  </si>
  <si>
    <t>_______________________________________________________________________________________________812,6</t>
  </si>
  <si>
    <t>Составлен(а) в базовых ценах 2001г. (в ред. 2009г.) с переводом в текущие</t>
  </si>
  <si>
    <t xml:space="preserve">                           Раздел 1. МОНТАЖНЫЕ РАБОТЫ.</t>
  </si>
  <si>
    <r>
      <t>ТЕРм10-02-016-06</t>
    </r>
    <r>
      <rPr>
        <i/>
        <sz val="9"/>
        <rFont val="Arial"/>
        <family val="2"/>
        <charset val="204"/>
      </rPr>
      <t xml:space="preserve">
Постан.Правит.Свердл.обл. от 10.11.10 №1616-ПП</t>
    </r>
  </si>
  <si>
    <t>Отдельно устанавливаемый преобразователь или блок питания</t>
  </si>
  <si>
    <t>1 шт.</t>
  </si>
  <si>
    <r>
      <t>ТЕРм10-04-087-14</t>
    </r>
    <r>
      <rPr>
        <i/>
        <sz val="9"/>
        <rFont val="Arial"/>
        <family val="2"/>
        <charset val="204"/>
      </rPr>
      <t xml:space="preserve">
Постан.Правит.Свердл.обл. от 10.11.10 №1616-ПП</t>
    </r>
  </si>
  <si>
    <t>Устройство цифровой регистрации</t>
  </si>
  <si>
    <r>
      <t>ТЕРм10-09-001-02</t>
    </r>
    <r>
      <rPr>
        <i/>
        <sz val="9"/>
        <rFont val="Arial"/>
        <family val="2"/>
        <charset val="204"/>
      </rPr>
      <t xml:space="preserve">
Постан.Правит.Свердл.обл. от 10.11.10 №1616-ПП</t>
    </r>
  </si>
  <si>
    <t>Камера видеонаблюдения</t>
  </si>
  <si>
    <t>1 компл.</t>
  </si>
  <si>
    <r>
      <t>ТЕРм08-02-149-01</t>
    </r>
    <r>
      <rPr>
        <i/>
        <sz val="9"/>
        <rFont val="Arial"/>
        <family val="2"/>
        <charset val="204"/>
      </rPr>
      <t xml:space="preserve">
Постан.Правит.Свердл.обл. от 10.11.10 №1616-ПП</t>
    </r>
  </si>
  <si>
    <t>Кабель до 35 кВ, подвешиваемый на тросе, масса 1 м кабеля до 1 кг</t>
  </si>
  <si>
    <t>100 м кабеля</t>
  </si>
  <si>
    <r>
      <t>ТЕРм10-04-066-06</t>
    </r>
    <r>
      <rPr>
        <i/>
        <sz val="9"/>
        <rFont val="Arial"/>
        <family val="2"/>
        <charset val="204"/>
      </rPr>
      <t xml:space="preserve">
Постан.Правит.Свердл.обл. от 10.11.10 №1616-ПП</t>
    </r>
  </si>
  <si>
    <t>Табло сигнальное студийное или коридорное</t>
  </si>
  <si>
    <r>
      <t>ТЕРм10-06-068-16</t>
    </r>
    <r>
      <rPr>
        <i/>
        <sz val="9"/>
        <rFont val="Arial"/>
        <family val="2"/>
        <charset val="204"/>
      </rPr>
      <t xml:space="preserve">
Постан.Правит.Свердл.обл. от 10.11.10 №1616-ПП</t>
    </r>
  </si>
  <si>
    <t>Настройка простых сетевых трактов программирование сетевого элемента и отладка его работы (мультиплексор, регенератор)</t>
  </si>
  <si>
    <t>1 сетевой элемент</t>
  </si>
  <si>
    <r>
      <t>ТЕРм10-04-089-01</t>
    </r>
    <r>
      <rPr>
        <i/>
        <sz val="9"/>
        <rFont val="Arial"/>
        <family val="2"/>
        <charset val="204"/>
      </rPr>
      <t xml:space="preserve">
Постан.Правит.Свердл.обл. от 10.11.10 №1616-ПП</t>
    </r>
  </si>
  <si>
    <t>Разделка ВЧ коаксиального кабеля со сплошной изоляцией в разъемы типов БТС, РТС, СР, БС, РС, РД</t>
  </si>
  <si>
    <t>10 концов кабеля</t>
  </si>
  <si>
    <r>
      <t>ТЕРм08-03-591-12</t>
    </r>
    <r>
      <rPr>
        <i/>
        <sz val="9"/>
        <rFont val="Arial"/>
        <family val="2"/>
        <charset val="204"/>
      </rPr>
      <t xml:space="preserve">
Постан.Правит.Свердл.обл. от 10.11.10 №1616-ПП</t>
    </r>
  </si>
  <si>
    <t>Блок розеток</t>
  </si>
  <si>
    <t>100 шт.</t>
  </si>
  <si>
    <r>
      <t>ТЕРм10-08-019-01</t>
    </r>
    <r>
      <rPr>
        <i/>
        <sz val="9"/>
        <rFont val="Arial"/>
        <family val="2"/>
        <charset val="204"/>
      </rPr>
      <t xml:space="preserve">
Постан.Правит.Свердл.обл. от 10.11.10 №1616-ПП</t>
    </r>
  </si>
  <si>
    <t>Коробка ответвительная на стене</t>
  </si>
  <si>
    <r>
      <t>ТЕРм10-08-001-11</t>
    </r>
    <r>
      <rPr>
        <i/>
        <sz val="9"/>
        <rFont val="Arial"/>
        <family val="2"/>
        <charset val="204"/>
      </rPr>
      <t xml:space="preserve">
Постан.Правит.Свердл.обл. от 10.11.10 №1616-ПП</t>
    </r>
  </si>
  <si>
    <t>Устройства промежуточные на количество лучей 10</t>
  </si>
  <si>
    <r>
      <t>ТЕРм10-08-001-12</t>
    </r>
    <r>
      <rPr>
        <i/>
        <sz val="9"/>
        <rFont val="Arial"/>
        <family val="2"/>
        <charset val="204"/>
      </rPr>
      <t xml:space="preserve">
Постан.Правит.Свердл.обл. от 10.11.10 №1616-ПП</t>
    </r>
  </si>
  <si>
    <t>Устройства промежуточные на количество лучей 5</t>
  </si>
  <si>
    <r>
      <t>ТЕРм10-08-001-13</t>
    </r>
    <r>
      <rPr>
        <i/>
        <sz val="9"/>
        <rFont val="Arial"/>
        <family val="2"/>
        <charset val="204"/>
      </rPr>
      <t xml:space="preserve">
Постан.Правит.Свердл.обл. от 10.11.10 №1616-ПП</t>
    </r>
  </si>
  <si>
    <t>Устройства промежуточные на количество лучей 1</t>
  </si>
  <si>
    <r>
      <t>ФЕРм08-02-390-01</t>
    </r>
    <r>
      <rPr>
        <i/>
        <sz val="9"/>
        <rFont val="Arial"/>
        <family val="2"/>
        <charset val="204"/>
      </rPr>
      <t xml:space="preserve">
Изм. Прик.Минрег. от 21.12.10 №747</t>
    </r>
  </si>
  <si>
    <r>
      <t>Короба пластмассовые: шириной до 40 мм</t>
    </r>
    <r>
      <rPr>
        <i/>
        <sz val="7"/>
        <rFont val="Arial"/>
        <family val="2"/>
        <charset val="204"/>
      </rPr>
      <t xml:space="preserve">
КОЭФ. К ПОЗИЦИИ:
Приведение расценок ФЕР к территориальному уровню (Письмо УРЦЦС Ц-297 от 12.04.2011) ОЗП=1,41; ЭМ=1,242; ЗПМ=1,41; МАТ=1,052</t>
    </r>
  </si>
  <si>
    <t>100 м</t>
  </si>
  <si>
    <r>
      <t>ТЕРм08-02-399-01</t>
    </r>
    <r>
      <rPr>
        <i/>
        <sz val="9"/>
        <rFont val="Arial"/>
        <family val="2"/>
        <charset val="204"/>
      </rPr>
      <t xml:space="preserve">
Постан.Правит.Свердл.обл. от 10.11.10 №1616-ПП</t>
    </r>
  </si>
  <si>
    <t>Провод в коробах, сечением до 6 мм2</t>
  </si>
  <si>
    <r>
      <t>ТЕРм08-04-744-01</t>
    </r>
    <r>
      <rPr>
        <i/>
        <sz val="9"/>
        <rFont val="Arial"/>
        <family val="2"/>
        <charset val="204"/>
      </rPr>
      <t xml:space="preserve">
Постан.Правит.Свердл.обл. от 10.11.10 №1616-ПП</t>
    </r>
  </si>
  <si>
    <t>Кабель силовой с креплением в местах изменения трассы, масса 1 м кабеля до 1 кг</t>
  </si>
  <si>
    <r>
      <t>ТЕРм08-03-526-01</t>
    </r>
    <r>
      <rPr>
        <i/>
        <sz val="9"/>
        <rFont val="Arial"/>
        <family val="2"/>
        <charset val="204"/>
      </rPr>
      <t xml:space="preserve">
Постан.Правит.Свердл.обл. от 10.11.10 №1616-ПП</t>
    </r>
  </si>
  <si>
    <t>Автомат одно-, двух-, трехполюсный, устанавливаемый на конструкции на стене или колонне, на ток до 25 А</t>
  </si>
  <si>
    <r>
      <t>ТЕРм10-06-037-05</t>
    </r>
    <r>
      <rPr>
        <i/>
        <sz val="9"/>
        <rFont val="Arial"/>
        <family val="2"/>
        <charset val="204"/>
      </rPr>
      <t xml:space="preserve">
Постан.Правит.Свердл.обл. от 10.11.10 №1616-ПП</t>
    </r>
  </si>
  <si>
    <t>Шкаф настенный, размер до 640х840 мм</t>
  </si>
  <si>
    <r>
      <t>ТЕРм10-06-037-01</t>
    </r>
    <r>
      <rPr>
        <i/>
        <sz val="9"/>
        <rFont val="Arial"/>
        <family val="2"/>
        <charset val="204"/>
      </rPr>
      <t xml:space="preserve">
Постан.Правит.Свердл.обл. от 10.11.10 №1616-ПП</t>
    </r>
  </si>
  <si>
    <t>Шкаф напольный, размер до 600х600 мм</t>
  </si>
  <si>
    <t xml:space="preserve">                           Раздел 2. Пусконаладочные работы</t>
  </si>
  <si>
    <r>
      <t>ТЕРп02-01-001-05</t>
    </r>
    <r>
      <rPr>
        <i/>
        <sz val="9"/>
        <rFont val="Arial"/>
        <family val="2"/>
        <charset val="204"/>
      </rPr>
      <t xml:space="preserve">
Постан.Правит.Свердл.обл. от 10.11.10 №1616-ПП</t>
    </r>
  </si>
  <si>
    <r>
      <t>Автоматизированная система управления I категории технической сложности с количеством каналов (Кобщ) 20</t>
    </r>
    <r>
      <rPr>
        <i/>
        <sz val="7"/>
        <rFont val="Arial"/>
        <family val="2"/>
        <charset val="204"/>
      </rPr>
      <t xml:space="preserve">
</t>
    </r>
    <r>
      <rPr>
        <i/>
        <sz val="7"/>
        <color rgb="FFFF0000"/>
        <rFont val="Arial"/>
        <family val="2"/>
        <charset val="204"/>
      </rPr>
      <t>КОЭФ. К ПОЗИЦИИ:
Пусконаладочные работы: 'вхолостую' - 80% ОЗП=0,8; ТЗ=0,8</t>
    </r>
  </si>
  <si>
    <t xml:space="preserve">                           Раздел 3. Материалы, не учтенные в расценках</t>
  </si>
  <si>
    <t xml:space="preserve">                           Материалы</t>
  </si>
  <si>
    <r>
      <t>ТСЦ-501-8235</t>
    </r>
    <r>
      <rPr>
        <i/>
        <sz val="9"/>
        <rFont val="Arial"/>
        <family val="2"/>
        <charset val="204"/>
      </rPr>
      <t xml:space="preserve">
Постан.Правит.Свердл.обл. от 10.11.10 №1616-ПП</t>
    </r>
  </si>
  <si>
    <t>Кабель силовой с медными жилами с поливинилхлоридной изоляцией в поливинилхлоридной оболочке без защитного покрова ВВГ, напряжением 1,00 Кв, число жил 3 и сечением 1,5 мм2</t>
  </si>
  <si>
    <t>1000 м</t>
  </si>
  <si>
    <r>
      <t>ТСЦ-509-0152</t>
    </r>
    <r>
      <rPr>
        <i/>
        <sz val="9"/>
        <rFont val="Arial"/>
        <family val="2"/>
        <charset val="204"/>
      </rPr>
      <t xml:space="preserve">
Постан.Правит.Свердл.обл. от 10.11.10 №1616-ПП</t>
    </r>
  </si>
  <si>
    <t>Выключатели автоматические АП50Б 2МТ У3 I-63А</t>
  </si>
  <si>
    <t>шт.</t>
  </si>
  <si>
    <r>
      <t>ФССЦ-509-1843</t>
    </r>
    <r>
      <rPr>
        <i/>
        <sz val="9"/>
        <rFont val="Arial"/>
        <family val="2"/>
        <charset val="204"/>
      </rPr>
      <t xml:space="preserve">
И2-Пр. Минрегион от 15.12.10 №656</t>
    </r>
  </si>
  <si>
    <r>
      <t>Кабель-канал (короб) "Legrand" 40х20 мм</t>
    </r>
    <r>
      <rPr>
        <i/>
        <sz val="7"/>
        <rFont val="Arial"/>
        <family val="2"/>
        <charset val="204"/>
      </rPr>
      <t xml:space="preserve">
КОЭФ. К ПОЗИЦИИ:
Приведение расценок ФЕР к территориальному уровню (Письмо УРЦЦС Ц-297 от 12.04.2011) ОЗП=1,41; ЭМ=1,242; ЗПМ=1,41; МАТ=1,052</t>
    </r>
  </si>
  <si>
    <t>м</t>
  </si>
  <si>
    <t>Цена поставщика</t>
  </si>
  <si>
    <t>Кабель FTP Outdoor Konoos кат.5e МЕДЬ одножильный AWG24, экран, внешний с тросом   Цена: 22,62/1,18/5,98*1,02</t>
  </si>
  <si>
    <t>Кабель оптический SNR-FOCA-UT1-04    Цена: 12500/1,18/5,98*1,02</t>
  </si>
  <si>
    <t>км</t>
  </si>
  <si>
    <t>Коробка разв.откр. 85х85х40мм IP55 ОУ 6ввод. пласт.серая HEGEL   Цена: 180/1,18/5,98*1,02</t>
  </si>
  <si>
    <t>шт</t>
  </si>
  <si>
    <t>Блок розеток 8 гнезд, 19" (220V. 3500Вт)  Цена: 1380/1,18/5,98*1,02</t>
  </si>
  <si>
    <t>Коннектор RJ-45     Цена: 5,0/1,18/5,98*1,02</t>
  </si>
  <si>
    <t>Полка  перфорированная, глубина 580мм ,   Цена: 780/1,18/5,98*1,02</t>
  </si>
  <si>
    <t xml:space="preserve">                           Оборудование</t>
  </si>
  <si>
    <t>RVi-IPN16/2Pro - видеорегистратор для IP-камер, Цена: 22000/1,18/4,21*1,012</t>
  </si>
  <si>
    <t>Жесткий диск Toshiba SATA-III 3TB DT01ACA300 (7200rpm)  64Mb 3.5" , Цена: 4300/1,18/4,21*1,012</t>
  </si>
  <si>
    <t>Коммутатор HP V1910-24G-PoE, Цена: 19900/1,18/4,21*1,012</t>
  </si>
  <si>
    <t>RVi-IPC43WDN  1/3" КМОП-матрица Aptina, 3.1 мегапиксельная, формат сжатия Н.264/MJPEG; функция расширенного динамического диапазона WDR 100дБ;  макс. разрешение и скорость трансляции 2048х1536 (20 к/с) или 1920x1080 (25 к/с),  Видеопотоки с независимыми настройками : 3 (Н. 264: 2048Х1536 (20 к/с), 640х360 (25 к/с)/MJPEG 2048х1536 (4 к/с)), нижний порог чувствительности  0.05 лк@ F1.2 цвет/0,005 лк@F1.2 ч/б/ 0 лк(ИК вкл.) Вариофокальный объектив 3.3-12мм с АРД и ИК-коррекцией, Режим "День-ночь" Механический ИК-фильтр , ИК-подсветки до 30 метров  Запись на Micro SD/SDHC карту до 32 Гб. Соответствие стандартам ONVIF.Класс защиты IP66. Диапазон рабочих температур -40...+50 С. Питание РоЕ/DC12 B; Габаритные размеры - диаметр 69х265 мм В комплекте  бесплатное ПО RVi-NVMS, Цена: 22000/1,18/4,21*1,012</t>
  </si>
  <si>
    <t>Монитор 24" Acer G246HLAbd Black FullHD LED 5ms 16:9,DVI 100M:1 250cd , Цена: 7200/1,18/4,21*1,012</t>
  </si>
  <si>
    <t>Бесперебойный блок ES-525VA, Цена: 3700/1,18/4,21*1,012</t>
  </si>
  <si>
    <t>Медиаконвертер 10/100/1000-Base-T / 1000Base-FX с SFP-портом, 4шт. в упаковке , Цена: 3700/1,18/4,21*1,012</t>
  </si>
  <si>
    <t>Клиентский терминал GR-T1, Цена: 13610/1,18/4,21*1,012</t>
  </si>
  <si>
    <t>Модуль SFP WDM 3км 1550nm, SC connector , Цена: 610/1,18/4,21*1,012</t>
  </si>
  <si>
    <t>Модуль SFP WDM 3км 13100nm, SC connector , Цена: 610/1,18/4,21*1,012</t>
  </si>
  <si>
    <t>Коммутатор PОE-3104, Цена: 3132/1,18/4,21*1,012</t>
  </si>
  <si>
    <t>Комплект A4 7700N, wireless USB, Беспроводная эргономичная клавиатура + Беспроводная оптическая мышь, Цена: 1200/1,18/4,21*1,012</t>
  </si>
  <si>
    <t>Термошкаф 500х400х220, (нагреватель, термостат, стабилизатор, блок розеток 12шт, стяжки) , Цена: 8500/1,18/4,21*1,012</t>
  </si>
  <si>
    <t>Шкаф телекомм. настенный разборный 12U ЦМО (600х650) съёмные стенки, дверь стекло , Цена: 7800/1,18/4,21*1,012</t>
  </si>
  <si>
    <t xml:space="preserve">   Районный к-т 4,3%  (Поз. 1, 3, 6, 9-12, 2, 5, 7, 4, 8, 13-19)</t>
  </si>
  <si>
    <t xml:space="preserve">   3. Производство строительных и других работ в существующих зданиях и сооружениях в стесненных условиях: с наличием в зоне производства работ действующего технологического оборудования (станков, установок, кранов и т.п.) или загромождающих предметов (лабораторное оборудование, мебель и т.п.) или движения транспорта по внутрицеховым путям ОЗП=1,15; ЭМ=1,15; ЗПМ=1,15; ТЗ=1,15; ТЗМ=1,15  (Поз. 1, 3, 6, 9-12, 2, 5, 7, 4, 8, 13-19)</t>
  </si>
  <si>
    <t xml:space="preserve">   65% ФОТ (от 2454)  (Поз. 19)</t>
  </si>
  <si>
    <t xml:space="preserve">   80% ФОТ (от 5945)  (Поз. 1, 3, 6, 9-12)</t>
  </si>
  <si>
    <t xml:space="preserve">   92% ФОТ (от 1061)  (Поз. 2, 5, 7)</t>
  </si>
  <si>
    <t xml:space="preserve">   95% ФОТ (от 7257)  (Поз. 4, 8, 13-16)</t>
  </si>
  <si>
    <t xml:space="preserve">   100% ФОТ (от 92)  (Поз. 17-18)</t>
  </si>
  <si>
    <t xml:space="preserve">   40% ФОТ (от 2454)  (Поз. 19)</t>
  </si>
  <si>
    <t xml:space="preserve">   60% ФОТ (от 5945)  (Поз. 1, 3, 6, 9-12)</t>
  </si>
  <si>
    <t xml:space="preserve">   65% ФОТ (от 8410)  (Поз. 2, 5, 7, 4, 8, 13-18)</t>
  </si>
  <si>
    <t xml:space="preserve">  Итоги по Монтажным работам</t>
  </si>
  <si>
    <t xml:space="preserve">    Итого</t>
  </si>
  <si>
    <t xml:space="preserve">    Всего с учетом " СМР=5,98"</t>
  </si>
  <si>
    <t xml:space="preserve">  Итоги по Оборудованию</t>
  </si>
  <si>
    <t xml:space="preserve">    Всего с учетом " ОБ=4,21"</t>
  </si>
  <si>
    <t xml:space="preserve">  Итоги по Прочим затратам</t>
  </si>
  <si>
    <t xml:space="preserve">    Пусконаладочные работы: 'вхолостую' - 80%</t>
  </si>
  <si>
    <t xml:space="preserve">    Всего с учетом " ПНР=10,48"</t>
  </si>
  <si>
    <t xml:space="preserve">  НДС 18%</t>
  </si>
  <si>
    <t>Составил: _________________________________________________________________</t>
  </si>
  <si>
    <t>Проверил: _________________________________________________________________</t>
  </si>
  <si>
    <t>145/1</t>
  </si>
  <si>
    <t>Монтаж и пусконаладка системы IP-видеонаблюдения базы АСФ</t>
  </si>
  <si>
    <t>на монтажные и пусконаладочные работы системы IP-видеонаблюдения базы АСФ</t>
  </si>
  <si>
    <t>монтажные и пусконаладочные работы системы IP-видеонаблюдения базы АСФ</t>
  </si>
  <si>
    <t xml:space="preserve"> - 10,04  индекс изменения сметной стоимости прочих затрат к ТЕР 2001  (письмо Минстроя России от 04.08.2014 №15285-ЕС/08 приложение 1, пусконаладочные работы).</t>
  </si>
  <si>
    <t xml:space="preserve"> - 5,73  индекс изменения сметной стоимости СМР к ТЕР 2001  (письмо Минстроя России от 04.08.2014 №15285-ЕС/08 приложение 1, прочие работы).</t>
  </si>
  <si>
    <t xml:space="preserve"> -  3,76 индекс изменения сметной стоимости оборудования к ТЕР 2001  (письмо Минстроя России от 04.08.2014 №15285-ЕС/08 приложение 5, экономика в целом). </t>
  </si>
  <si>
    <t xml:space="preserve"> - 5,73  индекс изменения сметной стоимости СМР к ТЕР 2001  (письмо Минстроя России от 04.08.2014 №15285-ЕС/08 приложение 1, прочие работы).                                                                            -  3,76 индекс изменения сметной стоимости оборудования к ТЕР 2001  (письмо Минстроя России от 04.08.2014 №15285-ЕС/08 приложение 5, экономика в целом).                                                                                                          - 10,04  индекс изменения сметной стоимости прочих затрат к ТЕР 2001  (письмо Минстроя России от 04.08.2014 №15285-ЕС/08 приложение 1, пусконаладочные работы).                                                                                                                                                                                                                                             </t>
  </si>
  <si>
    <t>Способ закупки: открытый запрос предложений.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</si>
</sst>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4" formatCode="_-* #,##0.00&quot;р.&quot;_-;\-* #,##0.00&quot;р.&quot;_-;_-* &quot;-&quot;??&quot;р.&quot;_-;_-@_-"/>
  </numFmts>
  <fonts count="47" x14ac:knownFonts="1">
    <font>
      <sz val="10"/>
      <name val="Arial Cyr"/>
      <charset val="204"/>
    </font>
    <font>
      <sz val="11"/>
      <color theme="1"/>
      <name val="Calibri"/>
      <family val="2"/>
      <charset val="204"/>
      <scheme val="minor"/>
    </font>
    <font>
      <sz val="10"/>
      <name val="Arial Cyr"/>
      <charset val="204"/>
    </font>
    <font>
      <b/>
      <sz val="10"/>
      <name val="Arial"/>
      <family val="2"/>
      <charset val="204"/>
    </font>
    <font>
      <sz val="9"/>
      <name val="Arial"/>
      <family val="2"/>
      <charset val="204"/>
    </font>
    <font>
      <sz val="10"/>
      <name val="Arial"/>
      <family val="2"/>
      <charset val="204"/>
    </font>
    <font>
      <sz val="8"/>
      <name val="Arial"/>
      <family val="2"/>
      <charset val="204"/>
    </font>
    <font>
      <sz val="11"/>
      <name val="Arial"/>
      <family val="2"/>
      <charset val="204"/>
    </font>
    <font>
      <b/>
      <sz val="9"/>
      <name val="Arial"/>
      <family val="2"/>
      <charset val="204"/>
    </font>
    <font>
      <sz val="11"/>
      <color indexed="8"/>
      <name val="Calibri"/>
      <family val="2"/>
      <charset val="204"/>
    </font>
    <font>
      <sz val="11"/>
      <color indexed="9"/>
      <name val="Calibri"/>
      <family val="2"/>
      <charset val="204"/>
    </font>
    <font>
      <sz val="11"/>
      <color indexed="62"/>
      <name val="Calibri"/>
      <family val="2"/>
      <charset val="204"/>
    </font>
    <font>
      <b/>
      <sz val="11"/>
      <color indexed="63"/>
      <name val="Calibri"/>
      <family val="2"/>
      <charset val="204"/>
    </font>
    <font>
      <b/>
      <sz val="11"/>
      <color indexed="52"/>
      <name val="Calibri"/>
      <family val="2"/>
      <charset val="204"/>
    </font>
    <font>
      <b/>
      <sz val="15"/>
      <color indexed="56"/>
      <name val="Calibri"/>
      <family val="2"/>
      <charset val="204"/>
    </font>
    <font>
      <b/>
      <sz val="13"/>
      <color indexed="56"/>
      <name val="Calibri"/>
      <family val="2"/>
      <charset val="204"/>
    </font>
    <font>
      <b/>
      <sz val="11"/>
      <color indexed="56"/>
      <name val="Calibri"/>
      <family val="2"/>
      <charset val="204"/>
    </font>
    <font>
      <b/>
      <sz val="11"/>
      <color indexed="8"/>
      <name val="Calibri"/>
      <family val="2"/>
      <charset val="204"/>
    </font>
    <font>
      <b/>
      <sz val="11"/>
      <color indexed="9"/>
      <name val="Calibri"/>
      <family val="2"/>
      <charset val="204"/>
    </font>
    <font>
      <b/>
      <sz val="18"/>
      <color indexed="56"/>
      <name val="Cambria"/>
      <family val="2"/>
      <charset val="204"/>
    </font>
    <font>
      <sz val="11"/>
      <color indexed="60"/>
      <name val="Calibri"/>
      <family val="2"/>
      <charset val="204"/>
    </font>
    <font>
      <sz val="11"/>
      <color indexed="20"/>
      <name val="Calibri"/>
      <family val="2"/>
      <charset val="204"/>
    </font>
    <font>
      <i/>
      <sz val="11"/>
      <color indexed="23"/>
      <name val="Calibri"/>
      <family val="2"/>
      <charset val="204"/>
    </font>
    <font>
      <sz val="11"/>
      <color indexed="52"/>
      <name val="Calibri"/>
      <family val="2"/>
      <charset val="204"/>
    </font>
    <font>
      <sz val="11"/>
      <color indexed="10"/>
      <name val="Calibri"/>
      <family val="2"/>
      <charset val="204"/>
    </font>
    <font>
      <sz val="11"/>
      <color indexed="17"/>
      <name val="Calibri"/>
      <family val="2"/>
      <charset val="204"/>
    </font>
    <font>
      <sz val="10"/>
      <name val="Helv"/>
      <charset val="204"/>
    </font>
    <font>
      <sz val="12"/>
      <name val="Times New Roman"/>
      <family val="1"/>
      <charset val="204"/>
    </font>
    <font>
      <sz val="14"/>
      <name val="Times New Roman"/>
      <family val="1"/>
      <charset val="204"/>
    </font>
    <font>
      <b/>
      <sz val="12"/>
      <name val="Times New Roman"/>
      <family val="1"/>
      <charset val="204"/>
    </font>
    <font>
      <i/>
      <sz val="10"/>
      <name val="Arial"/>
      <family val="2"/>
      <charset val="204"/>
    </font>
    <font>
      <i/>
      <sz val="9"/>
      <name val="Arial"/>
      <family val="2"/>
      <charset val="204"/>
    </font>
    <font>
      <sz val="11"/>
      <color theme="0"/>
      <name val="Times New Roman"/>
      <family val="1"/>
      <charset val="204"/>
    </font>
    <font>
      <sz val="12"/>
      <color theme="0"/>
      <name val="Times New Roman"/>
      <family val="1"/>
      <charset val="204"/>
    </font>
    <font>
      <u/>
      <sz val="11"/>
      <color theme="10"/>
      <name val="Calibri"/>
      <family val="2"/>
      <charset val="204"/>
    </font>
    <font>
      <sz val="10"/>
      <name val="Times New Roman Cyr"/>
      <charset val="204"/>
    </font>
    <font>
      <sz val="11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4"/>
      <color theme="1"/>
      <name val="Times New Roman"/>
      <family val="1"/>
      <charset val="204"/>
    </font>
    <font>
      <sz val="12"/>
      <color rgb="FFFF0000"/>
      <name val="Times New Roman"/>
      <family val="1"/>
      <charset val="204"/>
    </font>
    <font>
      <i/>
      <sz val="11"/>
      <name val="Arial"/>
      <family val="2"/>
      <charset val="204"/>
    </font>
    <font>
      <i/>
      <sz val="8"/>
      <name val="Arial"/>
      <family val="2"/>
      <charset val="204"/>
    </font>
    <font>
      <b/>
      <sz val="12"/>
      <name val="Arial"/>
      <family val="2"/>
      <charset val="204"/>
    </font>
    <font>
      <b/>
      <sz val="8"/>
      <name val="Arial"/>
      <family val="2"/>
      <charset val="204"/>
    </font>
    <font>
      <i/>
      <sz val="7"/>
      <name val="Arial"/>
      <family val="2"/>
      <charset val="204"/>
    </font>
    <font>
      <i/>
      <sz val="7"/>
      <color rgb="FFFF0000"/>
      <name val="Arial"/>
      <family val="2"/>
      <charset val="204"/>
    </font>
    <font>
      <sz val="14"/>
      <color indexed="8"/>
      <name val="Times New Roman"/>
      <family val="1"/>
      <charset val="204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</fills>
  <borders count="22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88">
    <xf numFmtId="0" fontId="0" fillId="0" borderId="0"/>
    <xf numFmtId="0" fontId="9" fillId="2" borderId="0" applyNumberFormat="0" applyBorder="0" applyAlignment="0" applyProtection="0"/>
    <xf numFmtId="0" fontId="9" fillId="2" borderId="0" applyNumberFormat="0" applyBorder="0" applyAlignment="0" applyProtection="0"/>
    <xf numFmtId="0" fontId="9" fillId="3" borderId="0" applyNumberFormat="0" applyBorder="0" applyAlignment="0" applyProtection="0"/>
    <xf numFmtId="0" fontId="9" fillId="3" borderId="0" applyNumberFormat="0" applyBorder="0" applyAlignment="0" applyProtection="0"/>
    <xf numFmtId="0" fontId="9" fillId="4" borderId="0" applyNumberFormat="0" applyBorder="0" applyAlignment="0" applyProtection="0"/>
    <xf numFmtId="0" fontId="9" fillId="4" borderId="0" applyNumberFormat="0" applyBorder="0" applyAlignment="0" applyProtection="0"/>
    <xf numFmtId="0" fontId="9" fillId="5" borderId="0" applyNumberFormat="0" applyBorder="0" applyAlignment="0" applyProtection="0"/>
    <xf numFmtId="0" fontId="9" fillId="5" borderId="0" applyNumberFormat="0" applyBorder="0" applyAlignment="0" applyProtection="0"/>
    <xf numFmtId="0" fontId="9" fillId="6" borderId="0" applyNumberFormat="0" applyBorder="0" applyAlignment="0" applyProtection="0"/>
    <xf numFmtId="0" fontId="9" fillId="6" borderId="0" applyNumberFormat="0" applyBorder="0" applyAlignment="0" applyProtection="0"/>
    <xf numFmtId="0" fontId="9" fillId="7" borderId="0" applyNumberFormat="0" applyBorder="0" applyAlignment="0" applyProtection="0"/>
    <xf numFmtId="0" fontId="9" fillId="7" borderId="0" applyNumberFormat="0" applyBorder="0" applyAlignment="0" applyProtection="0"/>
    <xf numFmtId="0" fontId="9" fillId="8" borderId="0" applyNumberFormat="0" applyBorder="0" applyAlignment="0" applyProtection="0"/>
    <xf numFmtId="0" fontId="9" fillId="8" borderId="0" applyNumberFormat="0" applyBorder="0" applyAlignment="0" applyProtection="0"/>
    <xf numFmtId="0" fontId="9" fillId="9" borderId="0" applyNumberFormat="0" applyBorder="0" applyAlignment="0" applyProtection="0"/>
    <xf numFmtId="0" fontId="9" fillId="9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5" borderId="0" applyNumberFormat="0" applyBorder="0" applyAlignment="0" applyProtection="0"/>
    <xf numFmtId="0" fontId="9" fillId="5" borderId="0" applyNumberFormat="0" applyBorder="0" applyAlignment="0" applyProtection="0"/>
    <xf numFmtId="0" fontId="9" fillId="8" borderId="0" applyNumberFormat="0" applyBorder="0" applyAlignment="0" applyProtection="0"/>
    <xf numFmtId="0" fontId="9" fillId="8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10" fillId="12" borderId="0" applyNumberFormat="0" applyBorder="0" applyAlignment="0" applyProtection="0"/>
    <xf numFmtId="0" fontId="10" fillId="12" borderId="0" applyNumberFormat="0" applyBorder="0" applyAlignment="0" applyProtection="0"/>
    <xf numFmtId="0" fontId="10" fillId="9" borderId="0" applyNumberFormat="0" applyBorder="0" applyAlignment="0" applyProtection="0"/>
    <xf numFmtId="0" fontId="10" fillId="9" borderId="0" applyNumberFormat="0" applyBorder="0" applyAlignment="0" applyProtection="0"/>
    <xf numFmtId="0" fontId="10" fillId="10" borderId="0" applyNumberFormat="0" applyBorder="0" applyAlignment="0" applyProtection="0"/>
    <xf numFmtId="0" fontId="10" fillId="10" borderId="0" applyNumberFormat="0" applyBorder="0" applyAlignment="0" applyProtection="0"/>
    <xf numFmtId="0" fontId="10" fillId="13" borderId="0" applyNumberFormat="0" applyBorder="0" applyAlignment="0" applyProtection="0"/>
    <xf numFmtId="0" fontId="10" fillId="13" borderId="0" applyNumberFormat="0" applyBorder="0" applyAlignment="0" applyProtection="0"/>
    <xf numFmtId="0" fontId="10" fillId="14" borderId="0" applyNumberFormat="0" applyBorder="0" applyAlignment="0" applyProtection="0"/>
    <xf numFmtId="0" fontId="10" fillId="14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6" borderId="0" applyNumberFormat="0" applyBorder="0" applyAlignment="0" applyProtection="0"/>
    <xf numFmtId="0" fontId="10" fillId="16" borderId="0" applyNumberFormat="0" applyBorder="0" applyAlignment="0" applyProtection="0"/>
    <xf numFmtId="0" fontId="10" fillId="17" borderId="0" applyNumberFormat="0" applyBorder="0" applyAlignment="0" applyProtection="0"/>
    <xf numFmtId="0" fontId="10" fillId="17" borderId="0" applyNumberFormat="0" applyBorder="0" applyAlignment="0" applyProtection="0"/>
    <xf numFmtId="0" fontId="10" fillId="18" borderId="0" applyNumberFormat="0" applyBorder="0" applyAlignment="0" applyProtection="0"/>
    <xf numFmtId="0" fontId="10" fillId="18" borderId="0" applyNumberFormat="0" applyBorder="0" applyAlignment="0" applyProtection="0"/>
    <xf numFmtId="0" fontId="10" fillId="13" borderId="0" applyNumberFormat="0" applyBorder="0" applyAlignment="0" applyProtection="0"/>
    <xf numFmtId="0" fontId="10" fillId="13" borderId="0" applyNumberFormat="0" applyBorder="0" applyAlignment="0" applyProtection="0"/>
    <xf numFmtId="0" fontId="10" fillId="14" borderId="0" applyNumberFormat="0" applyBorder="0" applyAlignment="0" applyProtection="0"/>
    <xf numFmtId="0" fontId="10" fillId="14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1" fillId="7" borderId="1" applyNumberFormat="0" applyAlignment="0" applyProtection="0"/>
    <xf numFmtId="0" fontId="11" fillId="7" borderId="1" applyNumberFormat="0" applyAlignment="0" applyProtection="0"/>
    <xf numFmtId="0" fontId="12" fillId="20" borderId="2" applyNumberFormat="0" applyAlignment="0" applyProtection="0"/>
    <xf numFmtId="0" fontId="12" fillId="20" borderId="2" applyNumberFormat="0" applyAlignment="0" applyProtection="0"/>
    <xf numFmtId="0" fontId="13" fillId="20" borderId="1" applyNumberFormat="0" applyAlignment="0" applyProtection="0"/>
    <xf numFmtId="0" fontId="13" fillId="20" borderId="1" applyNumberFormat="0" applyAlignment="0" applyProtection="0"/>
    <xf numFmtId="0" fontId="14" fillId="0" borderId="3" applyNumberFormat="0" applyFill="0" applyAlignment="0" applyProtection="0"/>
    <xf numFmtId="0" fontId="14" fillId="0" borderId="3" applyNumberFormat="0" applyFill="0" applyAlignment="0" applyProtection="0"/>
    <xf numFmtId="0" fontId="15" fillId="0" borderId="4" applyNumberFormat="0" applyFill="0" applyAlignment="0" applyProtection="0"/>
    <xf numFmtId="0" fontId="15" fillId="0" borderId="4" applyNumberFormat="0" applyFill="0" applyAlignment="0" applyProtection="0"/>
    <xf numFmtId="0" fontId="16" fillId="0" borderId="5" applyNumberFormat="0" applyFill="0" applyAlignment="0" applyProtection="0"/>
    <xf numFmtId="0" fontId="16" fillId="0" borderId="5" applyNumberFormat="0" applyFill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7" fillId="0" borderId="6" applyNumberFormat="0" applyFill="0" applyAlignment="0" applyProtection="0"/>
    <xf numFmtId="0" fontId="17" fillId="0" borderId="6" applyNumberFormat="0" applyFill="0" applyAlignment="0" applyProtection="0"/>
    <xf numFmtId="0" fontId="18" fillId="21" borderId="7" applyNumberFormat="0" applyAlignment="0" applyProtection="0"/>
    <xf numFmtId="0" fontId="18" fillId="21" borderId="7" applyNumberFormat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20" fillId="22" borderId="0" applyNumberFormat="0" applyBorder="0" applyAlignment="0" applyProtection="0"/>
    <xf numFmtId="0" fontId="20" fillId="22" borderId="0" applyNumberFormat="0" applyBorder="0" applyAlignment="0" applyProtection="0"/>
    <xf numFmtId="0" fontId="2" fillId="0" borderId="0" applyAlignment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" fillId="23" borderId="8" applyNumberFormat="0" applyFont="0" applyAlignment="0" applyProtection="0"/>
    <xf numFmtId="0" fontId="2" fillId="23" borderId="8" applyNumberFormat="0" applyFont="0" applyAlignment="0" applyProtection="0"/>
    <xf numFmtId="0" fontId="23" fillId="0" borderId="9" applyNumberFormat="0" applyFill="0" applyAlignment="0" applyProtection="0"/>
    <xf numFmtId="0" fontId="23" fillId="0" borderId="9" applyNumberFormat="0" applyFill="0" applyAlignment="0" applyProtection="0"/>
    <xf numFmtId="0" fontId="26" fillId="0" borderId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5" fillId="4" borderId="0" applyNumberFormat="0" applyBorder="0" applyAlignment="0" applyProtection="0"/>
    <xf numFmtId="0" fontId="25" fillId="4" borderId="0" applyNumberFormat="0" applyBorder="0" applyAlignment="0" applyProtection="0"/>
    <xf numFmtId="0" fontId="1" fillId="0" borderId="0"/>
    <xf numFmtId="0" fontId="34" fillId="0" borderId="0" applyNumberFormat="0" applyFill="0" applyBorder="0" applyAlignment="0" applyProtection="0">
      <alignment vertical="top"/>
      <protection locked="0"/>
    </xf>
    <xf numFmtId="44" fontId="35" fillId="0" borderId="0" applyFont="0" applyFill="0" applyBorder="0" applyAlignment="0" applyProtection="0"/>
  </cellStyleXfs>
  <cellXfs count="173">
    <xf numFmtId="0" fontId="0" fillId="0" borderId="0" xfId="0"/>
    <xf numFmtId="49" fontId="4" fillId="0" borderId="0" xfId="0" applyNumberFormat="1" applyFont="1" applyAlignment="1">
      <alignment horizontal="left" vertical="top"/>
    </xf>
    <xf numFmtId="0" fontId="6" fillId="0" borderId="0" xfId="0" applyFont="1" applyAlignment="1">
      <alignment horizontal="right" vertical="top"/>
    </xf>
    <xf numFmtId="0" fontId="5" fillId="0" borderId="0" xfId="0" applyFont="1" applyAlignment="1">
      <alignment horizontal="left" vertical="top"/>
    </xf>
    <xf numFmtId="0" fontId="4" fillId="0" borderId="11" xfId="0" applyFont="1" applyBorder="1" applyAlignment="1">
      <alignment horizontal="center" vertical="top"/>
    </xf>
    <xf numFmtId="0" fontId="4" fillId="0" borderId="0" xfId="0" applyFont="1" applyAlignment="1">
      <alignment horizontal="left" vertical="top" wrapText="1"/>
    </xf>
    <xf numFmtId="0" fontId="6" fillId="0" borderId="0" xfId="0" applyFont="1" applyAlignment="1">
      <alignment horizontal="center" vertical="top"/>
    </xf>
    <xf numFmtId="0" fontId="4" fillId="0" borderId="0" xfId="0" applyFont="1" applyAlignment="1">
      <alignment horizontal="center" vertical="top"/>
    </xf>
    <xf numFmtId="0" fontId="4" fillId="0" borderId="11" xfId="0" applyFont="1" applyBorder="1" applyAlignment="1">
      <alignment horizontal="center" vertical="top" wrapText="1"/>
    </xf>
    <xf numFmtId="0" fontId="27" fillId="0" borderId="0" xfId="85" applyFont="1" applyFill="1" applyAlignment="1">
      <alignment wrapText="1"/>
    </xf>
    <xf numFmtId="4" fontId="27" fillId="0" borderId="0" xfId="85" applyNumberFormat="1" applyFont="1" applyFill="1" applyAlignment="1">
      <alignment horizontal="center" vertical="center" wrapText="1"/>
    </xf>
    <xf numFmtId="0" fontId="27" fillId="0" borderId="0" xfId="85" applyFont="1" applyFill="1" applyAlignment="1">
      <alignment vertical="center" wrapText="1"/>
    </xf>
    <xf numFmtId="0" fontId="28" fillId="0" borderId="0" xfId="85" applyFont="1" applyFill="1" applyAlignment="1">
      <alignment wrapText="1"/>
    </xf>
    <xf numFmtId="4" fontId="28" fillId="0" borderId="0" xfId="85" applyNumberFormat="1" applyFont="1" applyFill="1" applyAlignment="1">
      <alignment horizontal="center" vertical="center" wrapText="1"/>
    </xf>
    <xf numFmtId="4" fontId="32" fillId="0" borderId="0" xfId="85" applyNumberFormat="1" applyFont="1" applyFill="1" applyAlignment="1">
      <alignment vertical="center" wrapText="1"/>
    </xf>
    <xf numFmtId="4" fontId="27" fillId="0" borderId="0" xfId="85" applyNumberFormat="1" applyFont="1" applyFill="1" applyAlignment="1">
      <alignment horizontal="left" vertical="center" wrapText="1"/>
    </xf>
    <xf numFmtId="4" fontId="33" fillId="0" borderId="0" xfId="85" applyNumberFormat="1" applyFont="1" applyFill="1" applyAlignment="1">
      <alignment horizontal="center" vertical="center" wrapText="1"/>
    </xf>
    <xf numFmtId="0" fontId="29" fillId="0" borderId="0" xfId="85" applyFont="1" applyFill="1" applyAlignment="1">
      <alignment wrapText="1"/>
    </xf>
    <xf numFmtId="4" fontId="29" fillId="0" borderId="11" xfId="85" applyNumberFormat="1" applyFont="1" applyFill="1" applyBorder="1" applyAlignment="1">
      <alignment horizontal="center" vertical="center" wrapText="1"/>
    </xf>
    <xf numFmtId="0" fontId="29" fillId="0" borderId="11" xfId="85" applyFont="1" applyFill="1" applyBorder="1" applyAlignment="1">
      <alignment vertical="center" wrapText="1"/>
    </xf>
    <xf numFmtId="0" fontId="27" fillId="0" borderId="11" xfId="85" applyFont="1" applyFill="1" applyBorder="1" applyAlignment="1">
      <alignment vertical="center" wrapText="1"/>
    </xf>
    <xf numFmtId="0" fontId="29" fillId="0" borderId="0" xfId="85" applyNumberFormat="1" applyFont="1" applyFill="1" applyAlignment="1">
      <alignment wrapText="1"/>
    </xf>
    <xf numFmtId="0" fontId="29" fillId="0" borderId="11" xfId="85" applyFont="1" applyFill="1" applyBorder="1" applyAlignment="1">
      <alignment horizontal="right" vertical="center" wrapText="1"/>
    </xf>
    <xf numFmtId="1" fontId="27" fillId="0" borderId="0" xfId="85" applyNumberFormat="1" applyFont="1" applyFill="1" applyAlignment="1">
      <alignment horizontal="center" vertical="center" wrapText="1"/>
    </xf>
    <xf numFmtId="1" fontId="27" fillId="0" borderId="11" xfId="85" applyNumberFormat="1" applyFont="1" applyFill="1" applyBorder="1" applyAlignment="1">
      <alignment horizontal="center" vertical="center" wrapText="1"/>
    </xf>
    <xf numFmtId="0" fontId="27" fillId="0" borderId="0" xfId="85" applyFont="1" applyFill="1" applyAlignment="1">
      <alignment horizontal="center" vertical="center" wrapText="1"/>
    </xf>
    <xf numFmtId="4" fontId="27" fillId="0" borderId="16" xfId="85" applyNumberFormat="1" applyFont="1" applyFill="1" applyBorder="1" applyAlignment="1">
      <alignment horizontal="center" vertical="center" wrapText="1"/>
    </xf>
    <xf numFmtId="0" fontId="36" fillId="0" borderId="0" xfId="85" applyFont="1"/>
    <xf numFmtId="0" fontId="27" fillId="0" borderId="0" xfId="85" applyFont="1"/>
    <xf numFmtId="0" fontId="27" fillId="0" borderId="0" xfId="85" applyFont="1" applyBorder="1" applyAlignment="1">
      <alignment horizontal="center"/>
    </xf>
    <xf numFmtId="4" fontId="27" fillId="0" borderId="11" xfId="85" applyNumberFormat="1" applyFont="1" applyBorder="1" applyAlignment="1">
      <alignment horizontal="center" vertical="center"/>
    </xf>
    <xf numFmtId="4" fontId="27" fillId="0" borderId="11" xfId="85" applyNumberFormat="1" applyFont="1" applyBorder="1" applyAlignment="1">
      <alignment horizontal="center" wrapText="1"/>
    </xf>
    <xf numFmtId="4" fontId="27" fillId="0" borderId="18" xfId="85" applyNumberFormat="1" applyFont="1" applyBorder="1" applyAlignment="1">
      <alignment horizontal="center" vertical="center"/>
    </xf>
    <xf numFmtId="4" fontId="27" fillId="0" borderId="11" xfId="85" applyNumberFormat="1" applyFont="1" applyBorder="1" applyAlignment="1">
      <alignment horizontal="center"/>
    </xf>
    <xf numFmtId="4" fontId="27" fillId="0" borderId="17" xfId="85" applyNumberFormat="1" applyFont="1" applyBorder="1" applyAlignment="1">
      <alignment horizontal="center" vertical="center"/>
    </xf>
    <xf numFmtId="0" fontId="27" fillId="0" borderId="11" xfId="85" applyFont="1" applyBorder="1" applyAlignment="1">
      <alignment horizontal="center"/>
    </xf>
    <xf numFmtId="0" fontId="27" fillId="0" borderId="17" xfId="85" applyFont="1" applyBorder="1" applyAlignment="1">
      <alignment horizontal="center" vertical="center"/>
    </xf>
    <xf numFmtId="0" fontId="27" fillId="0" borderId="0" xfId="85" applyFont="1" applyBorder="1" applyAlignment="1">
      <alignment horizontal="right"/>
    </xf>
    <xf numFmtId="0" fontId="27" fillId="0" borderId="10" xfId="85" applyFont="1" applyBorder="1" applyAlignment="1"/>
    <xf numFmtId="0" fontId="27" fillId="0" borderId="0" xfId="85" applyFont="1" applyAlignment="1">
      <alignment horizontal="left" vertical="center"/>
    </xf>
    <xf numFmtId="0" fontId="37" fillId="0" borderId="0" xfId="85" applyFont="1"/>
    <xf numFmtId="0" fontId="28" fillId="0" borderId="0" xfId="85" applyFont="1"/>
    <xf numFmtId="0" fontId="38" fillId="0" borderId="0" xfId="85" applyFont="1"/>
    <xf numFmtId="0" fontId="39" fillId="0" borderId="0" xfId="85" applyFont="1" applyAlignment="1">
      <alignment horizontal="right"/>
    </xf>
    <xf numFmtId="49" fontId="8" fillId="0" borderId="11" xfId="0" applyNumberFormat="1" applyFont="1" applyBorder="1" applyAlignment="1">
      <alignment horizontal="left" vertical="top" wrapText="1"/>
    </xf>
    <xf numFmtId="0" fontId="6" fillId="0" borderId="11" xfId="0" applyFont="1" applyBorder="1" applyAlignment="1">
      <alignment horizontal="center" vertical="top"/>
    </xf>
    <xf numFmtId="0" fontId="28" fillId="0" borderId="0" xfId="85" applyFont="1" applyFill="1" applyAlignment="1">
      <alignment wrapText="1"/>
    </xf>
    <xf numFmtId="4" fontId="27" fillId="0" borderId="11" xfId="85" applyNumberFormat="1" applyFont="1" applyFill="1" applyBorder="1" applyAlignment="1">
      <alignment horizontal="center" vertical="center" wrapText="1"/>
    </xf>
    <xf numFmtId="0" fontId="28" fillId="0" borderId="0" xfId="85" applyFont="1" applyFill="1" applyAlignment="1">
      <alignment horizontal="center" wrapText="1"/>
    </xf>
    <xf numFmtId="0" fontId="28" fillId="0" borderId="0" xfId="85" applyFont="1" applyFill="1" applyAlignment="1">
      <alignment vertical="center" wrapText="1"/>
    </xf>
    <xf numFmtId="4" fontId="27" fillId="0" borderId="0" xfId="85" applyNumberFormat="1" applyFont="1" applyFill="1" applyAlignment="1">
      <alignment horizontal="center" vertical="center" wrapText="1"/>
    </xf>
    <xf numFmtId="4" fontId="28" fillId="0" borderId="0" xfId="85" applyNumberFormat="1" applyFont="1" applyFill="1" applyAlignment="1">
      <alignment horizontal="left" vertical="center" wrapText="1"/>
    </xf>
    <xf numFmtId="0" fontId="28" fillId="0" borderId="0" xfId="85" applyFont="1" applyFill="1" applyAlignment="1"/>
    <xf numFmtId="0" fontId="28" fillId="0" borderId="0" xfId="85" applyFont="1" applyFill="1" applyAlignment="1">
      <alignment horizontal="right"/>
    </xf>
    <xf numFmtId="4" fontId="27" fillId="0" borderId="0" xfId="85" applyNumberFormat="1" applyFont="1" applyFill="1" applyAlignment="1">
      <alignment horizontal="right" vertical="center" wrapText="1"/>
    </xf>
    <xf numFmtId="4" fontId="27" fillId="0" borderId="0" xfId="85" applyNumberFormat="1" applyFont="1" applyFill="1" applyAlignment="1">
      <alignment horizontal="center" vertical="center" wrapText="1"/>
    </xf>
    <xf numFmtId="0" fontId="28" fillId="0" borderId="0" xfId="85" applyFont="1" applyFill="1" applyAlignment="1">
      <alignment wrapText="1"/>
    </xf>
    <xf numFmtId="4" fontId="27" fillId="0" borderId="11" xfId="85" applyNumberFormat="1" applyFont="1" applyFill="1" applyBorder="1" applyAlignment="1">
      <alignment horizontal="center" vertical="center" wrapText="1"/>
    </xf>
    <xf numFmtId="0" fontId="27" fillId="0" borderId="11" xfId="85" applyFont="1" applyFill="1" applyBorder="1" applyAlignment="1">
      <alignment horizontal="left" vertical="center" wrapText="1"/>
    </xf>
    <xf numFmtId="0" fontId="27" fillId="0" borderId="0" xfId="85" applyNumberFormat="1" applyFont="1" applyFill="1" applyAlignment="1">
      <alignment wrapText="1"/>
    </xf>
    <xf numFmtId="4" fontId="28" fillId="0" borderId="0" xfId="85" applyNumberFormat="1" applyFont="1" applyFill="1" applyAlignment="1">
      <alignment horizontal="center" wrapText="1"/>
    </xf>
    <xf numFmtId="0" fontId="36" fillId="0" borderId="0" xfId="85" applyFont="1" applyAlignment="1">
      <alignment horizontal="left"/>
    </xf>
    <xf numFmtId="0" fontId="38" fillId="0" borderId="0" xfId="85" applyFont="1" applyAlignment="1">
      <alignment horizontal="left"/>
    </xf>
    <xf numFmtId="0" fontId="36" fillId="0" borderId="0" xfId="85" applyFont="1" applyAlignment="1">
      <alignment horizontal="right"/>
    </xf>
    <xf numFmtId="0" fontId="38" fillId="0" borderId="0" xfId="85" applyFont="1" applyAlignment="1">
      <alignment horizontal="right"/>
    </xf>
    <xf numFmtId="4" fontId="28" fillId="0" borderId="0" xfId="85" applyNumberFormat="1" applyFont="1" applyFill="1" applyAlignment="1">
      <alignment horizontal="right" wrapText="1"/>
    </xf>
    <xf numFmtId="0" fontId="28" fillId="0" borderId="0" xfId="85" applyFont="1" applyFill="1" applyAlignment="1">
      <alignment horizontal="left"/>
    </xf>
    <xf numFmtId="4" fontId="27" fillId="0" borderId="11" xfId="85" applyNumberFormat="1" applyFont="1" applyFill="1" applyBorder="1" applyAlignment="1">
      <alignment horizontal="center" vertical="center" wrapText="1"/>
    </xf>
    <xf numFmtId="0" fontId="27" fillId="0" borderId="11" xfId="85" applyNumberFormat="1" applyFont="1" applyFill="1" applyBorder="1" applyAlignment="1">
      <alignment horizontal="center" vertical="center" wrapText="1"/>
    </xf>
    <xf numFmtId="4" fontId="27" fillId="0" borderId="0" xfId="85" applyNumberFormat="1" applyFont="1" applyFill="1" applyAlignment="1">
      <alignment horizontal="center" vertical="center" wrapText="1"/>
    </xf>
    <xf numFmtId="0" fontId="3" fillId="0" borderId="0" xfId="0" applyFont="1" applyAlignment="1">
      <alignment horizontal="left" vertical="top"/>
    </xf>
    <xf numFmtId="0" fontId="6" fillId="0" borderId="0" xfId="0" applyFont="1" applyAlignment="1">
      <alignment horizontal="center" vertical="top" wrapText="1"/>
    </xf>
    <xf numFmtId="0" fontId="4" fillId="0" borderId="0" xfId="0" applyFont="1" applyAlignment="1">
      <alignment horizontal="left" vertical="top"/>
    </xf>
    <xf numFmtId="0" fontId="4" fillId="0" borderId="10" xfId="0" applyFont="1" applyBorder="1" applyAlignment="1">
      <alignment horizontal="left" vertical="top"/>
    </xf>
    <xf numFmtId="0" fontId="7" fillId="0" borderId="10" xfId="0" applyFont="1" applyBorder="1" applyAlignment="1">
      <alignment horizontal="center" vertical="top"/>
    </xf>
    <xf numFmtId="0" fontId="6" fillId="0" borderId="10" xfId="0" applyFont="1" applyBorder="1" applyAlignment="1">
      <alignment horizontal="right" vertical="top"/>
    </xf>
    <xf numFmtId="0" fontId="40" fillId="0" borderId="0" xfId="0" applyFont="1" applyBorder="1" applyAlignment="1">
      <alignment horizontal="center" vertical="top"/>
    </xf>
    <xf numFmtId="0" fontId="6" fillId="0" borderId="0" xfId="0" applyFont="1" applyBorder="1" applyAlignment="1">
      <alignment horizontal="right" vertical="top"/>
    </xf>
    <xf numFmtId="0" fontId="41" fillId="0" borderId="0" xfId="0" applyFont="1" applyBorder="1" applyAlignment="1">
      <alignment horizontal="center" vertical="top"/>
    </xf>
    <xf numFmtId="0" fontId="42" fillId="0" borderId="0" xfId="0" applyFont="1" applyAlignment="1">
      <alignment horizontal="center" vertical="top"/>
    </xf>
    <xf numFmtId="0" fontId="7" fillId="0" borderId="0" xfId="0" applyFont="1" applyAlignment="1">
      <alignment horizontal="center" vertical="top"/>
    </xf>
    <xf numFmtId="0" fontId="43" fillId="0" borderId="0" xfId="0" applyFont="1" applyAlignment="1">
      <alignment horizontal="center" vertical="top"/>
    </xf>
    <xf numFmtId="0" fontId="4" fillId="0" borderId="0" xfId="0" applyFont="1" applyFill="1" applyBorder="1" applyAlignment="1">
      <alignment horizontal="left" vertical="top"/>
    </xf>
    <xf numFmtId="0" fontId="4" fillId="0" borderId="0" xfId="0" applyFont="1" applyFill="1" applyBorder="1" applyAlignment="1">
      <alignment horizontal="center" vertical="top"/>
    </xf>
    <xf numFmtId="0" fontId="6" fillId="0" borderId="0" xfId="0" applyFont="1" applyFill="1" applyBorder="1" applyAlignment="1">
      <alignment horizontal="right" vertical="top"/>
    </xf>
    <xf numFmtId="0" fontId="7" fillId="0" borderId="0" xfId="0" applyFont="1" applyFill="1" applyBorder="1" applyAlignment="1">
      <alignment horizontal="right" vertical="top"/>
    </xf>
    <xf numFmtId="0" fontId="7" fillId="0" borderId="10" xfId="0" applyFont="1" applyBorder="1" applyAlignment="1">
      <alignment horizontal="left" vertical="top"/>
    </xf>
    <xf numFmtId="0" fontId="7" fillId="0" borderId="10" xfId="0" applyFont="1" applyFill="1" applyBorder="1" applyAlignment="1">
      <alignment horizontal="center" vertical="top"/>
    </xf>
    <xf numFmtId="0" fontId="7" fillId="0" borderId="10" xfId="0" applyFont="1" applyFill="1" applyBorder="1" applyAlignment="1">
      <alignment horizontal="right" vertical="top"/>
    </xf>
    <xf numFmtId="0" fontId="7" fillId="0" borderId="10" xfId="0" applyFont="1" applyBorder="1" applyAlignment="1">
      <alignment horizontal="right" vertical="top"/>
    </xf>
    <xf numFmtId="0" fontId="4" fillId="0" borderId="0" xfId="0" applyFont="1" applyBorder="1" applyAlignment="1">
      <alignment horizontal="left" vertical="top"/>
    </xf>
    <xf numFmtId="0" fontId="30" fillId="0" borderId="0" xfId="0" applyFont="1" applyBorder="1" applyAlignment="1">
      <alignment horizontal="center" vertical="top"/>
    </xf>
    <xf numFmtId="0" fontId="31" fillId="0" borderId="0" xfId="0" applyFont="1" applyAlignment="1">
      <alignment horizontal="center" vertical="top"/>
    </xf>
    <xf numFmtId="49" fontId="31" fillId="0" borderId="0" xfId="0" applyNumberFormat="1" applyFont="1" applyAlignment="1">
      <alignment horizontal="left" vertical="top"/>
    </xf>
    <xf numFmtId="0" fontId="6" fillId="0" borderId="0" xfId="0" applyFont="1" applyAlignment="1"/>
    <xf numFmtId="0" fontId="7" fillId="0" borderId="0" xfId="0" applyFont="1" applyAlignment="1">
      <alignment horizontal="left"/>
    </xf>
    <xf numFmtId="49" fontId="7" fillId="0" borderId="0" xfId="0" applyNumberFormat="1" applyFont="1" applyAlignment="1">
      <alignment horizontal="left" vertical="top"/>
    </xf>
    <xf numFmtId="0" fontId="7" fillId="0" borderId="0" xfId="0" applyFont="1" applyAlignment="1">
      <alignment horizontal="right" vertical="top"/>
    </xf>
    <xf numFmtId="0" fontId="7" fillId="0" borderId="0" xfId="0" applyFont="1" applyAlignment="1">
      <alignment horizontal="left" vertical="top"/>
    </xf>
    <xf numFmtId="0" fontId="7" fillId="0" borderId="0" xfId="0" applyFont="1" applyAlignment="1"/>
    <xf numFmtId="0" fontId="6" fillId="0" borderId="11" xfId="0" applyFont="1" applyBorder="1" applyAlignment="1">
      <alignment horizontal="right" vertical="top" wrapText="1"/>
    </xf>
    <xf numFmtId="0" fontId="6" fillId="0" borderId="11" xfId="0" applyFont="1" applyBorder="1" applyAlignment="1">
      <alignment horizontal="right" vertical="top"/>
    </xf>
    <xf numFmtId="0" fontId="4" fillId="0" borderId="11" xfId="0" applyFont="1" applyBorder="1" applyAlignment="1">
      <alignment horizontal="center" vertical="center" wrapText="1"/>
    </xf>
    <xf numFmtId="0" fontId="4" fillId="0" borderId="11" xfId="0" applyFont="1" applyBorder="1" applyAlignment="1">
      <alignment horizontal="center" vertical="center"/>
    </xf>
    <xf numFmtId="49" fontId="4" fillId="0" borderId="11" xfId="0" applyNumberFormat="1" applyFont="1" applyBorder="1" applyAlignment="1">
      <alignment horizontal="center" vertical="center"/>
    </xf>
    <xf numFmtId="0" fontId="4" fillId="0" borderId="11" xfId="0" applyFont="1" applyBorder="1" applyAlignment="1">
      <alignment horizontal="left" vertical="top" wrapText="1"/>
    </xf>
    <xf numFmtId="0" fontId="4" fillId="0" borderId="0" xfId="0" applyFont="1" applyAlignment="1">
      <alignment horizontal="center" vertical="top" wrapText="1"/>
    </xf>
    <xf numFmtId="0" fontId="28" fillId="0" borderId="0" xfId="85" applyFont="1" applyFill="1" applyAlignment="1">
      <alignment vertical="center" wrapText="1"/>
    </xf>
    <xf numFmtId="3" fontId="3" fillId="0" borderId="0" xfId="0" applyNumberFormat="1" applyFont="1" applyAlignment="1">
      <alignment horizontal="left" vertical="top"/>
    </xf>
    <xf numFmtId="3" fontId="5" fillId="0" borderId="0" xfId="0" applyNumberFormat="1" applyFont="1" applyAlignment="1">
      <alignment horizontal="left" vertical="top"/>
    </xf>
    <xf numFmtId="3" fontId="4" fillId="0" borderId="0" xfId="0" applyNumberFormat="1" applyFont="1" applyAlignment="1">
      <alignment horizontal="left" vertical="top"/>
    </xf>
    <xf numFmtId="3" fontId="6" fillId="0" borderId="10" xfId="0" applyNumberFormat="1" applyFont="1" applyBorder="1" applyAlignment="1">
      <alignment horizontal="right" vertical="top"/>
    </xf>
    <xf numFmtId="3" fontId="6" fillId="0" borderId="0" xfId="0" applyNumberFormat="1" applyFont="1" applyAlignment="1">
      <alignment horizontal="right" vertical="top"/>
    </xf>
    <xf numFmtId="3" fontId="6" fillId="0" borderId="0" xfId="0" applyNumberFormat="1" applyFont="1" applyBorder="1" applyAlignment="1">
      <alignment horizontal="right" vertical="top"/>
    </xf>
    <xf numFmtId="3" fontId="7" fillId="0" borderId="0" xfId="0" applyNumberFormat="1" applyFont="1" applyAlignment="1">
      <alignment horizontal="left"/>
    </xf>
    <xf numFmtId="3" fontId="4" fillId="0" borderId="11" xfId="0" applyNumberFormat="1" applyFont="1" applyBorder="1" applyAlignment="1">
      <alignment horizontal="center" vertical="center"/>
    </xf>
    <xf numFmtId="3" fontId="6" fillId="0" borderId="11" xfId="0" applyNumberFormat="1" applyFont="1" applyBorder="1" applyAlignment="1">
      <alignment horizontal="right" vertical="top"/>
    </xf>
    <xf numFmtId="3" fontId="6" fillId="0" borderId="11" xfId="0" applyNumberFormat="1" applyFont="1" applyBorder="1" applyAlignment="1">
      <alignment horizontal="right" vertical="top" wrapText="1"/>
    </xf>
    <xf numFmtId="3" fontId="43" fillId="0" borderId="11" xfId="0" applyNumberFormat="1" applyFont="1" applyBorder="1" applyAlignment="1">
      <alignment horizontal="right" vertical="top" wrapText="1"/>
    </xf>
    <xf numFmtId="0" fontId="4" fillId="0" borderId="11" xfId="0" applyFont="1" applyBorder="1" applyAlignment="1">
      <alignment horizontal="left" vertical="top" wrapText="1"/>
    </xf>
    <xf numFmtId="0" fontId="0" fillId="0" borderId="11" xfId="0" applyBorder="1" applyAlignment="1">
      <alignment vertical="top" wrapText="1"/>
    </xf>
    <xf numFmtId="0" fontId="4" fillId="0" borderId="0" xfId="0" applyFont="1" applyAlignment="1">
      <alignment horizontal="center" vertical="top" wrapText="1"/>
    </xf>
    <xf numFmtId="0" fontId="0" fillId="0" borderId="0" xfId="0" applyAlignment="1">
      <alignment vertical="top" wrapText="1"/>
    </xf>
    <xf numFmtId="0" fontId="31" fillId="0" borderId="0" xfId="0" applyFont="1" applyAlignment="1">
      <alignment horizontal="center" vertical="top" wrapText="1"/>
    </xf>
    <xf numFmtId="0" fontId="8" fillId="0" borderId="11" xfId="0" applyFont="1" applyBorder="1" applyAlignment="1">
      <alignment horizontal="left" vertical="top" wrapText="1"/>
    </xf>
    <xf numFmtId="0" fontId="3" fillId="0" borderId="11" xfId="0" applyFont="1" applyBorder="1" applyAlignment="1">
      <alignment horizontal="left" vertical="top" wrapText="1"/>
    </xf>
    <xf numFmtId="0" fontId="7" fillId="0" borderId="0" xfId="0" applyFont="1" applyAlignment="1">
      <alignment horizontal="right"/>
    </xf>
    <xf numFmtId="0" fontId="0" fillId="0" borderId="0" xfId="0" applyAlignment="1">
      <alignment horizontal="right"/>
    </xf>
    <xf numFmtId="3" fontId="4" fillId="0" borderId="11" xfId="0" applyNumberFormat="1" applyFont="1" applyBorder="1" applyAlignment="1">
      <alignment horizontal="center" vertical="center" wrapText="1"/>
    </xf>
    <xf numFmtId="3" fontId="4" fillId="0" borderId="11" xfId="0" applyNumberFormat="1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 wrapText="1"/>
    </xf>
    <xf numFmtId="0" fontId="4" fillId="0" borderId="11" xfId="0" applyFont="1" applyBorder="1" applyAlignment="1">
      <alignment horizontal="center" vertical="center"/>
    </xf>
    <xf numFmtId="49" fontId="4" fillId="0" borderId="11" xfId="0" applyNumberFormat="1" applyFont="1" applyBorder="1" applyAlignment="1">
      <alignment horizontal="center" vertical="center" wrapText="1"/>
    </xf>
    <xf numFmtId="49" fontId="4" fillId="0" borderId="11" xfId="0" applyNumberFormat="1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 wrapText="1"/>
    </xf>
    <xf numFmtId="0" fontId="28" fillId="0" borderId="0" xfId="85" applyFont="1" applyFill="1" applyAlignment="1">
      <alignment wrapText="1"/>
    </xf>
    <xf numFmtId="4" fontId="27" fillId="0" borderId="11" xfId="85" applyNumberFormat="1" applyFont="1" applyFill="1" applyBorder="1" applyAlignment="1">
      <alignment horizontal="center" vertical="center" wrapText="1"/>
    </xf>
    <xf numFmtId="0" fontId="28" fillId="0" borderId="0" xfId="85" applyFont="1" applyFill="1" applyAlignment="1">
      <alignment horizontal="center" vertical="center" wrapText="1"/>
    </xf>
    <xf numFmtId="0" fontId="28" fillId="0" borderId="0" xfId="85" applyFont="1" applyFill="1" applyAlignment="1">
      <alignment horizontal="center" wrapText="1"/>
    </xf>
    <xf numFmtId="0" fontId="27" fillId="0" borderId="11" xfId="85" applyFont="1" applyFill="1" applyBorder="1" applyAlignment="1">
      <alignment horizontal="center" vertical="center" wrapText="1"/>
    </xf>
    <xf numFmtId="4" fontId="27" fillId="0" borderId="17" xfId="85" applyNumberFormat="1" applyFont="1" applyFill="1" applyBorder="1" applyAlignment="1">
      <alignment horizontal="center" vertical="center" wrapText="1"/>
    </xf>
    <xf numFmtId="4" fontId="27" fillId="0" borderId="19" xfId="85" applyNumberFormat="1" applyFont="1" applyFill="1" applyBorder="1" applyAlignment="1">
      <alignment horizontal="center" vertical="center" wrapText="1"/>
    </xf>
    <xf numFmtId="4" fontId="27" fillId="0" borderId="12" xfId="85" applyNumberFormat="1" applyFont="1" applyFill="1" applyBorder="1" applyAlignment="1">
      <alignment horizontal="center" vertical="center" wrapText="1"/>
    </xf>
    <xf numFmtId="0" fontId="28" fillId="0" borderId="0" xfId="85" applyFont="1" applyFill="1" applyAlignment="1">
      <alignment vertical="center" wrapText="1"/>
    </xf>
    <xf numFmtId="0" fontId="28" fillId="0" borderId="0" xfId="85" applyFont="1" applyFill="1" applyAlignment="1">
      <alignment horizontal="left" vertical="center" wrapText="1"/>
    </xf>
    <xf numFmtId="4" fontId="27" fillId="0" borderId="0" xfId="85" applyNumberFormat="1" applyFont="1" applyFill="1" applyAlignment="1">
      <alignment horizontal="center" vertical="center" wrapText="1"/>
    </xf>
    <xf numFmtId="4" fontId="28" fillId="0" borderId="0" xfId="85" applyNumberFormat="1" applyFont="1" applyFill="1" applyAlignment="1">
      <alignment horizontal="left" wrapText="1"/>
    </xf>
    <xf numFmtId="0" fontId="28" fillId="0" borderId="0" xfId="85" applyFont="1" applyFill="1" applyAlignment="1"/>
    <xf numFmtId="0" fontId="28" fillId="0" borderId="0" xfId="85" applyFont="1" applyAlignment="1">
      <alignment horizontal="center"/>
    </xf>
    <xf numFmtId="0" fontId="28" fillId="0" borderId="0" xfId="85" applyFont="1" applyAlignment="1">
      <alignment horizontal="center" vertical="center" wrapText="1"/>
    </xf>
    <xf numFmtId="4" fontId="27" fillId="0" borderId="18" xfId="85" applyNumberFormat="1" applyFont="1" applyBorder="1" applyAlignment="1">
      <alignment horizontal="center" vertical="center"/>
    </xf>
    <xf numFmtId="4" fontId="27" fillId="0" borderId="21" xfId="85" applyNumberFormat="1" applyFont="1" applyBorder="1" applyAlignment="1">
      <alignment horizontal="center" vertical="center"/>
    </xf>
    <xf numFmtId="0" fontId="27" fillId="0" borderId="18" xfId="85" applyFont="1" applyBorder="1" applyAlignment="1">
      <alignment horizontal="center" vertical="center" wrapText="1"/>
    </xf>
    <xf numFmtId="0" fontId="27" fillId="0" borderId="21" xfId="85" applyFont="1" applyBorder="1" applyAlignment="1">
      <alignment horizontal="center" vertical="center" wrapText="1"/>
    </xf>
    <xf numFmtId="0" fontId="27" fillId="0" borderId="15" xfId="85" applyFont="1" applyBorder="1" applyAlignment="1">
      <alignment horizontal="center" vertical="center" wrapText="1"/>
    </xf>
    <xf numFmtId="0" fontId="27" fillId="0" borderId="14" xfId="85" applyFont="1" applyBorder="1" applyAlignment="1">
      <alignment horizontal="center" vertical="center" wrapText="1"/>
    </xf>
    <xf numFmtId="0" fontId="27" fillId="0" borderId="20" xfId="85" applyFont="1" applyBorder="1" applyAlignment="1">
      <alignment horizontal="center" vertical="center"/>
    </xf>
    <xf numFmtId="0" fontId="27" fillId="0" borderId="13" xfId="85" applyFont="1" applyBorder="1" applyAlignment="1">
      <alignment horizontal="center" vertical="center"/>
    </xf>
    <xf numFmtId="0" fontId="27" fillId="0" borderId="16" xfId="85" applyFont="1" applyBorder="1" applyAlignment="1">
      <alignment horizontal="center" vertical="center"/>
    </xf>
    <xf numFmtId="0" fontId="27" fillId="0" borderId="20" xfId="85" applyFont="1" applyBorder="1" applyAlignment="1">
      <alignment horizontal="center" vertical="center" wrapText="1"/>
    </xf>
    <xf numFmtId="0" fontId="27" fillId="0" borderId="13" xfId="85" applyFont="1" applyBorder="1" applyAlignment="1">
      <alignment horizontal="center" vertical="center" wrapText="1"/>
    </xf>
    <xf numFmtId="0" fontId="27" fillId="0" borderId="16" xfId="85" applyFont="1" applyBorder="1" applyAlignment="1">
      <alignment horizontal="center" vertical="center" wrapText="1"/>
    </xf>
    <xf numFmtId="0" fontId="27" fillId="0" borderId="17" xfId="85" applyFont="1" applyBorder="1" applyAlignment="1">
      <alignment horizontal="center" vertical="center"/>
    </xf>
    <xf numFmtId="0" fontId="27" fillId="0" borderId="12" xfId="85" applyFont="1" applyBorder="1" applyAlignment="1">
      <alignment horizontal="center" vertical="center"/>
    </xf>
    <xf numFmtId="0" fontId="27" fillId="0" borderId="18" xfId="85" applyFont="1" applyBorder="1" applyAlignment="1">
      <alignment horizontal="center" vertical="center"/>
    </xf>
    <xf numFmtId="0" fontId="27" fillId="0" borderId="21" xfId="85" applyFont="1" applyBorder="1" applyAlignment="1">
      <alignment horizontal="center" vertical="center"/>
    </xf>
    <xf numFmtId="0" fontId="46" fillId="0" borderId="0" xfId="85" applyFont="1" applyAlignment="1">
      <alignment vertical="center" wrapText="1"/>
    </xf>
    <xf numFmtId="0" fontId="27" fillId="0" borderId="11" xfId="85" applyFont="1" applyBorder="1" applyAlignment="1">
      <alignment horizontal="left" vertical="center" wrapText="1"/>
    </xf>
    <xf numFmtId="4" fontId="27" fillId="0" borderId="11" xfId="85" applyNumberFormat="1" applyFont="1" applyBorder="1" applyAlignment="1">
      <alignment horizontal="center" vertical="center"/>
    </xf>
    <xf numFmtId="0" fontId="27" fillId="0" borderId="17" xfId="85" applyFont="1" applyBorder="1" applyAlignment="1">
      <alignment horizontal="left" vertical="center"/>
    </xf>
    <xf numFmtId="0" fontId="27" fillId="0" borderId="19" xfId="85" applyFont="1" applyBorder="1" applyAlignment="1">
      <alignment horizontal="left" vertical="center"/>
    </xf>
    <xf numFmtId="0" fontId="27" fillId="0" borderId="11" xfId="85" applyFont="1" applyBorder="1" applyAlignment="1">
      <alignment horizontal="left" vertical="center"/>
    </xf>
    <xf numFmtId="0" fontId="27" fillId="0" borderId="0" xfId="85" applyFont="1" applyAlignment="1">
      <alignment horizontal="left"/>
    </xf>
  </cellXfs>
  <cellStyles count="88">
    <cellStyle name="20% - Акцент1 2" xfId="1"/>
    <cellStyle name="20% - Акцент1 3" xfId="2"/>
    <cellStyle name="20% - Акцент2 2" xfId="3"/>
    <cellStyle name="20% - Акцент2 3" xfId="4"/>
    <cellStyle name="20% - Акцент3 2" xfId="5"/>
    <cellStyle name="20% - Акцент3 3" xfId="6"/>
    <cellStyle name="20% - Акцент4 2" xfId="7"/>
    <cellStyle name="20% - Акцент4 3" xfId="8"/>
    <cellStyle name="20% - Акцент5 2" xfId="9"/>
    <cellStyle name="20% - Акцент5 3" xfId="10"/>
    <cellStyle name="20% - Акцент6 2" xfId="11"/>
    <cellStyle name="20% - Акцент6 3" xfId="12"/>
    <cellStyle name="40% - Акцент1 2" xfId="13"/>
    <cellStyle name="40% - Акцент1 3" xfId="14"/>
    <cellStyle name="40% - Акцент2 2" xfId="15"/>
    <cellStyle name="40% - Акцент2 3" xfId="16"/>
    <cellStyle name="40% - Акцент3 2" xfId="17"/>
    <cellStyle name="40% - Акцент3 3" xfId="18"/>
    <cellStyle name="40% - Акцент4 2" xfId="19"/>
    <cellStyle name="40% - Акцент4 3" xfId="20"/>
    <cellStyle name="40% - Акцент5 2" xfId="21"/>
    <cellStyle name="40% - Акцент5 3" xfId="22"/>
    <cellStyle name="40% - Акцент6 2" xfId="23"/>
    <cellStyle name="40% - Акцент6 3" xfId="24"/>
    <cellStyle name="60% - Акцент1 2" xfId="25"/>
    <cellStyle name="60% - Акцент1 3" xfId="26"/>
    <cellStyle name="60% - Акцент2 2" xfId="27"/>
    <cellStyle name="60% - Акцент2 3" xfId="28"/>
    <cellStyle name="60% - Акцент3 2" xfId="29"/>
    <cellStyle name="60% - Акцент3 3" xfId="30"/>
    <cellStyle name="60% - Акцент4 2" xfId="31"/>
    <cellStyle name="60% - Акцент4 3" xfId="32"/>
    <cellStyle name="60% - Акцент5 2" xfId="33"/>
    <cellStyle name="60% - Акцент5 3" xfId="34"/>
    <cellStyle name="60% - Акцент6 2" xfId="35"/>
    <cellStyle name="60% - Акцент6 3" xfId="36"/>
    <cellStyle name="Акцент1 2" xfId="37"/>
    <cellStyle name="Акцент1 3" xfId="38"/>
    <cellStyle name="Акцент2 2" xfId="39"/>
    <cellStyle name="Акцент2 3" xfId="40"/>
    <cellStyle name="Акцент3 2" xfId="41"/>
    <cellStyle name="Акцент3 3" xfId="42"/>
    <cellStyle name="Акцент4 2" xfId="43"/>
    <cellStyle name="Акцент4 3" xfId="44"/>
    <cellStyle name="Акцент5 2" xfId="45"/>
    <cellStyle name="Акцент5 3" xfId="46"/>
    <cellStyle name="Акцент6 2" xfId="47"/>
    <cellStyle name="Акцент6 3" xfId="48"/>
    <cellStyle name="Ввод  2" xfId="49"/>
    <cellStyle name="Ввод  3" xfId="50"/>
    <cellStyle name="Вывод 2" xfId="51"/>
    <cellStyle name="Вывод 3" xfId="52"/>
    <cellStyle name="Вычисление 2" xfId="53"/>
    <cellStyle name="Вычисление 3" xfId="54"/>
    <cellStyle name="Гиперссылка 2" xfId="86"/>
    <cellStyle name="Денежный 2" xfId="87"/>
    <cellStyle name="Заголовок 1 2" xfId="55"/>
    <cellStyle name="Заголовок 1 3" xfId="56"/>
    <cellStyle name="Заголовок 2 2" xfId="57"/>
    <cellStyle name="Заголовок 2 3" xfId="58"/>
    <cellStyle name="Заголовок 3 2" xfId="59"/>
    <cellStyle name="Заголовок 3 3" xfId="60"/>
    <cellStyle name="Заголовок 4 2" xfId="61"/>
    <cellStyle name="Заголовок 4 3" xfId="62"/>
    <cellStyle name="Итог 2" xfId="63"/>
    <cellStyle name="Итог 3" xfId="64"/>
    <cellStyle name="Контрольная ячейка 2" xfId="65"/>
    <cellStyle name="Контрольная ячейка 3" xfId="66"/>
    <cellStyle name="Название 2" xfId="67"/>
    <cellStyle name="Название 3" xfId="68"/>
    <cellStyle name="Нейтральный 2" xfId="69"/>
    <cellStyle name="Нейтральный 3" xfId="70"/>
    <cellStyle name="Обычный" xfId="0" builtinId="0"/>
    <cellStyle name="Обычный 2" xfId="71"/>
    <cellStyle name="Обычный 3" xfId="85"/>
    <cellStyle name="Плохой 2" xfId="72"/>
    <cellStyle name="Плохой 3" xfId="73"/>
    <cellStyle name="Пояснение 2" xfId="74"/>
    <cellStyle name="Пояснение 3" xfId="75"/>
    <cellStyle name="Примечание 2" xfId="76"/>
    <cellStyle name="Примечание 3" xfId="77"/>
    <cellStyle name="Связанная ячейка 2" xfId="78"/>
    <cellStyle name="Связанная ячейка 3" xfId="79"/>
    <cellStyle name="Стиль 1" xfId="80"/>
    <cellStyle name="Текст предупреждения 2" xfId="81"/>
    <cellStyle name="Текст предупреждения 3" xfId="82"/>
    <cellStyle name="Хороший 2" xfId="83"/>
    <cellStyle name="Хороший 3" xfId="84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0090-210\work\&#1051;&#1072;&#1093;&#1090;&#1080;&#1086;&#1085;&#1086;&#1074;&#1072;\428%20&#1079;&#1076;\&#1047;&#1076;%20_428%2005.04.05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ССР"/>
      <sheetName val="подг терр"/>
      <sheetName val=" 428"/>
      <sheetName val=" пристр428"/>
      <sheetName val="Набл.скважины"/>
      <sheetName val="Зд 428 А"/>
      <sheetName val="Зд 449 А"/>
      <sheetName val=" ИТСО СФЗ"/>
      <sheetName val="ж д пути"/>
      <sheetName val="Зд 490"/>
      <sheetName val="Зд 428 Б"/>
      <sheetName val="нар сети"/>
      <sheetName val=" дороги"/>
      <sheetName val=" тротуар"/>
      <sheetName val=" Верт.план."/>
      <sheetName val="каб каналы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16"/>
  <sheetViews>
    <sheetView topLeftCell="A25" workbookViewId="0">
      <selection activeCell="C11" sqref="C11"/>
    </sheetView>
  </sheetViews>
  <sheetFormatPr defaultRowHeight="13.2" x14ac:dyDescent="0.25"/>
  <cols>
    <col min="2" max="2" width="27.33203125" customWidth="1"/>
    <col min="3" max="3" width="33.33203125" customWidth="1"/>
  </cols>
  <sheetData>
    <row r="1" spans="1:13" x14ac:dyDescent="0.25">
      <c r="A1" s="70" t="s">
        <v>70</v>
      </c>
      <c r="B1" s="1"/>
      <c r="C1" s="5"/>
      <c r="D1" s="106"/>
      <c r="E1" s="71"/>
      <c r="F1" s="2"/>
      <c r="G1" s="2"/>
      <c r="H1" s="2"/>
      <c r="I1" s="2"/>
      <c r="J1" s="108" t="s">
        <v>62</v>
      </c>
      <c r="K1" s="2"/>
      <c r="L1" s="2"/>
      <c r="M1" s="2"/>
    </row>
    <row r="2" spans="1:13" x14ac:dyDescent="0.25">
      <c r="A2" s="3"/>
      <c r="B2" s="1"/>
      <c r="C2" s="5"/>
      <c r="D2" s="106"/>
      <c r="E2" s="71"/>
      <c r="F2" s="2"/>
      <c r="G2" s="2"/>
      <c r="H2" s="2"/>
      <c r="I2" s="2"/>
      <c r="J2" s="109"/>
      <c r="K2" s="2"/>
      <c r="L2" s="2"/>
      <c r="M2" s="2"/>
    </row>
    <row r="3" spans="1:13" x14ac:dyDescent="0.25">
      <c r="A3" s="3" t="s">
        <v>63</v>
      </c>
      <c r="B3" s="1"/>
      <c r="C3" s="5"/>
      <c r="D3" s="106"/>
      <c r="E3" s="71"/>
      <c r="F3" s="2"/>
      <c r="G3" s="2"/>
      <c r="H3" s="2"/>
      <c r="I3" s="2"/>
      <c r="J3" s="109" t="s">
        <v>63</v>
      </c>
      <c r="K3" s="2"/>
      <c r="L3" s="2"/>
      <c r="M3" s="2"/>
    </row>
    <row r="4" spans="1:13" x14ac:dyDescent="0.25">
      <c r="A4" s="72" t="s">
        <v>71</v>
      </c>
      <c r="B4" s="1"/>
      <c r="C4" s="5"/>
      <c r="D4" s="106"/>
      <c r="E4" s="71"/>
      <c r="F4" s="2"/>
      <c r="G4" s="2"/>
      <c r="H4" s="2"/>
      <c r="I4" s="2"/>
      <c r="J4" s="110" t="s">
        <v>64</v>
      </c>
      <c r="K4" s="2"/>
      <c r="L4" s="2"/>
      <c r="M4" s="2"/>
    </row>
    <row r="5" spans="1:13" ht="13.8" x14ac:dyDescent="0.25">
      <c r="A5" s="7"/>
      <c r="B5" s="1"/>
      <c r="C5" s="73"/>
      <c r="D5" s="74" t="s">
        <v>12</v>
      </c>
      <c r="E5" s="74"/>
      <c r="F5" s="75"/>
      <c r="G5" s="75"/>
      <c r="H5" s="74"/>
      <c r="I5" s="75"/>
      <c r="J5" s="111"/>
      <c r="K5" s="2"/>
      <c r="L5" s="2"/>
      <c r="M5" s="2"/>
    </row>
    <row r="6" spans="1:13" ht="14.4" x14ac:dyDescent="0.25">
      <c r="A6" s="7"/>
      <c r="B6" s="1"/>
      <c r="C6" s="72"/>
      <c r="D6" s="7"/>
      <c r="E6" s="76" t="s">
        <v>0</v>
      </c>
      <c r="F6" s="77"/>
      <c r="G6" s="77"/>
      <c r="H6" s="2"/>
      <c r="I6" s="78"/>
      <c r="J6" s="112"/>
      <c r="K6" s="2"/>
      <c r="L6" s="2"/>
      <c r="M6" s="2"/>
    </row>
    <row r="7" spans="1:13" ht="14.4" x14ac:dyDescent="0.25">
      <c r="A7" s="7"/>
      <c r="B7" s="1"/>
      <c r="C7" s="72"/>
      <c r="D7" s="7"/>
      <c r="E7" s="76"/>
      <c r="F7" s="77"/>
      <c r="G7" s="77"/>
      <c r="H7" s="2"/>
      <c r="I7" s="78"/>
      <c r="J7" s="112"/>
      <c r="K7" s="2"/>
      <c r="L7" s="2"/>
      <c r="M7" s="2"/>
    </row>
    <row r="8" spans="1:13" ht="15.6" x14ac:dyDescent="0.25">
      <c r="A8" s="7"/>
      <c r="B8" s="1"/>
      <c r="C8" s="72"/>
      <c r="D8" s="79" t="s">
        <v>72</v>
      </c>
      <c r="E8" s="71"/>
      <c r="F8" s="2"/>
      <c r="G8" s="2"/>
      <c r="H8" s="2"/>
      <c r="I8" s="2"/>
      <c r="J8" s="112"/>
      <c r="K8" s="2"/>
      <c r="L8" s="2"/>
      <c r="M8" s="2"/>
    </row>
    <row r="9" spans="1:13" ht="13.8" x14ac:dyDescent="0.25">
      <c r="A9" s="7"/>
      <c r="B9" s="1"/>
      <c r="C9" s="72"/>
      <c r="D9" s="80" t="s">
        <v>21</v>
      </c>
      <c r="E9" s="71"/>
      <c r="F9" s="2"/>
      <c r="G9" s="2"/>
      <c r="H9" s="2"/>
      <c r="I9" s="81"/>
      <c r="J9" s="112"/>
      <c r="K9" s="2"/>
      <c r="L9" s="2"/>
      <c r="M9" s="2"/>
    </row>
    <row r="10" spans="1:13" x14ac:dyDescent="0.25">
      <c r="A10" s="7"/>
      <c r="B10" s="1"/>
      <c r="C10" s="82"/>
      <c r="D10" s="7"/>
      <c r="E10" s="83"/>
      <c r="F10" s="84"/>
      <c r="G10" s="84"/>
      <c r="H10" s="2"/>
      <c r="I10" s="6"/>
      <c r="J10" s="112"/>
      <c r="K10" s="2"/>
      <c r="L10" s="2"/>
      <c r="M10" s="2"/>
    </row>
    <row r="11" spans="1:13" ht="13.8" x14ac:dyDescent="0.25">
      <c r="A11" s="7"/>
      <c r="B11" s="85" t="s">
        <v>1</v>
      </c>
      <c r="C11" s="86" t="s">
        <v>73</v>
      </c>
      <c r="D11" s="74"/>
      <c r="E11" s="87"/>
      <c r="F11" s="88"/>
      <c r="G11" s="88"/>
      <c r="H11" s="89"/>
      <c r="I11" s="75"/>
      <c r="J11" s="111"/>
      <c r="K11" s="2"/>
      <c r="L11" s="2"/>
      <c r="M11" s="2"/>
    </row>
    <row r="12" spans="1:13" ht="13.8" x14ac:dyDescent="0.25">
      <c r="A12" s="7"/>
      <c r="B12" s="1"/>
      <c r="C12" s="90"/>
      <c r="D12" s="7"/>
      <c r="E12" s="91" t="s">
        <v>20</v>
      </c>
      <c r="F12" s="2"/>
      <c r="G12" s="77"/>
      <c r="H12" s="80"/>
      <c r="I12" s="77"/>
      <c r="J12" s="113"/>
      <c r="K12" s="2"/>
      <c r="L12" s="2"/>
      <c r="M12" s="2"/>
    </row>
    <row r="13" spans="1:13" x14ac:dyDescent="0.25">
      <c r="A13" s="92"/>
      <c r="B13" s="93"/>
      <c r="C13" s="72"/>
      <c r="D13" s="7"/>
      <c r="E13" s="94"/>
      <c r="F13" s="2"/>
      <c r="G13" s="2"/>
      <c r="H13" s="2"/>
      <c r="I13" s="2"/>
      <c r="J13" s="112"/>
      <c r="K13" s="2"/>
      <c r="L13" s="2"/>
      <c r="M13" s="2"/>
    </row>
    <row r="14" spans="1:13" ht="13.8" x14ac:dyDescent="0.25">
      <c r="A14" s="7"/>
      <c r="B14" s="1"/>
      <c r="C14" s="95" t="s">
        <v>74</v>
      </c>
      <c r="D14" s="7"/>
      <c r="E14" s="6"/>
      <c r="F14" s="2"/>
      <c r="G14" s="2"/>
      <c r="H14" s="2"/>
      <c r="I14" s="95"/>
      <c r="J14" s="114"/>
      <c r="K14" s="2"/>
      <c r="L14" s="2"/>
      <c r="M14" s="2"/>
    </row>
    <row r="15" spans="1:13" ht="13.8" x14ac:dyDescent="0.25">
      <c r="A15" s="80"/>
      <c r="B15" s="96"/>
      <c r="C15" s="95" t="s">
        <v>75</v>
      </c>
      <c r="D15" s="97"/>
      <c r="E15" s="126" t="s">
        <v>76</v>
      </c>
      <c r="F15" s="127"/>
      <c r="G15" s="98" t="s">
        <v>77</v>
      </c>
      <c r="H15" s="97"/>
      <c r="I15" s="95"/>
      <c r="J15" s="114"/>
      <c r="K15" s="97"/>
      <c r="L15" s="97"/>
      <c r="M15" s="97"/>
    </row>
    <row r="16" spans="1:13" ht="13.8" x14ac:dyDescent="0.25">
      <c r="A16" s="80"/>
      <c r="B16" s="96"/>
      <c r="C16" s="95" t="s">
        <v>78</v>
      </c>
      <c r="D16" s="97"/>
      <c r="E16" s="126" t="s">
        <v>79</v>
      </c>
      <c r="F16" s="127"/>
      <c r="G16" s="98" t="s">
        <v>77</v>
      </c>
      <c r="H16" s="97"/>
      <c r="I16" s="95"/>
      <c r="J16" s="114"/>
      <c r="K16" s="97"/>
      <c r="L16" s="97"/>
      <c r="M16" s="97"/>
    </row>
    <row r="17" spans="1:13" ht="13.8" x14ac:dyDescent="0.25">
      <c r="A17" s="80"/>
      <c r="B17" s="96"/>
      <c r="C17" s="95" t="s">
        <v>80</v>
      </c>
      <c r="D17" s="97"/>
      <c r="E17" s="126" t="s">
        <v>81</v>
      </c>
      <c r="F17" s="127"/>
      <c r="G17" s="98" t="s">
        <v>77</v>
      </c>
      <c r="H17" s="97"/>
      <c r="I17" s="95"/>
      <c r="J17" s="114"/>
      <c r="K17" s="97"/>
      <c r="L17" s="97"/>
      <c r="M17" s="97"/>
    </row>
    <row r="18" spans="1:13" ht="13.8" x14ac:dyDescent="0.25">
      <c r="A18" s="80"/>
      <c r="B18" s="96"/>
      <c r="C18" s="95" t="s">
        <v>82</v>
      </c>
      <c r="D18" s="97"/>
      <c r="E18" s="126" t="s">
        <v>83</v>
      </c>
      <c r="F18" s="127"/>
      <c r="G18" s="98" t="s">
        <v>77</v>
      </c>
      <c r="H18" s="97"/>
      <c r="I18" s="95"/>
      <c r="J18" s="114"/>
      <c r="K18" s="97"/>
      <c r="L18" s="97"/>
      <c r="M18" s="97"/>
    </row>
    <row r="19" spans="1:13" ht="13.8" x14ac:dyDescent="0.25">
      <c r="A19" s="80"/>
      <c r="B19" s="96"/>
      <c r="C19" s="95" t="s">
        <v>57</v>
      </c>
      <c r="D19" s="80"/>
      <c r="E19" s="126" t="s">
        <v>84</v>
      </c>
      <c r="F19" s="127"/>
      <c r="G19" s="98" t="s">
        <v>77</v>
      </c>
      <c r="H19" s="97"/>
      <c r="I19" s="95"/>
      <c r="J19" s="114"/>
      <c r="K19" s="97"/>
      <c r="L19" s="97"/>
      <c r="M19" s="97"/>
    </row>
    <row r="20" spans="1:13" ht="13.8" x14ac:dyDescent="0.25">
      <c r="A20" s="80"/>
      <c r="B20" s="96"/>
      <c r="C20" s="95" t="s">
        <v>10</v>
      </c>
      <c r="D20" s="80"/>
      <c r="E20" s="126" t="s">
        <v>85</v>
      </c>
      <c r="F20" s="127"/>
      <c r="G20" s="98" t="s">
        <v>11</v>
      </c>
      <c r="H20" s="97"/>
      <c r="I20" s="95"/>
      <c r="J20" s="114"/>
      <c r="K20" s="97"/>
      <c r="L20" s="97"/>
      <c r="M20" s="97"/>
    </row>
    <row r="21" spans="1:13" ht="13.8" x14ac:dyDescent="0.25">
      <c r="A21" s="7"/>
      <c r="B21" s="1"/>
      <c r="C21" s="99" t="s">
        <v>86</v>
      </c>
      <c r="D21" s="7"/>
      <c r="E21" s="6"/>
      <c r="F21" s="2"/>
      <c r="G21" s="2"/>
      <c r="H21" s="2"/>
      <c r="I21" s="2"/>
      <c r="J21" s="112"/>
      <c r="K21" s="2"/>
      <c r="L21" s="2"/>
      <c r="M21" s="2"/>
    </row>
    <row r="22" spans="1:13" ht="12.75" customHeight="1" x14ac:dyDescent="0.25">
      <c r="A22" s="7"/>
      <c r="B22" s="1"/>
      <c r="C22" s="72"/>
      <c r="D22" s="7"/>
      <c r="E22" s="6"/>
      <c r="F22" s="2"/>
      <c r="G22" s="2"/>
      <c r="H22" s="2"/>
      <c r="I22" s="2"/>
      <c r="J22" s="112"/>
      <c r="K22" s="2"/>
      <c r="L22" s="2"/>
      <c r="M22" s="2"/>
    </row>
    <row r="23" spans="1:13" ht="12.75" customHeight="1" x14ac:dyDescent="0.25">
      <c r="A23" s="130" t="s">
        <v>2</v>
      </c>
      <c r="B23" s="132" t="s">
        <v>65</v>
      </c>
      <c r="C23" s="130" t="s">
        <v>56</v>
      </c>
      <c r="D23" s="130" t="s">
        <v>55</v>
      </c>
      <c r="E23" s="130" t="s">
        <v>54</v>
      </c>
      <c r="F23" s="130" t="s">
        <v>19</v>
      </c>
      <c r="G23" s="131"/>
      <c r="H23" s="131"/>
      <c r="I23" s="131"/>
      <c r="J23" s="130" t="s">
        <v>18</v>
      </c>
      <c r="K23" s="131"/>
      <c r="L23" s="131"/>
      <c r="M23" s="131"/>
    </row>
    <row r="24" spans="1:13" x14ac:dyDescent="0.25">
      <c r="A24" s="131"/>
      <c r="B24" s="133"/>
      <c r="C24" s="134"/>
      <c r="D24" s="130"/>
      <c r="E24" s="130"/>
      <c r="F24" s="130" t="s">
        <v>3</v>
      </c>
      <c r="G24" s="130" t="s">
        <v>53</v>
      </c>
      <c r="H24" s="131"/>
      <c r="I24" s="131"/>
      <c r="J24" s="128" t="s">
        <v>3</v>
      </c>
      <c r="K24" s="130" t="s">
        <v>53</v>
      </c>
      <c r="L24" s="131"/>
      <c r="M24" s="131"/>
    </row>
    <row r="25" spans="1:13" x14ac:dyDescent="0.25">
      <c r="A25" s="131"/>
      <c r="B25" s="133"/>
      <c r="C25" s="134"/>
      <c r="D25" s="130"/>
      <c r="E25" s="130"/>
      <c r="F25" s="131"/>
      <c r="G25" s="102" t="s">
        <v>52</v>
      </c>
      <c r="H25" s="102" t="s">
        <v>66</v>
      </c>
      <c r="I25" s="102" t="s">
        <v>51</v>
      </c>
      <c r="J25" s="129"/>
      <c r="K25" s="102" t="s">
        <v>52</v>
      </c>
      <c r="L25" s="102" t="s">
        <v>66</v>
      </c>
      <c r="M25" s="102" t="s">
        <v>51</v>
      </c>
    </row>
    <row r="26" spans="1:13" ht="12.75" customHeight="1" x14ac:dyDescent="0.25">
      <c r="A26" s="4">
        <v>1</v>
      </c>
      <c r="B26" s="104">
        <v>2</v>
      </c>
      <c r="C26" s="102">
        <v>3</v>
      </c>
      <c r="D26" s="102">
        <v>4</v>
      </c>
      <c r="E26" s="8">
        <v>5</v>
      </c>
      <c r="F26" s="103">
        <v>6</v>
      </c>
      <c r="G26" s="103">
        <v>7</v>
      </c>
      <c r="H26" s="103">
        <v>8</v>
      </c>
      <c r="I26" s="103">
        <v>9</v>
      </c>
      <c r="J26" s="115">
        <v>10</v>
      </c>
      <c r="K26" s="103">
        <v>11</v>
      </c>
      <c r="L26" s="103">
        <v>12</v>
      </c>
      <c r="M26" s="103">
        <v>13</v>
      </c>
    </row>
    <row r="27" spans="1:13" x14ac:dyDescent="0.25">
      <c r="A27" s="125" t="s">
        <v>87</v>
      </c>
      <c r="B27" s="120"/>
      <c r="C27" s="120"/>
      <c r="D27" s="120"/>
      <c r="E27" s="120"/>
      <c r="F27" s="120"/>
      <c r="G27" s="120"/>
      <c r="H27" s="120"/>
      <c r="I27" s="120"/>
      <c r="J27" s="120"/>
      <c r="K27" s="120"/>
      <c r="L27" s="120"/>
      <c r="M27" s="120"/>
    </row>
    <row r="28" spans="1:13" ht="45.75" customHeight="1" x14ac:dyDescent="0.25">
      <c r="A28" s="4">
        <v>1</v>
      </c>
      <c r="B28" s="44" t="s">
        <v>88</v>
      </c>
      <c r="C28" s="105" t="s">
        <v>89</v>
      </c>
      <c r="D28" s="8" t="s">
        <v>90</v>
      </c>
      <c r="E28" s="45">
        <v>4</v>
      </c>
      <c r="F28" s="100">
        <v>256.7</v>
      </c>
      <c r="G28" s="100">
        <v>157.76</v>
      </c>
      <c r="H28" s="100">
        <v>33.83</v>
      </c>
      <c r="I28" s="100">
        <v>6.87</v>
      </c>
      <c r="J28" s="116">
        <v>1027</v>
      </c>
      <c r="K28" s="101">
        <v>631</v>
      </c>
      <c r="L28" s="101">
        <v>135</v>
      </c>
      <c r="M28" s="101">
        <v>27</v>
      </c>
    </row>
    <row r="29" spans="1:13" ht="55.5" customHeight="1" x14ac:dyDescent="0.25">
      <c r="A29" s="4">
        <v>2</v>
      </c>
      <c r="B29" s="44" t="s">
        <v>91</v>
      </c>
      <c r="C29" s="105" t="s">
        <v>92</v>
      </c>
      <c r="D29" s="8" t="s">
        <v>67</v>
      </c>
      <c r="E29" s="45">
        <v>2</v>
      </c>
      <c r="F29" s="100">
        <v>117.45</v>
      </c>
      <c r="G29" s="100">
        <v>102.24</v>
      </c>
      <c r="H29" s="101"/>
      <c r="I29" s="101"/>
      <c r="J29" s="116">
        <v>235</v>
      </c>
      <c r="K29" s="101">
        <v>204</v>
      </c>
      <c r="L29" s="101"/>
      <c r="M29" s="101"/>
    </row>
    <row r="30" spans="1:13" ht="55.5" customHeight="1" x14ac:dyDescent="0.25">
      <c r="A30" s="4">
        <v>3</v>
      </c>
      <c r="B30" s="44" t="s">
        <v>93</v>
      </c>
      <c r="C30" s="105" t="s">
        <v>94</v>
      </c>
      <c r="D30" s="8" t="s">
        <v>95</v>
      </c>
      <c r="E30" s="45">
        <v>12</v>
      </c>
      <c r="F30" s="100">
        <v>282.02999999999997</v>
      </c>
      <c r="G30" s="100">
        <v>218.85</v>
      </c>
      <c r="H30" s="101"/>
      <c r="I30" s="101"/>
      <c r="J30" s="116">
        <v>3384</v>
      </c>
      <c r="K30" s="101">
        <v>2626</v>
      </c>
      <c r="L30" s="101"/>
      <c r="M30" s="101"/>
    </row>
    <row r="31" spans="1:13" ht="51.75" customHeight="1" x14ac:dyDescent="0.25">
      <c r="A31" s="4">
        <v>4</v>
      </c>
      <c r="B31" s="44" t="s">
        <v>96</v>
      </c>
      <c r="C31" s="105" t="s">
        <v>97</v>
      </c>
      <c r="D31" s="8" t="s">
        <v>98</v>
      </c>
      <c r="E31" s="45">
        <v>10.4</v>
      </c>
      <c r="F31" s="100">
        <v>4535.6099999999997</v>
      </c>
      <c r="G31" s="100">
        <v>231.71</v>
      </c>
      <c r="H31" s="100">
        <v>2581.44</v>
      </c>
      <c r="I31" s="100">
        <v>295.76</v>
      </c>
      <c r="J31" s="116">
        <v>47170</v>
      </c>
      <c r="K31" s="101">
        <v>2410</v>
      </c>
      <c r="L31" s="101">
        <v>26847</v>
      </c>
      <c r="M31" s="101">
        <v>3076</v>
      </c>
    </row>
    <row r="32" spans="1:13" ht="12.75" customHeight="1" x14ac:dyDescent="0.25">
      <c r="A32" s="4">
        <v>5</v>
      </c>
      <c r="B32" s="44" t="s">
        <v>99</v>
      </c>
      <c r="C32" s="105" t="s">
        <v>100</v>
      </c>
      <c r="D32" s="8" t="s">
        <v>90</v>
      </c>
      <c r="E32" s="45">
        <v>2</v>
      </c>
      <c r="F32" s="100">
        <v>98.76</v>
      </c>
      <c r="G32" s="100">
        <v>74.88</v>
      </c>
      <c r="H32" s="101"/>
      <c r="I32" s="101"/>
      <c r="J32" s="116">
        <v>198</v>
      </c>
      <c r="K32" s="101">
        <v>150</v>
      </c>
      <c r="L32" s="101"/>
      <c r="M32" s="101"/>
    </row>
    <row r="33" spans="1:13" ht="12.75" customHeight="1" x14ac:dyDescent="0.25">
      <c r="A33" s="4">
        <v>6</v>
      </c>
      <c r="B33" s="44" t="s">
        <v>101</v>
      </c>
      <c r="C33" s="105" t="s">
        <v>102</v>
      </c>
      <c r="D33" s="8" t="s">
        <v>103</v>
      </c>
      <c r="E33" s="45">
        <v>2</v>
      </c>
      <c r="F33" s="100">
        <v>425.14</v>
      </c>
      <c r="G33" s="100">
        <v>416.8</v>
      </c>
      <c r="H33" s="101"/>
      <c r="I33" s="101"/>
      <c r="J33" s="116">
        <v>850</v>
      </c>
      <c r="K33" s="101">
        <v>834</v>
      </c>
      <c r="L33" s="101"/>
      <c r="M33" s="101"/>
    </row>
    <row r="34" spans="1:13" ht="12.75" customHeight="1" x14ac:dyDescent="0.25">
      <c r="A34" s="4">
        <v>7</v>
      </c>
      <c r="B34" s="44" t="s">
        <v>104</v>
      </c>
      <c r="C34" s="105" t="s">
        <v>105</v>
      </c>
      <c r="D34" s="8" t="s">
        <v>106</v>
      </c>
      <c r="E34" s="45">
        <v>3.4</v>
      </c>
      <c r="F34" s="100">
        <v>163.77000000000001</v>
      </c>
      <c r="G34" s="100">
        <v>156.19999999999999</v>
      </c>
      <c r="H34" s="101"/>
      <c r="I34" s="101"/>
      <c r="J34" s="116">
        <v>557</v>
      </c>
      <c r="K34" s="101">
        <v>531</v>
      </c>
      <c r="L34" s="101"/>
      <c r="M34" s="101"/>
    </row>
    <row r="35" spans="1:13" ht="12.75" customHeight="1" x14ac:dyDescent="0.25">
      <c r="A35" s="4">
        <v>8</v>
      </c>
      <c r="B35" s="44" t="s">
        <v>107</v>
      </c>
      <c r="C35" s="105" t="s">
        <v>108</v>
      </c>
      <c r="D35" s="8" t="s">
        <v>109</v>
      </c>
      <c r="E35" s="45">
        <v>0.04</v>
      </c>
      <c r="F35" s="100">
        <v>1151.02</v>
      </c>
      <c r="G35" s="100">
        <v>969.52</v>
      </c>
      <c r="H35" s="100">
        <v>20.46</v>
      </c>
      <c r="I35" s="100">
        <v>1.27</v>
      </c>
      <c r="J35" s="116">
        <v>46</v>
      </c>
      <c r="K35" s="101">
        <v>39</v>
      </c>
      <c r="L35" s="101">
        <v>1</v>
      </c>
      <c r="M35" s="101"/>
    </row>
    <row r="36" spans="1:13" ht="12.75" customHeight="1" x14ac:dyDescent="0.25">
      <c r="A36" s="4">
        <v>9</v>
      </c>
      <c r="B36" s="44" t="s">
        <v>110</v>
      </c>
      <c r="C36" s="105" t="s">
        <v>111</v>
      </c>
      <c r="D36" s="8" t="s">
        <v>90</v>
      </c>
      <c r="E36" s="45">
        <v>12</v>
      </c>
      <c r="F36" s="100">
        <v>7.32</v>
      </c>
      <c r="G36" s="100">
        <v>6.88</v>
      </c>
      <c r="H36" s="101"/>
      <c r="I36" s="101"/>
      <c r="J36" s="116">
        <v>88</v>
      </c>
      <c r="K36" s="101">
        <v>83</v>
      </c>
      <c r="L36" s="101"/>
      <c r="M36" s="101"/>
    </row>
    <row r="37" spans="1:13" ht="12.75" customHeight="1" x14ac:dyDescent="0.25">
      <c r="A37" s="4">
        <v>10</v>
      </c>
      <c r="B37" s="44" t="s">
        <v>112</v>
      </c>
      <c r="C37" s="105" t="s">
        <v>113</v>
      </c>
      <c r="D37" s="8" t="s">
        <v>90</v>
      </c>
      <c r="E37" s="45">
        <v>2</v>
      </c>
      <c r="F37" s="100">
        <v>218.26</v>
      </c>
      <c r="G37" s="100">
        <v>204.26</v>
      </c>
      <c r="H37" s="100">
        <v>0.37</v>
      </c>
      <c r="I37" s="101"/>
      <c r="J37" s="116">
        <v>437</v>
      </c>
      <c r="K37" s="101">
        <v>409</v>
      </c>
      <c r="L37" s="101">
        <v>1</v>
      </c>
      <c r="M37" s="101"/>
    </row>
    <row r="38" spans="1:13" ht="12.75" customHeight="1" x14ac:dyDescent="0.25">
      <c r="A38" s="4">
        <v>11</v>
      </c>
      <c r="B38" s="44" t="s">
        <v>114</v>
      </c>
      <c r="C38" s="105" t="s">
        <v>115</v>
      </c>
      <c r="D38" s="8" t="s">
        <v>90</v>
      </c>
      <c r="E38" s="45">
        <v>1</v>
      </c>
      <c r="F38" s="100">
        <v>126.21</v>
      </c>
      <c r="G38" s="100">
        <v>116.72</v>
      </c>
      <c r="H38" s="100">
        <v>0.37</v>
      </c>
      <c r="I38" s="101"/>
      <c r="J38" s="116">
        <v>126</v>
      </c>
      <c r="K38" s="101">
        <v>117</v>
      </c>
      <c r="L38" s="101"/>
      <c r="M38" s="101"/>
    </row>
    <row r="39" spans="1:13" ht="12.75" customHeight="1" x14ac:dyDescent="0.25">
      <c r="A39" s="4">
        <v>12</v>
      </c>
      <c r="B39" s="44" t="s">
        <v>116</v>
      </c>
      <c r="C39" s="105" t="s">
        <v>117</v>
      </c>
      <c r="D39" s="8" t="s">
        <v>90</v>
      </c>
      <c r="E39" s="45">
        <v>4</v>
      </c>
      <c r="F39" s="100">
        <v>64.92</v>
      </c>
      <c r="G39" s="100">
        <v>57.52</v>
      </c>
      <c r="H39" s="100">
        <v>0.37</v>
      </c>
      <c r="I39" s="101"/>
      <c r="J39" s="116">
        <v>260</v>
      </c>
      <c r="K39" s="101">
        <v>230</v>
      </c>
      <c r="L39" s="101">
        <v>1</v>
      </c>
      <c r="M39" s="101"/>
    </row>
    <row r="40" spans="1:13" ht="12.75" customHeight="1" x14ac:dyDescent="0.25">
      <c r="A40" s="4">
        <v>13</v>
      </c>
      <c r="B40" s="44" t="s">
        <v>118</v>
      </c>
      <c r="C40" s="105" t="s">
        <v>119</v>
      </c>
      <c r="D40" s="8" t="s">
        <v>120</v>
      </c>
      <c r="E40" s="45">
        <v>0.1</v>
      </c>
      <c r="F40" s="100">
        <v>311.39999999999998</v>
      </c>
      <c r="G40" s="100">
        <v>218.44</v>
      </c>
      <c r="H40" s="100">
        <v>38.75</v>
      </c>
      <c r="I40" s="100">
        <v>0.17</v>
      </c>
      <c r="J40" s="116">
        <v>31</v>
      </c>
      <c r="K40" s="101">
        <v>22</v>
      </c>
      <c r="L40" s="101">
        <v>4</v>
      </c>
      <c r="M40" s="101"/>
    </row>
    <row r="41" spans="1:13" ht="12.75" customHeight="1" x14ac:dyDescent="0.25">
      <c r="A41" s="4">
        <v>14</v>
      </c>
      <c r="B41" s="44" t="s">
        <v>121</v>
      </c>
      <c r="C41" s="105" t="s">
        <v>122</v>
      </c>
      <c r="D41" s="8" t="s">
        <v>120</v>
      </c>
      <c r="E41" s="45">
        <v>1</v>
      </c>
      <c r="F41" s="100">
        <v>189.23</v>
      </c>
      <c r="G41" s="100">
        <v>46.64</v>
      </c>
      <c r="H41" s="100">
        <v>56.09</v>
      </c>
      <c r="I41" s="100">
        <v>24.55</v>
      </c>
      <c r="J41" s="116">
        <v>189</v>
      </c>
      <c r="K41" s="101">
        <v>47</v>
      </c>
      <c r="L41" s="101">
        <v>56</v>
      </c>
      <c r="M41" s="101">
        <v>25</v>
      </c>
    </row>
    <row r="42" spans="1:13" ht="12.75" customHeight="1" x14ac:dyDescent="0.25">
      <c r="A42" s="4">
        <v>15</v>
      </c>
      <c r="B42" s="44" t="s">
        <v>123</v>
      </c>
      <c r="C42" s="105" t="s">
        <v>124</v>
      </c>
      <c r="D42" s="8" t="s">
        <v>120</v>
      </c>
      <c r="E42" s="45">
        <v>0.6</v>
      </c>
      <c r="F42" s="100">
        <v>725.73</v>
      </c>
      <c r="G42" s="100">
        <v>578.59</v>
      </c>
      <c r="H42" s="100">
        <v>28.82</v>
      </c>
      <c r="I42" s="100">
        <v>2.4500000000000002</v>
      </c>
      <c r="J42" s="116">
        <v>435</v>
      </c>
      <c r="K42" s="101">
        <v>347</v>
      </c>
      <c r="L42" s="101">
        <v>17</v>
      </c>
      <c r="M42" s="101">
        <v>1</v>
      </c>
    </row>
    <row r="43" spans="1:13" ht="12.75" customHeight="1" x14ac:dyDescent="0.25">
      <c r="A43" s="4">
        <v>16</v>
      </c>
      <c r="B43" s="44" t="s">
        <v>125</v>
      </c>
      <c r="C43" s="105" t="s">
        <v>126</v>
      </c>
      <c r="D43" s="8" t="s">
        <v>90</v>
      </c>
      <c r="E43" s="45">
        <v>4</v>
      </c>
      <c r="F43" s="100">
        <v>174.77</v>
      </c>
      <c r="G43" s="100">
        <v>20.9</v>
      </c>
      <c r="H43" s="100">
        <v>1.28</v>
      </c>
      <c r="I43" s="101"/>
      <c r="J43" s="116">
        <v>699</v>
      </c>
      <c r="K43" s="101">
        <v>84</v>
      </c>
      <c r="L43" s="101">
        <v>5</v>
      </c>
      <c r="M43" s="101"/>
    </row>
    <row r="44" spans="1:13" ht="12.75" customHeight="1" x14ac:dyDescent="0.25">
      <c r="A44" s="4">
        <v>17</v>
      </c>
      <c r="B44" s="44" t="s">
        <v>127</v>
      </c>
      <c r="C44" s="105" t="s">
        <v>128</v>
      </c>
      <c r="D44" s="8" t="s">
        <v>90</v>
      </c>
      <c r="E44" s="45">
        <v>2</v>
      </c>
      <c r="F44" s="100">
        <v>121.87</v>
      </c>
      <c r="G44" s="100">
        <v>26.33</v>
      </c>
      <c r="H44" s="100">
        <v>2.39</v>
      </c>
      <c r="I44" s="101"/>
      <c r="J44" s="116">
        <v>244</v>
      </c>
      <c r="K44" s="101">
        <v>53</v>
      </c>
      <c r="L44" s="101">
        <v>5</v>
      </c>
      <c r="M44" s="101"/>
    </row>
    <row r="45" spans="1:13" ht="12.75" customHeight="1" x14ac:dyDescent="0.25">
      <c r="A45" s="4">
        <v>18</v>
      </c>
      <c r="B45" s="44" t="s">
        <v>129</v>
      </c>
      <c r="C45" s="105" t="s">
        <v>130</v>
      </c>
      <c r="D45" s="8" t="s">
        <v>90</v>
      </c>
      <c r="E45" s="45">
        <v>1</v>
      </c>
      <c r="F45" s="100">
        <v>81.040000000000006</v>
      </c>
      <c r="G45" s="100">
        <v>23.71</v>
      </c>
      <c r="H45" s="100">
        <v>2.39</v>
      </c>
      <c r="I45" s="101"/>
      <c r="J45" s="116">
        <v>81</v>
      </c>
      <c r="K45" s="101">
        <v>24</v>
      </c>
      <c r="L45" s="101">
        <v>2</v>
      </c>
      <c r="M45" s="101"/>
    </row>
    <row r="46" spans="1:13" ht="12.75" customHeight="1" x14ac:dyDescent="0.25">
      <c r="A46" s="125" t="s">
        <v>131</v>
      </c>
      <c r="B46" s="120"/>
      <c r="C46" s="120"/>
      <c r="D46" s="120"/>
      <c r="E46" s="120"/>
      <c r="F46" s="120"/>
      <c r="G46" s="120"/>
      <c r="H46" s="120"/>
      <c r="I46" s="120"/>
      <c r="J46" s="120"/>
      <c r="K46" s="120"/>
      <c r="L46" s="120"/>
      <c r="M46" s="120"/>
    </row>
    <row r="47" spans="1:13" ht="12.75" customHeight="1" x14ac:dyDescent="0.25">
      <c r="A47" s="4">
        <v>19</v>
      </c>
      <c r="B47" s="44" t="s">
        <v>132</v>
      </c>
      <c r="C47" s="105" t="s">
        <v>133</v>
      </c>
      <c r="D47" s="8" t="s">
        <v>68</v>
      </c>
      <c r="E47" s="45">
        <v>1</v>
      </c>
      <c r="F47" s="100">
        <v>2045.9</v>
      </c>
      <c r="G47" s="100">
        <v>2045.9</v>
      </c>
      <c r="H47" s="101"/>
      <c r="I47" s="101"/>
      <c r="J47" s="116">
        <v>2046</v>
      </c>
      <c r="K47" s="101">
        <v>2046</v>
      </c>
      <c r="L47" s="101"/>
      <c r="M47" s="101"/>
    </row>
    <row r="48" spans="1:13" ht="12.75" customHeight="1" x14ac:dyDescent="0.25">
      <c r="A48" s="125" t="s">
        <v>134</v>
      </c>
      <c r="B48" s="120"/>
      <c r="C48" s="120"/>
      <c r="D48" s="120"/>
      <c r="E48" s="120"/>
      <c r="F48" s="120"/>
      <c r="G48" s="120"/>
      <c r="H48" s="120"/>
      <c r="I48" s="120"/>
      <c r="J48" s="120"/>
      <c r="K48" s="120"/>
      <c r="L48" s="120"/>
      <c r="M48" s="120"/>
    </row>
    <row r="49" spans="1:13" ht="12.75" customHeight="1" x14ac:dyDescent="0.25">
      <c r="A49" s="119" t="s">
        <v>135</v>
      </c>
      <c r="B49" s="120"/>
      <c r="C49" s="120"/>
      <c r="D49" s="120"/>
      <c r="E49" s="120"/>
      <c r="F49" s="120"/>
      <c r="G49" s="120"/>
      <c r="H49" s="120"/>
      <c r="I49" s="120"/>
      <c r="J49" s="120"/>
      <c r="K49" s="120"/>
      <c r="L49" s="120"/>
      <c r="M49" s="120"/>
    </row>
    <row r="50" spans="1:13" ht="12.75" customHeight="1" x14ac:dyDescent="0.25">
      <c r="A50" s="4">
        <v>20</v>
      </c>
      <c r="B50" s="44" t="s">
        <v>136</v>
      </c>
      <c r="C50" s="105" t="s">
        <v>137</v>
      </c>
      <c r="D50" s="8" t="s">
        <v>138</v>
      </c>
      <c r="E50" s="45">
        <v>0.06</v>
      </c>
      <c r="F50" s="100">
        <v>7745.6</v>
      </c>
      <c r="G50" s="101"/>
      <c r="H50" s="101"/>
      <c r="I50" s="101"/>
      <c r="J50" s="116">
        <v>465</v>
      </c>
      <c r="K50" s="101"/>
      <c r="L50" s="101"/>
      <c r="M50" s="101"/>
    </row>
    <row r="51" spans="1:13" ht="12.75" customHeight="1" x14ac:dyDescent="0.25">
      <c r="A51" s="4">
        <v>21</v>
      </c>
      <c r="B51" s="44" t="s">
        <v>139</v>
      </c>
      <c r="C51" s="105" t="s">
        <v>140</v>
      </c>
      <c r="D51" s="8" t="s">
        <v>141</v>
      </c>
      <c r="E51" s="45">
        <v>4</v>
      </c>
      <c r="F51" s="100">
        <v>41.72</v>
      </c>
      <c r="G51" s="101"/>
      <c r="H51" s="101"/>
      <c r="I51" s="101"/>
      <c r="J51" s="116">
        <v>167</v>
      </c>
      <c r="K51" s="101"/>
      <c r="L51" s="101"/>
      <c r="M51" s="101"/>
    </row>
    <row r="52" spans="1:13" ht="12.75" customHeight="1" x14ac:dyDescent="0.25">
      <c r="A52" s="4">
        <v>22</v>
      </c>
      <c r="B52" s="44" t="s">
        <v>142</v>
      </c>
      <c r="C52" s="105" t="s">
        <v>143</v>
      </c>
      <c r="D52" s="8" t="s">
        <v>144</v>
      </c>
      <c r="E52" s="45">
        <v>10</v>
      </c>
      <c r="F52" s="100">
        <v>30.1</v>
      </c>
      <c r="G52" s="101"/>
      <c r="H52" s="101"/>
      <c r="I52" s="101"/>
      <c r="J52" s="116">
        <v>301</v>
      </c>
      <c r="K52" s="101"/>
      <c r="L52" s="101"/>
      <c r="M52" s="101"/>
    </row>
    <row r="53" spans="1:13" ht="12.75" customHeight="1" x14ac:dyDescent="0.25">
      <c r="A53" s="4">
        <v>23</v>
      </c>
      <c r="B53" s="44" t="s">
        <v>145</v>
      </c>
      <c r="C53" s="105" t="s">
        <v>146</v>
      </c>
      <c r="D53" s="8" t="s">
        <v>144</v>
      </c>
      <c r="E53" s="45">
        <v>840</v>
      </c>
      <c r="F53" s="100">
        <v>3.27</v>
      </c>
      <c r="G53" s="101"/>
      <c r="H53" s="101"/>
      <c r="I53" s="101"/>
      <c r="J53" s="116">
        <v>2747</v>
      </c>
      <c r="K53" s="101"/>
      <c r="L53" s="101"/>
      <c r="M53" s="101"/>
    </row>
    <row r="54" spans="1:13" ht="12.75" customHeight="1" x14ac:dyDescent="0.25">
      <c r="A54" s="4">
        <v>24</v>
      </c>
      <c r="B54" s="44" t="s">
        <v>145</v>
      </c>
      <c r="C54" s="105" t="s">
        <v>147</v>
      </c>
      <c r="D54" s="8" t="s">
        <v>148</v>
      </c>
      <c r="E54" s="45">
        <v>0.3</v>
      </c>
      <c r="F54" s="100">
        <v>1806.87</v>
      </c>
      <c r="G54" s="101"/>
      <c r="H54" s="101"/>
      <c r="I54" s="101"/>
      <c r="J54" s="116">
        <v>542</v>
      </c>
      <c r="K54" s="101"/>
      <c r="L54" s="101"/>
      <c r="M54" s="101"/>
    </row>
    <row r="55" spans="1:13" ht="12.75" customHeight="1" x14ac:dyDescent="0.25">
      <c r="A55" s="4">
        <v>25</v>
      </c>
      <c r="B55" s="44" t="s">
        <v>145</v>
      </c>
      <c r="C55" s="105" t="s">
        <v>149</v>
      </c>
      <c r="D55" s="8" t="s">
        <v>150</v>
      </c>
      <c r="E55" s="45">
        <v>12</v>
      </c>
      <c r="F55" s="100">
        <v>26.02</v>
      </c>
      <c r="G55" s="101"/>
      <c r="H55" s="101"/>
      <c r="I55" s="101"/>
      <c r="J55" s="116">
        <v>312</v>
      </c>
      <c r="K55" s="101"/>
      <c r="L55" s="101"/>
      <c r="M55" s="101"/>
    </row>
    <row r="56" spans="1:13" ht="12.75" customHeight="1" x14ac:dyDescent="0.25">
      <c r="A56" s="4">
        <v>26</v>
      </c>
      <c r="B56" s="44" t="s">
        <v>145</v>
      </c>
      <c r="C56" s="105" t="s">
        <v>151</v>
      </c>
      <c r="D56" s="8" t="s">
        <v>150</v>
      </c>
      <c r="E56" s="45">
        <v>4</v>
      </c>
      <c r="F56" s="100">
        <v>199.48</v>
      </c>
      <c r="G56" s="101"/>
      <c r="H56" s="101"/>
      <c r="I56" s="101"/>
      <c r="J56" s="116">
        <v>798</v>
      </c>
      <c r="K56" s="101"/>
      <c r="L56" s="101"/>
      <c r="M56" s="101"/>
    </row>
    <row r="57" spans="1:13" ht="20.25" customHeight="1" x14ac:dyDescent="0.25">
      <c r="A57" s="4">
        <v>27</v>
      </c>
      <c r="B57" s="44" t="s">
        <v>145</v>
      </c>
      <c r="C57" s="105" t="s">
        <v>152</v>
      </c>
      <c r="D57" s="8" t="s">
        <v>150</v>
      </c>
      <c r="E57" s="45">
        <v>34</v>
      </c>
      <c r="F57" s="100">
        <v>0.72</v>
      </c>
      <c r="G57" s="101"/>
      <c r="H57" s="101"/>
      <c r="I57" s="101"/>
      <c r="J57" s="116">
        <v>24</v>
      </c>
      <c r="K57" s="101"/>
      <c r="L57" s="101"/>
      <c r="M57" s="101"/>
    </row>
    <row r="58" spans="1:13" ht="12.75" customHeight="1" x14ac:dyDescent="0.25">
      <c r="A58" s="4">
        <v>28</v>
      </c>
      <c r="B58" s="44" t="s">
        <v>145</v>
      </c>
      <c r="C58" s="105" t="s">
        <v>153</v>
      </c>
      <c r="D58" s="8" t="s">
        <v>150</v>
      </c>
      <c r="E58" s="45">
        <v>1</v>
      </c>
      <c r="F58" s="100">
        <v>112.75</v>
      </c>
      <c r="G58" s="101"/>
      <c r="H58" s="101"/>
      <c r="I58" s="101"/>
      <c r="J58" s="116">
        <v>113</v>
      </c>
      <c r="K58" s="101"/>
      <c r="L58" s="101"/>
      <c r="M58" s="101"/>
    </row>
    <row r="59" spans="1:13" ht="12.75" customHeight="1" x14ac:dyDescent="0.25">
      <c r="A59" s="119" t="s">
        <v>154</v>
      </c>
      <c r="B59" s="120"/>
      <c r="C59" s="120"/>
      <c r="D59" s="120"/>
      <c r="E59" s="120"/>
      <c r="F59" s="120"/>
      <c r="G59" s="120"/>
      <c r="H59" s="120"/>
      <c r="I59" s="120"/>
      <c r="J59" s="120"/>
      <c r="K59" s="120"/>
      <c r="L59" s="120"/>
      <c r="M59" s="120"/>
    </row>
    <row r="60" spans="1:13" ht="12.75" customHeight="1" x14ac:dyDescent="0.25">
      <c r="A60" s="4">
        <v>29</v>
      </c>
      <c r="B60" s="44" t="s">
        <v>145</v>
      </c>
      <c r="C60" s="105" t="s">
        <v>155</v>
      </c>
      <c r="D60" s="8" t="s">
        <v>150</v>
      </c>
      <c r="E60" s="45">
        <v>1</v>
      </c>
      <c r="F60" s="100">
        <v>4481.66</v>
      </c>
      <c r="G60" s="101"/>
      <c r="H60" s="101"/>
      <c r="I60" s="101"/>
      <c r="J60" s="116">
        <v>4482</v>
      </c>
      <c r="K60" s="101"/>
      <c r="L60" s="101"/>
      <c r="M60" s="101"/>
    </row>
    <row r="61" spans="1:13" ht="12.75" customHeight="1" x14ac:dyDescent="0.25">
      <c r="A61" s="4">
        <v>30</v>
      </c>
      <c r="B61" s="44" t="s">
        <v>145</v>
      </c>
      <c r="C61" s="105" t="s">
        <v>156</v>
      </c>
      <c r="D61" s="8" t="s">
        <v>150</v>
      </c>
      <c r="E61" s="45">
        <v>2</v>
      </c>
      <c r="F61" s="100">
        <v>875.96</v>
      </c>
      <c r="G61" s="101"/>
      <c r="H61" s="101"/>
      <c r="I61" s="101"/>
      <c r="J61" s="116">
        <v>1752</v>
      </c>
      <c r="K61" s="101"/>
      <c r="L61" s="101"/>
      <c r="M61" s="101"/>
    </row>
    <row r="62" spans="1:13" ht="12.75" customHeight="1" x14ac:dyDescent="0.25">
      <c r="A62" s="4">
        <v>31</v>
      </c>
      <c r="B62" s="44" t="s">
        <v>145</v>
      </c>
      <c r="C62" s="105" t="s">
        <v>157</v>
      </c>
      <c r="D62" s="8" t="s">
        <v>150</v>
      </c>
      <c r="E62" s="45">
        <v>2</v>
      </c>
      <c r="F62" s="100">
        <v>4053.87</v>
      </c>
      <c r="G62" s="101"/>
      <c r="H62" s="101"/>
      <c r="I62" s="101"/>
      <c r="J62" s="116">
        <v>8108</v>
      </c>
      <c r="K62" s="101"/>
      <c r="L62" s="101"/>
      <c r="M62" s="101"/>
    </row>
    <row r="63" spans="1:13" ht="12.75" customHeight="1" x14ac:dyDescent="0.25">
      <c r="A63" s="4">
        <v>32</v>
      </c>
      <c r="B63" s="44" t="s">
        <v>145</v>
      </c>
      <c r="C63" s="105" t="s">
        <v>158</v>
      </c>
      <c r="D63" s="8" t="s">
        <v>150</v>
      </c>
      <c r="E63" s="45">
        <v>12</v>
      </c>
      <c r="F63" s="100">
        <v>4481.66</v>
      </c>
      <c r="G63" s="101"/>
      <c r="H63" s="101"/>
      <c r="I63" s="101"/>
      <c r="J63" s="116">
        <v>53780</v>
      </c>
      <c r="K63" s="101"/>
      <c r="L63" s="101"/>
      <c r="M63" s="101"/>
    </row>
    <row r="64" spans="1:13" ht="18.75" customHeight="1" x14ac:dyDescent="0.25">
      <c r="A64" s="4">
        <v>33</v>
      </c>
      <c r="B64" s="44" t="s">
        <v>145</v>
      </c>
      <c r="C64" s="105" t="s">
        <v>159</v>
      </c>
      <c r="D64" s="8" t="s">
        <v>150</v>
      </c>
      <c r="E64" s="45">
        <v>2</v>
      </c>
      <c r="F64" s="100">
        <v>1466.73</v>
      </c>
      <c r="G64" s="101"/>
      <c r="H64" s="101"/>
      <c r="I64" s="101"/>
      <c r="J64" s="116">
        <v>2933</v>
      </c>
      <c r="K64" s="101"/>
      <c r="L64" s="101"/>
      <c r="M64" s="101"/>
    </row>
    <row r="65" spans="1:13" ht="20.25" customHeight="1" x14ac:dyDescent="0.25">
      <c r="A65" s="4">
        <v>34</v>
      </c>
      <c r="B65" s="44" t="s">
        <v>145</v>
      </c>
      <c r="C65" s="105" t="s">
        <v>160</v>
      </c>
      <c r="D65" s="8" t="s">
        <v>150</v>
      </c>
      <c r="E65" s="45">
        <v>4</v>
      </c>
      <c r="F65" s="100">
        <v>753.73</v>
      </c>
      <c r="G65" s="101"/>
      <c r="H65" s="101"/>
      <c r="I65" s="101"/>
      <c r="J65" s="116">
        <v>3015</v>
      </c>
      <c r="K65" s="101"/>
      <c r="L65" s="101"/>
      <c r="M65" s="101"/>
    </row>
    <row r="66" spans="1:13" ht="21" customHeight="1" x14ac:dyDescent="0.25">
      <c r="A66" s="4">
        <v>35</v>
      </c>
      <c r="B66" s="44" t="s">
        <v>145</v>
      </c>
      <c r="C66" s="105" t="s">
        <v>161</v>
      </c>
      <c r="D66" s="8" t="s">
        <v>150</v>
      </c>
      <c r="E66" s="45">
        <v>1</v>
      </c>
      <c r="F66" s="100">
        <v>753.73</v>
      </c>
      <c r="G66" s="101"/>
      <c r="H66" s="101"/>
      <c r="I66" s="101"/>
      <c r="J66" s="116">
        <v>754</v>
      </c>
      <c r="K66" s="101"/>
      <c r="L66" s="101"/>
      <c r="M66" s="101"/>
    </row>
    <row r="67" spans="1:13" ht="20.25" customHeight="1" x14ac:dyDescent="0.25">
      <c r="A67" s="4">
        <v>36</v>
      </c>
      <c r="B67" s="44" t="s">
        <v>145</v>
      </c>
      <c r="C67" s="105" t="s">
        <v>162</v>
      </c>
      <c r="D67" s="8" t="s">
        <v>150</v>
      </c>
      <c r="E67" s="45">
        <v>1</v>
      </c>
      <c r="F67" s="100">
        <v>2772.52</v>
      </c>
      <c r="G67" s="101"/>
      <c r="H67" s="101"/>
      <c r="I67" s="101"/>
      <c r="J67" s="116">
        <v>2773</v>
      </c>
      <c r="K67" s="101"/>
      <c r="L67" s="101"/>
      <c r="M67" s="101"/>
    </row>
    <row r="68" spans="1:13" ht="17.25" customHeight="1" x14ac:dyDescent="0.25">
      <c r="A68" s="4">
        <v>37</v>
      </c>
      <c r="B68" s="44" t="s">
        <v>145</v>
      </c>
      <c r="C68" s="105" t="s">
        <v>163</v>
      </c>
      <c r="D68" s="8" t="s">
        <v>150</v>
      </c>
      <c r="E68" s="45">
        <v>2</v>
      </c>
      <c r="F68" s="100">
        <v>124.26</v>
      </c>
      <c r="G68" s="101"/>
      <c r="H68" s="101"/>
      <c r="I68" s="101"/>
      <c r="J68" s="116">
        <v>249</v>
      </c>
      <c r="K68" s="101"/>
      <c r="L68" s="101"/>
      <c r="M68" s="101"/>
    </row>
    <row r="69" spans="1:13" ht="20.25" customHeight="1" x14ac:dyDescent="0.25">
      <c r="A69" s="4">
        <v>38</v>
      </c>
      <c r="B69" s="44" t="s">
        <v>145</v>
      </c>
      <c r="C69" s="105" t="s">
        <v>164</v>
      </c>
      <c r="D69" s="8" t="s">
        <v>150</v>
      </c>
      <c r="E69" s="45">
        <v>2</v>
      </c>
      <c r="F69" s="100">
        <v>124.26</v>
      </c>
      <c r="G69" s="101"/>
      <c r="H69" s="101"/>
      <c r="I69" s="101"/>
      <c r="J69" s="116">
        <v>249</v>
      </c>
      <c r="K69" s="101"/>
      <c r="L69" s="101"/>
      <c r="M69" s="101"/>
    </row>
    <row r="70" spans="1:13" ht="13.5" customHeight="1" x14ac:dyDescent="0.25">
      <c r="A70" s="4">
        <v>39</v>
      </c>
      <c r="B70" s="44" t="s">
        <v>145</v>
      </c>
      <c r="C70" s="105" t="s">
        <v>165</v>
      </c>
      <c r="D70" s="8" t="s">
        <v>150</v>
      </c>
      <c r="E70" s="45">
        <v>1</v>
      </c>
      <c r="F70" s="100">
        <v>638.03</v>
      </c>
      <c r="G70" s="101"/>
      <c r="H70" s="101"/>
      <c r="I70" s="101"/>
      <c r="J70" s="116">
        <v>638</v>
      </c>
      <c r="K70" s="101"/>
      <c r="L70" s="101"/>
      <c r="M70" s="101"/>
    </row>
    <row r="71" spans="1:13" ht="24" customHeight="1" x14ac:dyDescent="0.25">
      <c r="A71" s="4">
        <v>40</v>
      </c>
      <c r="B71" s="44" t="s">
        <v>145</v>
      </c>
      <c r="C71" s="105" t="s">
        <v>166</v>
      </c>
      <c r="D71" s="8" t="s">
        <v>150</v>
      </c>
      <c r="E71" s="45">
        <v>2</v>
      </c>
      <c r="F71" s="100">
        <v>244.45</v>
      </c>
      <c r="G71" s="101"/>
      <c r="H71" s="101"/>
      <c r="I71" s="101"/>
      <c r="J71" s="116">
        <v>489</v>
      </c>
      <c r="K71" s="101"/>
      <c r="L71" s="101"/>
      <c r="M71" s="101"/>
    </row>
    <row r="72" spans="1:13" ht="15" customHeight="1" x14ac:dyDescent="0.25">
      <c r="A72" s="4">
        <v>41</v>
      </c>
      <c r="B72" s="44" t="s">
        <v>145</v>
      </c>
      <c r="C72" s="105" t="s">
        <v>167</v>
      </c>
      <c r="D72" s="8" t="s">
        <v>150</v>
      </c>
      <c r="E72" s="45">
        <v>2</v>
      </c>
      <c r="F72" s="100">
        <v>1731.55</v>
      </c>
      <c r="G72" s="101"/>
      <c r="H72" s="101"/>
      <c r="I72" s="101"/>
      <c r="J72" s="116">
        <v>3463</v>
      </c>
      <c r="K72" s="101"/>
      <c r="L72" s="101"/>
      <c r="M72" s="101"/>
    </row>
    <row r="73" spans="1:13" ht="22.5" customHeight="1" x14ac:dyDescent="0.25">
      <c r="A73" s="4">
        <v>42</v>
      </c>
      <c r="B73" s="44" t="s">
        <v>145</v>
      </c>
      <c r="C73" s="105" t="s">
        <v>168</v>
      </c>
      <c r="D73" s="8" t="s">
        <v>150</v>
      </c>
      <c r="E73" s="45">
        <v>1</v>
      </c>
      <c r="F73" s="100">
        <v>1588.95</v>
      </c>
      <c r="G73" s="101"/>
      <c r="H73" s="101"/>
      <c r="I73" s="101"/>
      <c r="J73" s="116">
        <v>1589</v>
      </c>
      <c r="K73" s="101"/>
      <c r="L73" s="101"/>
      <c r="M73" s="101"/>
    </row>
    <row r="74" spans="1:13" x14ac:dyDescent="0.25">
      <c r="A74" s="119" t="s">
        <v>4</v>
      </c>
      <c r="B74" s="120"/>
      <c r="C74" s="120"/>
      <c r="D74" s="120"/>
      <c r="E74" s="120"/>
      <c r="F74" s="120"/>
      <c r="G74" s="120"/>
      <c r="H74" s="120"/>
      <c r="I74" s="120"/>
      <c r="J74" s="117">
        <v>147846</v>
      </c>
      <c r="K74" s="100">
        <v>10887</v>
      </c>
      <c r="L74" s="100">
        <v>27074</v>
      </c>
      <c r="M74" s="100">
        <v>3129</v>
      </c>
    </row>
    <row r="75" spans="1:13" x14ac:dyDescent="0.25">
      <c r="A75" s="119" t="s">
        <v>60</v>
      </c>
      <c r="B75" s="120"/>
      <c r="C75" s="120"/>
      <c r="D75" s="120"/>
      <c r="E75" s="120"/>
      <c r="F75" s="120"/>
      <c r="G75" s="120"/>
      <c r="H75" s="120"/>
      <c r="I75" s="120"/>
      <c r="J75" s="117">
        <v>154231</v>
      </c>
      <c r="K75" s="100">
        <v>13057</v>
      </c>
      <c r="L75" s="100">
        <v>31289</v>
      </c>
      <c r="M75" s="100">
        <v>3752</v>
      </c>
    </row>
    <row r="76" spans="1:13" x14ac:dyDescent="0.25">
      <c r="A76" s="119" t="s">
        <v>17</v>
      </c>
      <c r="B76" s="120"/>
      <c r="C76" s="120"/>
      <c r="D76" s="120"/>
      <c r="E76" s="120"/>
      <c r="F76" s="120"/>
      <c r="G76" s="120"/>
      <c r="H76" s="120"/>
      <c r="I76" s="120"/>
      <c r="J76" s="116"/>
      <c r="K76" s="101"/>
      <c r="L76" s="101"/>
      <c r="M76" s="101"/>
    </row>
    <row r="77" spans="1:13" x14ac:dyDescent="0.25">
      <c r="A77" s="119" t="s">
        <v>169</v>
      </c>
      <c r="B77" s="120"/>
      <c r="C77" s="120"/>
      <c r="D77" s="120"/>
      <c r="E77" s="120"/>
      <c r="F77" s="120"/>
      <c r="G77" s="120"/>
      <c r="H77" s="120"/>
      <c r="I77" s="120"/>
      <c r="J77" s="117">
        <v>602</v>
      </c>
      <c r="K77" s="100">
        <v>468</v>
      </c>
      <c r="L77" s="100">
        <v>135</v>
      </c>
      <c r="M77" s="100">
        <v>135</v>
      </c>
    </row>
    <row r="78" spans="1:13" x14ac:dyDescent="0.25">
      <c r="A78" s="119" t="s">
        <v>170</v>
      </c>
      <c r="B78" s="120"/>
      <c r="C78" s="120"/>
      <c r="D78" s="120"/>
      <c r="E78" s="120"/>
      <c r="F78" s="120"/>
      <c r="G78" s="120"/>
      <c r="H78" s="120"/>
      <c r="I78" s="120"/>
      <c r="J78" s="117">
        <v>5783</v>
      </c>
      <c r="K78" s="100">
        <v>1703</v>
      </c>
      <c r="L78" s="100">
        <v>4081</v>
      </c>
      <c r="M78" s="100">
        <v>489</v>
      </c>
    </row>
    <row r="79" spans="1:13" x14ac:dyDescent="0.25">
      <c r="A79" s="119" t="s">
        <v>5</v>
      </c>
      <c r="B79" s="120"/>
      <c r="C79" s="120"/>
      <c r="D79" s="120"/>
      <c r="E79" s="120"/>
      <c r="F79" s="120"/>
      <c r="G79" s="120"/>
      <c r="H79" s="120"/>
      <c r="I79" s="120"/>
      <c r="J79" s="117">
        <v>14313</v>
      </c>
      <c r="K79" s="101"/>
      <c r="L79" s="101"/>
      <c r="M79" s="101"/>
    </row>
    <row r="80" spans="1:13" x14ac:dyDescent="0.25">
      <c r="A80" s="119" t="s">
        <v>17</v>
      </c>
      <c r="B80" s="120"/>
      <c r="C80" s="120"/>
      <c r="D80" s="120"/>
      <c r="E80" s="120"/>
      <c r="F80" s="120"/>
      <c r="G80" s="120"/>
      <c r="H80" s="120"/>
      <c r="I80" s="120"/>
      <c r="J80" s="116"/>
      <c r="K80" s="101"/>
      <c r="L80" s="101"/>
      <c r="M80" s="101"/>
    </row>
    <row r="81" spans="1:13" x14ac:dyDescent="0.25">
      <c r="A81" s="119" t="s">
        <v>171</v>
      </c>
      <c r="B81" s="120"/>
      <c r="C81" s="120"/>
      <c r="D81" s="120"/>
      <c r="E81" s="120"/>
      <c r="F81" s="120"/>
      <c r="G81" s="120"/>
      <c r="H81" s="120"/>
      <c r="I81" s="120"/>
      <c r="J81" s="117">
        <v>1595</v>
      </c>
      <c r="K81" s="101"/>
      <c r="L81" s="101"/>
      <c r="M81" s="101"/>
    </row>
    <row r="82" spans="1:13" x14ac:dyDescent="0.25">
      <c r="A82" s="119" t="s">
        <v>172</v>
      </c>
      <c r="B82" s="120"/>
      <c r="C82" s="120"/>
      <c r="D82" s="120"/>
      <c r="E82" s="120"/>
      <c r="F82" s="120"/>
      <c r="G82" s="120"/>
      <c r="H82" s="120"/>
      <c r="I82" s="120"/>
      <c r="J82" s="117">
        <v>4756</v>
      </c>
      <c r="K82" s="101"/>
      <c r="L82" s="101"/>
      <c r="M82" s="101"/>
    </row>
    <row r="83" spans="1:13" x14ac:dyDescent="0.25">
      <c r="A83" s="119" t="s">
        <v>173</v>
      </c>
      <c r="B83" s="120"/>
      <c r="C83" s="120"/>
      <c r="D83" s="120"/>
      <c r="E83" s="120"/>
      <c r="F83" s="120"/>
      <c r="G83" s="120"/>
      <c r="H83" s="120"/>
      <c r="I83" s="120"/>
      <c r="J83" s="117">
        <v>976</v>
      </c>
      <c r="K83" s="101"/>
      <c r="L83" s="101"/>
      <c r="M83" s="101"/>
    </row>
    <row r="84" spans="1:13" x14ac:dyDescent="0.25">
      <c r="A84" s="119" t="s">
        <v>174</v>
      </c>
      <c r="B84" s="120"/>
      <c r="C84" s="120"/>
      <c r="D84" s="120"/>
      <c r="E84" s="120"/>
      <c r="F84" s="120"/>
      <c r="G84" s="120"/>
      <c r="H84" s="120"/>
      <c r="I84" s="120"/>
      <c r="J84" s="117">
        <v>6894</v>
      </c>
      <c r="K84" s="101"/>
      <c r="L84" s="101"/>
      <c r="M84" s="101"/>
    </row>
    <row r="85" spans="1:13" x14ac:dyDescent="0.25">
      <c r="A85" s="119" t="s">
        <v>175</v>
      </c>
      <c r="B85" s="120"/>
      <c r="C85" s="120"/>
      <c r="D85" s="120"/>
      <c r="E85" s="120"/>
      <c r="F85" s="120"/>
      <c r="G85" s="120"/>
      <c r="H85" s="120"/>
      <c r="I85" s="120"/>
      <c r="J85" s="117">
        <v>92</v>
      </c>
      <c r="K85" s="101"/>
      <c r="L85" s="101"/>
      <c r="M85" s="101"/>
    </row>
    <row r="86" spans="1:13" x14ac:dyDescent="0.25">
      <c r="A86" s="119" t="s">
        <v>6</v>
      </c>
      <c r="B86" s="120"/>
      <c r="C86" s="120"/>
      <c r="D86" s="120"/>
      <c r="E86" s="120"/>
      <c r="F86" s="120"/>
      <c r="G86" s="120"/>
      <c r="H86" s="120"/>
      <c r="I86" s="120"/>
      <c r="J86" s="117">
        <v>10016</v>
      </c>
      <c r="K86" s="101"/>
      <c r="L86" s="101"/>
      <c r="M86" s="101"/>
    </row>
    <row r="87" spans="1:13" x14ac:dyDescent="0.25">
      <c r="A87" s="119" t="s">
        <v>17</v>
      </c>
      <c r="B87" s="120"/>
      <c r="C87" s="120"/>
      <c r="D87" s="120"/>
      <c r="E87" s="120"/>
      <c r="F87" s="120"/>
      <c r="G87" s="120"/>
      <c r="H87" s="120"/>
      <c r="I87" s="120"/>
      <c r="J87" s="116"/>
      <c r="K87" s="101"/>
      <c r="L87" s="101"/>
      <c r="M87" s="101"/>
    </row>
    <row r="88" spans="1:13" x14ac:dyDescent="0.25">
      <c r="A88" s="119" t="s">
        <v>176</v>
      </c>
      <c r="B88" s="120"/>
      <c r="C88" s="120"/>
      <c r="D88" s="120"/>
      <c r="E88" s="120"/>
      <c r="F88" s="120"/>
      <c r="G88" s="120"/>
      <c r="H88" s="120"/>
      <c r="I88" s="120"/>
      <c r="J88" s="117">
        <v>982</v>
      </c>
      <c r="K88" s="101"/>
      <c r="L88" s="101"/>
      <c r="M88" s="101"/>
    </row>
    <row r="89" spans="1:13" x14ac:dyDescent="0.25">
      <c r="A89" s="119" t="s">
        <v>177</v>
      </c>
      <c r="B89" s="120"/>
      <c r="C89" s="120"/>
      <c r="D89" s="120"/>
      <c r="E89" s="120"/>
      <c r="F89" s="120"/>
      <c r="G89" s="120"/>
      <c r="H89" s="120"/>
      <c r="I89" s="120"/>
      <c r="J89" s="117">
        <v>3567</v>
      </c>
      <c r="K89" s="101"/>
      <c r="L89" s="101"/>
      <c r="M89" s="101"/>
    </row>
    <row r="90" spans="1:13" x14ac:dyDescent="0.25">
      <c r="A90" s="119" t="s">
        <v>178</v>
      </c>
      <c r="B90" s="120"/>
      <c r="C90" s="120"/>
      <c r="D90" s="120"/>
      <c r="E90" s="120"/>
      <c r="F90" s="120"/>
      <c r="G90" s="120"/>
      <c r="H90" s="120"/>
      <c r="I90" s="120"/>
      <c r="J90" s="117">
        <v>5467</v>
      </c>
      <c r="K90" s="101"/>
      <c r="L90" s="101"/>
      <c r="M90" s="101"/>
    </row>
    <row r="91" spans="1:13" x14ac:dyDescent="0.25">
      <c r="A91" s="124" t="s">
        <v>7</v>
      </c>
      <c r="B91" s="120"/>
      <c r="C91" s="120"/>
      <c r="D91" s="120"/>
      <c r="E91" s="120"/>
      <c r="F91" s="120"/>
      <c r="G91" s="120"/>
      <c r="H91" s="120"/>
      <c r="I91" s="120"/>
      <c r="J91" s="116"/>
      <c r="K91" s="101"/>
      <c r="L91" s="101"/>
      <c r="M91" s="101"/>
    </row>
    <row r="92" spans="1:13" x14ac:dyDescent="0.25">
      <c r="A92" s="119" t="s">
        <v>179</v>
      </c>
      <c r="B92" s="120"/>
      <c r="C92" s="120"/>
      <c r="D92" s="120"/>
      <c r="E92" s="120"/>
      <c r="F92" s="120"/>
      <c r="G92" s="120"/>
      <c r="H92" s="120"/>
      <c r="I92" s="120"/>
      <c r="J92" s="116"/>
      <c r="K92" s="101"/>
      <c r="L92" s="101"/>
      <c r="M92" s="101"/>
    </row>
    <row r="93" spans="1:13" x14ac:dyDescent="0.25">
      <c r="A93" s="119" t="s">
        <v>180</v>
      </c>
      <c r="B93" s="120"/>
      <c r="C93" s="120"/>
      <c r="D93" s="120"/>
      <c r="E93" s="120"/>
      <c r="F93" s="120"/>
      <c r="G93" s="120"/>
      <c r="H93" s="120"/>
      <c r="I93" s="120"/>
      <c r="J93" s="117">
        <v>89255</v>
      </c>
      <c r="K93" s="101"/>
      <c r="L93" s="101"/>
      <c r="M93" s="101"/>
    </row>
    <row r="94" spans="1:13" x14ac:dyDescent="0.25">
      <c r="A94" s="119" t="s">
        <v>181</v>
      </c>
      <c r="B94" s="120"/>
      <c r="C94" s="120"/>
      <c r="D94" s="120"/>
      <c r="E94" s="120"/>
      <c r="F94" s="120"/>
      <c r="G94" s="120"/>
      <c r="H94" s="120"/>
      <c r="I94" s="120"/>
      <c r="J94" s="117">
        <v>533745</v>
      </c>
      <c r="K94" s="101"/>
      <c r="L94" s="101"/>
      <c r="M94" s="101"/>
    </row>
    <row r="95" spans="1:13" x14ac:dyDescent="0.25">
      <c r="A95" s="119" t="s">
        <v>182</v>
      </c>
      <c r="B95" s="120"/>
      <c r="C95" s="120"/>
      <c r="D95" s="120"/>
      <c r="E95" s="120"/>
      <c r="F95" s="120"/>
      <c r="G95" s="120"/>
      <c r="H95" s="120"/>
      <c r="I95" s="120"/>
      <c r="J95" s="116"/>
      <c r="K95" s="101"/>
      <c r="L95" s="101"/>
      <c r="M95" s="101"/>
    </row>
    <row r="96" spans="1:13" x14ac:dyDescent="0.25">
      <c r="A96" s="119" t="s">
        <v>180</v>
      </c>
      <c r="B96" s="120"/>
      <c r="C96" s="120"/>
      <c r="D96" s="120"/>
      <c r="E96" s="120"/>
      <c r="F96" s="120"/>
      <c r="G96" s="120"/>
      <c r="H96" s="120"/>
      <c r="I96" s="120"/>
      <c r="J96" s="117">
        <v>84274</v>
      </c>
      <c r="K96" s="101"/>
      <c r="L96" s="101"/>
      <c r="M96" s="101"/>
    </row>
    <row r="97" spans="1:13" x14ac:dyDescent="0.25">
      <c r="A97" s="119" t="s">
        <v>183</v>
      </c>
      <c r="B97" s="120"/>
      <c r="C97" s="120"/>
      <c r="D97" s="120"/>
      <c r="E97" s="120"/>
      <c r="F97" s="120"/>
      <c r="G97" s="120"/>
      <c r="H97" s="120"/>
      <c r="I97" s="120"/>
      <c r="J97" s="117">
        <v>354794</v>
      </c>
      <c r="K97" s="101"/>
      <c r="L97" s="101"/>
      <c r="M97" s="101"/>
    </row>
    <row r="98" spans="1:13" x14ac:dyDescent="0.25">
      <c r="A98" s="119" t="s">
        <v>184</v>
      </c>
      <c r="B98" s="120"/>
      <c r="C98" s="120"/>
      <c r="D98" s="120"/>
      <c r="E98" s="120"/>
      <c r="F98" s="120"/>
      <c r="G98" s="120"/>
      <c r="H98" s="120"/>
      <c r="I98" s="120"/>
      <c r="J98" s="116"/>
      <c r="K98" s="101"/>
      <c r="L98" s="101"/>
      <c r="M98" s="101"/>
    </row>
    <row r="99" spans="1:13" x14ac:dyDescent="0.25">
      <c r="A99" s="119" t="s">
        <v>185</v>
      </c>
      <c r="B99" s="120"/>
      <c r="C99" s="120"/>
      <c r="D99" s="120"/>
      <c r="E99" s="120"/>
      <c r="F99" s="120"/>
      <c r="G99" s="120"/>
      <c r="H99" s="120"/>
      <c r="I99" s="120"/>
      <c r="J99" s="117">
        <v>5031</v>
      </c>
      <c r="K99" s="101"/>
      <c r="L99" s="101"/>
      <c r="M99" s="101"/>
    </row>
    <row r="100" spans="1:13" x14ac:dyDescent="0.25">
      <c r="A100" s="119" t="s">
        <v>186</v>
      </c>
      <c r="B100" s="120"/>
      <c r="C100" s="120"/>
      <c r="D100" s="120"/>
      <c r="E100" s="120"/>
      <c r="F100" s="120"/>
      <c r="G100" s="120"/>
      <c r="H100" s="120"/>
      <c r="I100" s="120"/>
      <c r="J100" s="117">
        <v>52725</v>
      </c>
      <c r="K100" s="101"/>
      <c r="L100" s="101"/>
      <c r="M100" s="101"/>
    </row>
    <row r="101" spans="1:13" x14ac:dyDescent="0.25">
      <c r="A101" s="119" t="s">
        <v>8</v>
      </c>
      <c r="B101" s="120"/>
      <c r="C101" s="120"/>
      <c r="D101" s="120"/>
      <c r="E101" s="120"/>
      <c r="F101" s="120"/>
      <c r="G101" s="120"/>
      <c r="H101" s="120"/>
      <c r="I101" s="120"/>
      <c r="J101" s="117">
        <v>941264</v>
      </c>
      <c r="K101" s="101"/>
      <c r="L101" s="101"/>
      <c r="M101" s="101"/>
    </row>
    <row r="102" spans="1:13" x14ac:dyDescent="0.25">
      <c r="A102" s="119" t="s">
        <v>187</v>
      </c>
      <c r="B102" s="120"/>
      <c r="C102" s="120"/>
      <c r="D102" s="120"/>
      <c r="E102" s="120"/>
      <c r="F102" s="120"/>
      <c r="G102" s="120"/>
      <c r="H102" s="120"/>
      <c r="I102" s="120"/>
      <c r="J102" s="117">
        <v>169428</v>
      </c>
      <c r="K102" s="101"/>
      <c r="L102" s="101"/>
      <c r="M102" s="101"/>
    </row>
    <row r="103" spans="1:13" x14ac:dyDescent="0.25">
      <c r="A103" s="124" t="s">
        <v>9</v>
      </c>
      <c r="B103" s="120"/>
      <c r="C103" s="120"/>
      <c r="D103" s="120"/>
      <c r="E103" s="120"/>
      <c r="F103" s="120"/>
      <c r="G103" s="120"/>
      <c r="H103" s="120"/>
      <c r="I103" s="120"/>
      <c r="J103" s="118">
        <v>1110692</v>
      </c>
      <c r="K103" s="101"/>
      <c r="L103" s="101"/>
      <c r="M103" s="101"/>
    </row>
    <row r="104" spans="1:13" x14ac:dyDescent="0.25">
      <c r="A104" s="7"/>
      <c r="B104" s="1"/>
      <c r="C104" s="5"/>
      <c r="D104" s="106"/>
      <c r="E104" s="71"/>
      <c r="F104" s="2"/>
      <c r="G104" s="2"/>
      <c r="H104" s="2"/>
      <c r="I104" s="2"/>
      <c r="J104" s="112"/>
      <c r="K104" s="2"/>
      <c r="L104" s="2"/>
      <c r="M104" s="2"/>
    </row>
    <row r="105" spans="1:13" x14ac:dyDescent="0.25">
      <c r="A105" s="7"/>
      <c r="B105" s="1"/>
      <c r="C105" s="5"/>
      <c r="D105" s="106"/>
      <c r="E105" s="71"/>
      <c r="F105" s="2"/>
      <c r="G105" s="2"/>
      <c r="H105" s="2"/>
      <c r="I105" s="2"/>
      <c r="J105" s="112"/>
      <c r="K105" s="2"/>
      <c r="L105" s="2"/>
      <c r="M105" s="2"/>
    </row>
    <row r="106" spans="1:13" x14ac:dyDescent="0.25">
      <c r="A106" s="7"/>
      <c r="B106" s="1"/>
      <c r="C106" s="5"/>
      <c r="D106" s="106"/>
      <c r="E106" s="71"/>
      <c r="F106" s="2"/>
      <c r="G106" s="2"/>
      <c r="H106" s="2"/>
      <c r="I106" s="2"/>
      <c r="J106" s="112"/>
      <c r="K106" s="2"/>
      <c r="L106" s="2"/>
      <c r="M106" s="2"/>
    </row>
    <row r="107" spans="1:13" x14ac:dyDescent="0.25">
      <c r="A107" s="121" t="s">
        <v>188</v>
      </c>
      <c r="B107" s="122"/>
      <c r="C107" s="122"/>
      <c r="D107" s="122"/>
      <c r="E107" s="122"/>
      <c r="F107" s="122"/>
      <c r="G107" s="122"/>
      <c r="H107" s="122"/>
      <c r="I107" s="122"/>
      <c r="J107" s="122"/>
      <c r="K107" s="122"/>
      <c r="L107" s="122"/>
      <c r="M107" s="122"/>
    </row>
    <row r="108" spans="1:13" x14ac:dyDescent="0.25">
      <c r="A108" s="123" t="s">
        <v>50</v>
      </c>
      <c r="B108" s="122"/>
      <c r="C108" s="122"/>
      <c r="D108" s="122"/>
      <c r="E108" s="122"/>
      <c r="F108" s="122"/>
      <c r="G108" s="122"/>
      <c r="H108" s="122"/>
      <c r="I108" s="122"/>
      <c r="J108" s="122"/>
      <c r="K108" s="122"/>
      <c r="L108" s="122"/>
      <c r="M108" s="122"/>
    </row>
    <row r="109" spans="1:13" x14ac:dyDescent="0.25">
      <c r="A109" s="7"/>
      <c r="B109" s="1"/>
      <c r="C109" s="5"/>
      <c r="D109" s="106"/>
      <c r="E109" s="71"/>
      <c r="F109" s="2"/>
      <c r="G109" s="2"/>
      <c r="H109" s="2"/>
      <c r="I109" s="2"/>
      <c r="J109" s="112"/>
      <c r="K109" s="2"/>
      <c r="L109" s="2"/>
      <c r="M109" s="2"/>
    </row>
    <row r="110" spans="1:13" x14ac:dyDescent="0.25">
      <c r="A110" s="121" t="s">
        <v>189</v>
      </c>
      <c r="B110" s="122"/>
      <c r="C110" s="122"/>
      <c r="D110" s="122"/>
      <c r="E110" s="122"/>
      <c r="F110" s="122"/>
      <c r="G110" s="122"/>
      <c r="H110" s="122"/>
      <c r="I110" s="122"/>
      <c r="J110" s="122"/>
      <c r="K110" s="122"/>
      <c r="L110" s="122"/>
      <c r="M110" s="122"/>
    </row>
    <row r="111" spans="1:13" x14ac:dyDescent="0.25">
      <c r="A111" s="123" t="s">
        <v>50</v>
      </c>
      <c r="B111" s="122"/>
      <c r="C111" s="122"/>
      <c r="D111" s="122"/>
      <c r="E111" s="122"/>
      <c r="F111" s="122"/>
      <c r="G111" s="122"/>
      <c r="H111" s="122"/>
      <c r="I111" s="122"/>
      <c r="J111" s="122"/>
      <c r="K111" s="122"/>
      <c r="L111" s="122"/>
      <c r="M111" s="122"/>
    </row>
    <row r="112" spans="1:13" x14ac:dyDescent="0.25">
      <c r="A112" s="7"/>
      <c r="B112" s="1"/>
      <c r="C112" s="5"/>
      <c r="D112" s="106"/>
      <c r="E112" s="71"/>
      <c r="F112" s="2"/>
      <c r="G112" s="2"/>
      <c r="H112" s="2"/>
      <c r="I112" s="2"/>
      <c r="J112" s="112"/>
      <c r="K112" s="2"/>
      <c r="L112" s="2"/>
      <c r="M112" s="2"/>
    </row>
    <row r="113" spans="1:13" x14ac:dyDescent="0.25">
      <c r="A113" s="7"/>
      <c r="B113" s="1"/>
      <c r="C113" s="5"/>
      <c r="D113" s="106"/>
      <c r="E113" s="71"/>
      <c r="F113" s="2"/>
      <c r="G113" s="2"/>
      <c r="H113" s="2"/>
      <c r="I113" s="2"/>
      <c r="J113" s="112"/>
      <c r="K113" s="2"/>
      <c r="L113" s="2"/>
      <c r="M113" s="2"/>
    </row>
    <row r="114" spans="1:13" x14ac:dyDescent="0.25">
      <c r="A114" s="7"/>
      <c r="B114" s="1"/>
      <c r="C114" s="5"/>
      <c r="D114" s="106"/>
      <c r="E114" s="71"/>
      <c r="F114" s="2"/>
      <c r="G114" s="2"/>
      <c r="H114" s="2"/>
      <c r="I114" s="2"/>
      <c r="J114" s="112"/>
      <c r="K114" s="2"/>
      <c r="L114" s="2"/>
      <c r="M114" s="2"/>
    </row>
    <row r="115" spans="1:13" x14ac:dyDescent="0.25">
      <c r="A115" s="7"/>
      <c r="B115" s="1"/>
      <c r="C115" s="5"/>
      <c r="D115" s="106"/>
      <c r="E115" s="71"/>
      <c r="F115" s="2"/>
      <c r="G115" s="2"/>
      <c r="H115" s="2"/>
      <c r="I115" s="2"/>
      <c r="J115" s="112"/>
      <c r="K115" s="2"/>
      <c r="L115" s="2"/>
      <c r="M115" s="2"/>
    </row>
    <row r="116" spans="1:13" x14ac:dyDescent="0.25">
      <c r="A116" s="7"/>
      <c r="B116" s="1"/>
      <c r="C116" s="5"/>
      <c r="D116" s="106"/>
      <c r="E116" s="71"/>
      <c r="F116" s="2"/>
      <c r="G116" s="2"/>
      <c r="H116" s="2"/>
      <c r="I116" s="2"/>
      <c r="J116" s="112"/>
      <c r="K116" s="2"/>
      <c r="L116" s="2"/>
      <c r="M116" s="2"/>
    </row>
  </sheetData>
  <mergeCells count="56">
    <mergeCell ref="E15:F15"/>
    <mergeCell ref="E19:F19"/>
    <mergeCell ref="E20:F20"/>
    <mergeCell ref="A23:A25"/>
    <mergeCell ref="B23:B25"/>
    <mergeCell ref="C23:C25"/>
    <mergeCell ref="D23:D25"/>
    <mergeCell ref="E23:E25"/>
    <mergeCell ref="F23:I23"/>
    <mergeCell ref="F24:F25"/>
    <mergeCell ref="G24:I24"/>
    <mergeCell ref="E16:F16"/>
    <mergeCell ref="E17:F17"/>
    <mergeCell ref="E18:F18"/>
    <mergeCell ref="J24:J25"/>
    <mergeCell ref="K24:M24"/>
    <mergeCell ref="A27:M27"/>
    <mergeCell ref="A46:M46"/>
    <mergeCell ref="J23:M23"/>
    <mergeCell ref="A48:M48"/>
    <mergeCell ref="A74:I74"/>
    <mergeCell ref="A75:I75"/>
    <mergeCell ref="A76:I76"/>
    <mergeCell ref="A77:I77"/>
    <mergeCell ref="A59:M59"/>
    <mergeCell ref="A49:M49"/>
    <mergeCell ref="A78:I78"/>
    <mergeCell ref="A79:I79"/>
    <mergeCell ref="A80:I80"/>
    <mergeCell ref="A81:I81"/>
    <mergeCell ref="A82:I82"/>
    <mergeCell ref="A83:I83"/>
    <mergeCell ref="A84:I84"/>
    <mergeCell ref="A85:I85"/>
    <mergeCell ref="A86:I86"/>
    <mergeCell ref="A87:I87"/>
    <mergeCell ref="A88:I88"/>
    <mergeCell ref="A89:I89"/>
    <mergeCell ref="A90:I90"/>
    <mergeCell ref="A91:I91"/>
    <mergeCell ref="A92:I92"/>
    <mergeCell ref="A93:I93"/>
    <mergeCell ref="A94:I94"/>
    <mergeCell ref="A95:I95"/>
    <mergeCell ref="A96:I96"/>
    <mergeCell ref="A97:I97"/>
    <mergeCell ref="A98:I98"/>
    <mergeCell ref="A107:M107"/>
    <mergeCell ref="A108:M108"/>
    <mergeCell ref="A110:M110"/>
    <mergeCell ref="A111:M111"/>
    <mergeCell ref="A99:I99"/>
    <mergeCell ref="A100:I100"/>
    <mergeCell ref="A101:I101"/>
    <mergeCell ref="A102:I102"/>
    <mergeCell ref="A103:I103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F0"/>
    <pageSetUpPr fitToPage="1"/>
  </sheetPr>
  <dimension ref="A1:T25"/>
  <sheetViews>
    <sheetView showZeros="0" zoomScale="80" zoomScaleNormal="80" workbookViewId="0">
      <selection activeCell="A16" sqref="A16:L16"/>
    </sheetView>
  </sheetViews>
  <sheetFormatPr defaultColWidth="9.109375" defaultRowHeight="15.6" x14ac:dyDescent="0.3"/>
  <cols>
    <col min="1" max="1" width="41.33203125" style="11" customWidth="1"/>
    <col min="2" max="2" width="15.6640625" style="50" customWidth="1"/>
    <col min="3" max="3" width="14.109375" style="50" customWidth="1"/>
    <col min="4" max="4" width="13.88671875" style="50" customWidth="1"/>
    <col min="5" max="5" width="16.5546875" style="50" customWidth="1"/>
    <col min="6" max="8" width="15.6640625" style="50" customWidth="1"/>
    <col min="9" max="9" width="15" style="50" customWidth="1"/>
    <col min="10" max="12" width="15.6640625" style="50" customWidth="1"/>
    <col min="13" max="13" width="15" style="50" customWidth="1"/>
    <col min="14" max="14" width="18" style="50" customWidth="1"/>
    <col min="15" max="15" width="20.44140625" style="55" customWidth="1"/>
    <col min="16" max="17" width="15.6640625" style="50" customWidth="1"/>
    <col min="18" max="18" width="15" style="50" customWidth="1"/>
    <col min="19" max="19" width="11.44140625" style="9" customWidth="1"/>
    <col min="20" max="20" width="17.33203125" style="9" customWidth="1"/>
    <col min="21" max="16384" width="9.109375" style="9"/>
  </cols>
  <sheetData>
    <row r="1" spans="1:20" ht="18.75" customHeight="1" x14ac:dyDescent="0.3">
      <c r="A1" s="137" t="s">
        <v>47</v>
      </c>
      <c r="B1" s="137"/>
      <c r="C1" s="137"/>
      <c r="D1" s="137"/>
      <c r="E1" s="137"/>
      <c r="F1" s="137"/>
      <c r="G1" s="137"/>
      <c r="H1" s="137"/>
      <c r="I1" s="137"/>
      <c r="J1" s="137"/>
      <c r="K1" s="137"/>
      <c r="L1" s="137"/>
      <c r="M1" s="137"/>
      <c r="N1" s="137"/>
      <c r="O1" s="137"/>
      <c r="P1" s="137"/>
      <c r="Q1" s="137"/>
      <c r="R1" s="137"/>
    </row>
    <row r="2" spans="1:20" ht="18.75" customHeight="1" x14ac:dyDescent="0.3">
      <c r="A2" s="137" t="s">
        <v>193</v>
      </c>
      <c r="B2" s="137"/>
      <c r="C2" s="137"/>
      <c r="D2" s="137"/>
      <c r="E2" s="137"/>
      <c r="F2" s="137"/>
      <c r="G2" s="137"/>
      <c r="H2" s="137"/>
      <c r="I2" s="137"/>
      <c r="J2" s="137"/>
      <c r="K2" s="137"/>
      <c r="L2" s="137"/>
      <c r="M2" s="137"/>
      <c r="N2" s="137"/>
      <c r="O2" s="137"/>
      <c r="P2" s="137"/>
      <c r="Q2" s="137"/>
      <c r="R2" s="137"/>
    </row>
    <row r="3" spans="1:20" ht="15" customHeight="1" x14ac:dyDescent="0.35">
      <c r="A3" s="138"/>
      <c r="B3" s="138"/>
      <c r="C3" s="138"/>
      <c r="D3" s="138"/>
      <c r="E3" s="138"/>
      <c r="F3" s="138"/>
      <c r="G3" s="138"/>
      <c r="H3" s="138"/>
      <c r="I3" s="138"/>
      <c r="J3" s="138"/>
      <c r="K3" s="138"/>
      <c r="L3" s="138"/>
      <c r="M3" s="138"/>
      <c r="N3" s="138"/>
      <c r="O3" s="138"/>
      <c r="P3" s="138"/>
      <c r="Q3" s="48"/>
      <c r="R3" s="48"/>
    </row>
    <row r="4" spans="1:20" s="25" customFormat="1" ht="35.25" customHeight="1" x14ac:dyDescent="0.25">
      <c r="A4" s="139" t="s">
        <v>35</v>
      </c>
      <c r="B4" s="140" t="s">
        <v>34</v>
      </c>
      <c r="C4" s="141"/>
      <c r="D4" s="141"/>
      <c r="E4" s="142"/>
      <c r="F4" s="140" t="s">
        <v>33</v>
      </c>
      <c r="G4" s="141"/>
      <c r="H4" s="141"/>
      <c r="I4" s="142"/>
      <c r="J4" s="140" t="s">
        <v>32</v>
      </c>
      <c r="K4" s="141"/>
      <c r="L4" s="141"/>
      <c r="M4" s="142"/>
      <c r="N4" s="136" t="s">
        <v>13</v>
      </c>
      <c r="O4" s="136" t="s">
        <v>14</v>
      </c>
      <c r="P4" s="136" t="s">
        <v>31</v>
      </c>
      <c r="Q4" s="136"/>
      <c r="R4" s="136"/>
    </row>
    <row r="5" spans="1:20" s="25" customFormat="1" ht="73.5" customHeight="1" x14ac:dyDescent="0.25">
      <c r="A5" s="139"/>
      <c r="B5" s="26" t="s">
        <v>3</v>
      </c>
      <c r="C5" s="26" t="s">
        <v>30</v>
      </c>
      <c r="D5" s="26" t="s">
        <v>29</v>
      </c>
      <c r="E5" s="26" t="s">
        <v>28</v>
      </c>
      <c r="F5" s="26" t="s">
        <v>3</v>
      </c>
      <c r="G5" s="26" t="s">
        <v>30</v>
      </c>
      <c r="H5" s="26" t="s">
        <v>29</v>
      </c>
      <c r="I5" s="26" t="s">
        <v>28</v>
      </c>
      <c r="J5" s="26" t="s">
        <v>3</v>
      </c>
      <c r="K5" s="26" t="s">
        <v>30</v>
      </c>
      <c r="L5" s="26" t="s">
        <v>29</v>
      </c>
      <c r="M5" s="26" t="s">
        <v>28</v>
      </c>
      <c r="N5" s="136"/>
      <c r="O5" s="136"/>
      <c r="P5" s="26" t="s">
        <v>30</v>
      </c>
      <c r="Q5" s="26" t="s">
        <v>29</v>
      </c>
      <c r="R5" s="26" t="s">
        <v>28</v>
      </c>
    </row>
    <row r="6" spans="1:20" s="23" customFormat="1" x14ac:dyDescent="0.25">
      <c r="A6" s="24">
        <v>1</v>
      </c>
      <c r="B6" s="24">
        <v>2</v>
      </c>
      <c r="C6" s="24">
        <v>3</v>
      </c>
      <c r="D6" s="24">
        <v>4</v>
      </c>
      <c r="E6" s="24">
        <v>5</v>
      </c>
      <c r="F6" s="24">
        <v>6</v>
      </c>
      <c r="G6" s="24">
        <v>7</v>
      </c>
      <c r="H6" s="24">
        <v>8</v>
      </c>
      <c r="I6" s="24">
        <v>9</v>
      </c>
      <c r="J6" s="24">
        <v>10</v>
      </c>
      <c r="K6" s="24">
        <v>11</v>
      </c>
      <c r="L6" s="24">
        <v>12</v>
      </c>
      <c r="M6" s="24">
        <v>13</v>
      </c>
      <c r="N6" s="24">
        <v>14</v>
      </c>
      <c r="O6" s="24">
        <v>15</v>
      </c>
      <c r="P6" s="24">
        <v>16</v>
      </c>
      <c r="Q6" s="24">
        <v>17</v>
      </c>
      <c r="R6" s="24">
        <v>18</v>
      </c>
    </row>
    <row r="7" spans="1:20" ht="78" customHeight="1" x14ac:dyDescent="0.3">
      <c r="A7" s="58" t="s">
        <v>191</v>
      </c>
      <c r="B7" s="47">
        <f t="shared" ref="B7" si="0">SUM(C7:E7)</f>
        <v>178560</v>
      </c>
      <c r="C7" s="47">
        <f>'145-1'!J93</f>
        <v>89255</v>
      </c>
      <c r="D7" s="47">
        <f>'145-1'!J96</f>
        <v>84274</v>
      </c>
      <c r="E7" s="47">
        <f>'145-1'!J99</f>
        <v>5031</v>
      </c>
      <c r="F7" s="47">
        <f t="shared" ref="F7" si="1">SUM(G7:I7)</f>
        <v>178560</v>
      </c>
      <c r="G7" s="47">
        <f t="shared" ref="G7" si="2">C7</f>
        <v>89255</v>
      </c>
      <c r="H7" s="47">
        <f t="shared" ref="H7" si="3">D7</f>
        <v>84274</v>
      </c>
      <c r="I7" s="47">
        <f t="shared" ref="I7" si="4">E7</f>
        <v>5031</v>
      </c>
      <c r="J7" s="47">
        <f t="shared" ref="J7" si="5">SUM(K7:M7)</f>
        <v>178560</v>
      </c>
      <c r="K7" s="47">
        <f t="shared" ref="K7" si="6">P7</f>
        <v>89255</v>
      </c>
      <c r="L7" s="47">
        <f t="shared" ref="L7" si="7">Q7</f>
        <v>84274</v>
      </c>
      <c r="M7" s="47">
        <f t="shared" ref="M7" si="8">R7</f>
        <v>5031</v>
      </c>
      <c r="N7" s="47"/>
      <c r="O7" s="68" t="s">
        <v>190</v>
      </c>
      <c r="P7" s="47">
        <f t="shared" ref="P7" si="9">G7</f>
        <v>89255</v>
      </c>
      <c r="Q7" s="47">
        <f t="shared" ref="Q7" si="10">H7</f>
        <v>84274</v>
      </c>
      <c r="R7" s="67">
        <f t="shared" ref="R7" si="11">I7</f>
        <v>5031</v>
      </c>
      <c r="S7" s="59"/>
    </row>
    <row r="8" spans="1:20" s="17" customFormat="1" ht="24.9" customHeight="1" x14ac:dyDescent="0.3">
      <c r="A8" s="22" t="s">
        <v>27</v>
      </c>
      <c r="B8" s="18">
        <f t="shared" ref="B8:M8" si="12">SUM(B7:B7)</f>
        <v>178560</v>
      </c>
      <c r="C8" s="18">
        <f t="shared" si="12"/>
        <v>89255</v>
      </c>
      <c r="D8" s="18">
        <f t="shared" si="12"/>
        <v>84274</v>
      </c>
      <c r="E8" s="18">
        <f t="shared" si="12"/>
        <v>5031</v>
      </c>
      <c r="F8" s="18">
        <f t="shared" si="12"/>
        <v>178560</v>
      </c>
      <c r="G8" s="18">
        <f t="shared" si="12"/>
        <v>89255</v>
      </c>
      <c r="H8" s="18">
        <f t="shared" si="12"/>
        <v>84274</v>
      </c>
      <c r="I8" s="18">
        <f t="shared" si="12"/>
        <v>5031</v>
      </c>
      <c r="J8" s="18">
        <f t="shared" si="12"/>
        <v>178560</v>
      </c>
      <c r="K8" s="18">
        <f t="shared" si="12"/>
        <v>89255</v>
      </c>
      <c r="L8" s="18">
        <f t="shared" si="12"/>
        <v>84274</v>
      </c>
      <c r="M8" s="18">
        <f t="shared" si="12"/>
        <v>5031</v>
      </c>
      <c r="N8" s="18">
        <f>SUM(P8:R8)</f>
        <v>178560</v>
      </c>
      <c r="O8" s="18"/>
      <c r="P8" s="18">
        <f>SUM(P7:P7)</f>
        <v>89255</v>
      </c>
      <c r="Q8" s="18">
        <f>SUM(Q7:Q7)</f>
        <v>84274</v>
      </c>
      <c r="R8" s="18">
        <f>SUM(R7:R7)</f>
        <v>5031</v>
      </c>
      <c r="S8" s="21"/>
    </row>
    <row r="9" spans="1:20" s="17" customFormat="1" ht="24.9" customHeight="1" x14ac:dyDescent="0.3">
      <c r="A9" s="19" t="s">
        <v>26</v>
      </c>
      <c r="B9" s="18"/>
      <c r="C9" s="18"/>
      <c r="D9" s="18"/>
      <c r="E9" s="18"/>
      <c r="F9" s="18"/>
      <c r="G9" s="18"/>
      <c r="H9" s="18"/>
      <c r="I9" s="18"/>
      <c r="J9" s="18"/>
      <c r="K9" s="18"/>
      <c r="L9" s="18"/>
      <c r="M9" s="18"/>
      <c r="N9" s="18">
        <f>SUM(P9:R9)</f>
        <v>878812</v>
      </c>
      <c r="O9" s="18"/>
      <c r="P9" s="18">
        <f>ROUND(P8*5.73,0)</f>
        <v>511431</v>
      </c>
      <c r="Q9" s="18">
        <f>ROUND(Q8*3.76,0)</f>
        <v>316870</v>
      </c>
      <c r="R9" s="18">
        <f>ROUND(R8*10.04,0)</f>
        <v>50511</v>
      </c>
    </row>
    <row r="10" spans="1:20" ht="24.9" customHeight="1" x14ac:dyDescent="0.3">
      <c r="A10" s="20" t="s">
        <v>15</v>
      </c>
      <c r="B10" s="47"/>
      <c r="C10" s="47"/>
      <c r="D10" s="47"/>
      <c r="E10" s="47"/>
      <c r="F10" s="47"/>
      <c r="G10" s="47"/>
      <c r="H10" s="47"/>
      <c r="I10" s="47"/>
      <c r="J10" s="47"/>
      <c r="K10" s="47"/>
      <c r="L10" s="47"/>
      <c r="M10" s="47"/>
      <c r="N10" s="47">
        <f>SUM(P10:R10)</f>
        <v>158186.16</v>
      </c>
      <c r="O10" s="57"/>
      <c r="P10" s="47">
        <f>ROUND(P9*18%,2)</f>
        <v>92057.58</v>
      </c>
      <c r="Q10" s="47">
        <f>ROUND(Q9*18%,2)</f>
        <v>57036.6</v>
      </c>
      <c r="R10" s="47">
        <f>ROUND(R9*18%,2)</f>
        <v>9091.98</v>
      </c>
    </row>
    <row r="11" spans="1:20" s="17" customFormat="1" ht="24.9" customHeight="1" x14ac:dyDescent="0.3">
      <c r="A11" s="19" t="s">
        <v>25</v>
      </c>
      <c r="B11" s="18"/>
      <c r="C11" s="18"/>
      <c r="D11" s="18"/>
      <c r="E11" s="18"/>
      <c r="F11" s="18"/>
      <c r="G11" s="18"/>
      <c r="H11" s="18"/>
      <c r="I11" s="18"/>
      <c r="J11" s="18"/>
      <c r="K11" s="18"/>
      <c r="L11" s="18"/>
      <c r="M11" s="18"/>
      <c r="N11" s="18">
        <f>SUM(P11:R11)</f>
        <v>1036998.1599999999</v>
      </c>
      <c r="O11" s="18"/>
      <c r="P11" s="18">
        <f>SUM(P9:P10)</f>
        <v>603488.57999999996</v>
      </c>
      <c r="Q11" s="18">
        <f>SUM(Q9:Q10)</f>
        <v>373906.6</v>
      </c>
      <c r="R11" s="18">
        <f>SUM(R9:R10)</f>
        <v>59602.979999999996</v>
      </c>
    </row>
    <row r="12" spans="1:20" ht="20.25" customHeight="1" x14ac:dyDescent="0.3">
      <c r="P12" s="16">
        <v>60000000</v>
      </c>
      <c r="T12" s="15"/>
    </row>
    <row r="13" spans="1:20" ht="24.9" customHeight="1" x14ac:dyDescent="0.3">
      <c r="A13" s="143" t="s">
        <v>24</v>
      </c>
      <c r="B13" s="143"/>
      <c r="C13" s="143"/>
      <c r="D13" s="143"/>
      <c r="E13" s="143"/>
      <c r="F13" s="143"/>
      <c r="G13" s="143"/>
      <c r="H13" s="143"/>
      <c r="I13" s="143"/>
      <c r="J13" s="143"/>
      <c r="K13" s="143"/>
      <c r="L13" s="143"/>
      <c r="M13" s="143"/>
      <c r="N13" s="143"/>
      <c r="O13" s="143"/>
      <c r="P13" s="143"/>
      <c r="Q13" s="14">
        <f>P12-P11</f>
        <v>59396511.420000002</v>
      </c>
      <c r="R13" s="49"/>
      <c r="S13" s="11"/>
      <c r="T13" s="11"/>
    </row>
    <row r="14" spans="1:20" ht="24.9" customHeight="1" x14ac:dyDescent="0.3">
      <c r="A14" s="143" t="s">
        <v>194</v>
      </c>
      <c r="B14" s="143"/>
      <c r="C14" s="143"/>
      <c r="D14" s="143"/>
      <c r="E14" s="143"/>
      <c r="F14" s="143"/>
      <c r="G14" s="143"/>
      <c r="H14" s="143"/>
      <c r="I14" s="143"/>
      <c r="J14" s="143"/>
      <c r="K14" s="143"/>
      <c r="L14" s="143"/>
      <c r="M14" s="143"/>
      <c r="N14" s="143"/>
      <c r="O14" s="143"/>
      <c r="P14" s="143"/>
      <c r="Q14" s="49"/>
      <c r="R14" s="49"/>
      <c r="S14" s="11"/>
      <c r="T14" s="11"/>
    </row>
    <row r="15" spans="1:20" ht="24.9" customHeight="1" x14ac:dyDescent="0.3">
      <c r="A15" s="143" t="s">
        <v>195</v>
      </c>
      <c r="B15" s="143"/>
      <c r="C15" s="143"/>
      <c r="D15" s="143"/>
      <c r="E15" s="143"/>
      <c r="F15" s="143"/>
      <c r="G15" s="143"/>
      <c r="H15" s="143"/>
      <c r="I15" s="143"/>
      <c r="J15" s="143"/>
      <c r="K15" s="143"/>
      <c r="L15" s="143"/>
      <c r="M15" s="143"/>
      <c r="N15" s="143"/>
      <c r="O15" s="143"/>
      <c r="P15" s="143"/>
      <c r="Q15" s="107"/>
      <c r="R15" s="107"/>
      <c r="S15" s="11"/>
      <c r="T15" s="11"/>
    </row>
    <row r="16" spans="1:20" ht="24.9" customHeight="1" x14ac:dyDescent="0.3">
      <c r="A16" s="144" t="s">
        <v>196</v>
      </c>
      <c r="B16" s="144"/>
      <c r="C16" s="144"/>
      <c r="D16" s="144"/>
      <c r="E16" s="144"/>
      <c r="F16" s="144"/>
      <c r="G16" s="144"/>
      <c r="H16" s="144"/>
      <c r="I16" s="144"/>
      <c r="J16" s="144"/>
      <c r="K16" s="144"/>
      <c r="L16" s="144"/>
      <c r="M16" s="107"/>
      <c r="N16" s="107"/>
      <c r="O16" s="107"/>
      <c r="P16" s="107"/>
      <c r="Q16" s="107"/>
      <c r="R16" s="107"/>
      <c r="S16" s="11"/>
      <c r="T16" s="11"/>
    </row>
    <row r="17" spans="1:18" ht="12.75" customHeight="1" x14ac:dyDescent="0.3">
      <c r="B17" s="69"/>
      <c r="C17" s="69"/>
      <c r="D17" s="69"/>
      <c r="E17" s="69"/>
      <c r="F17" s="69"/>
      <c r="G17" s="69"/>
      <c r="H17" s="69"/>
      <c r="I17" s="69"/>
      <c r="J17" s="69"/>
      <c r="K17" s="69"/>
      <c r="L17" s="69"/>
      <c r="M17" s="69"/>
      <c r="N17" s="69"/>
      <c r="O17" s="69"/>
      <c r="P17" s="69"/>
      <c r="Q17" s="69"/>
      <c r="R17" s="69"/>
    </row>
    <row r="18" spans="1:18" s="46" customFormat="1" ht="18.75" customHeight="1" x14ac:dyDescent="0.35">
      <c r="A18" s="135" t="s">
        <v>49</v>
      </c>
      <c r="B18" s="135"/>
      <c r="C18" s="135"/>
      <c r="O18" s="13"/>
      <c r="P18" s="13"/>
      <c r="Q18" s="13"/>
      <c r="R18" s="13"/>
    </row>
    <row r="19" spans="1:18" s="46" customFormat="1" ht="18.75" customHeight="1" x14ac:dyDescent="0.35">
      <c r="A19" s="135" t="s">
        <v>12</v>
      </c>
      <c r="B19" s="135"/>
      <c r="C19" s="135"/>
      <c r="G19" s="52"/>
      <c r="H19" s="147" t="s">
        <v>22</v>
      </c>
      <c r="I19" s="147"/>
      <c r="J19" s="52"/>
      <c r="O19" s="56"/>
      <c r="P19" s="13"/>
      <c r="Q19" s="13"/>
      <c r="R19" s="13"/>
    </row>
    <row r="20" spans="1:18" ht="18.75" customHeight="1" x14ac:dyDescent="0.3">
      <c r="H20" s="145"/>
      <c r="I20" s="145"/>
    </row>
    <row r="21" spans="1:18" s="46" customFormat="1" ht="19.5" customHeight="1" x14ac:dyDescent="0.35">
      <c r="A21" s="135" t="s">
        <v>16</v>
      </c>
      <c r="B21" s="135"/>
      <c r="C21" s="60"/>
      <c r="D21" s="60"/>
      <c r="E21" s="60"/>
      <c r="F21" s="60"/>
      <c r="G21" s="60"/>
      <c r="H21" s="146" t="s">
        <v>61</v>
      </c>
      <c r="I21" s="146"/>
      <c r="J21" s="60"/>
      <c r="K21" s="60"/>
      <c r="L21" s="60"/>
      <c r="M21" s="60"/>
      <c r="N21" s="60"/>
      <c r="O21" s="60"/>
      <c r="P21" s="60"/>
      <c r="Q21" s="60"/>
      <c r="R21" s="60"/>
    </row>
    <row r="22" spans="1:18" x14ac:dyDescent="0.3">
      <c r="H22" s="145"/>
      <c r="I22" s="145"/>
    </row>
    <row r="23" spans="1:18" s="46" customFormat="1" ht="18" x14ac:dyDescent="0.35">
      <c r="A23" s="49" t="s">
        <v>58</v>
      </c>
      <c r="B23" s="13"/>
      <c r="C23" s="13"/>
      <c r="D23" s="13"/>
      <c r="E23" s="13"/>
      <c r="F23" s="13"/>
      <c r="G23" s="13"/>
      <c r="H23" s="51" t="s">
        <v>59</v>
      </c>
      <c r="I23" s="13"/>
      <c r="J23" s="13"/>
      <c r="K23" s="13"/>
      <c r="L23" s="13"/>
      <c r="M23" s="13"/>
      <c r="N23" s="13"/>
      <c r="O23" s="13"/>
      <c r="P23" s="13"/>
      <c r="Q23" s="13"/>
      <c r="R23" s="13"/>
    </row>
    <row r="25" spans="1:18" x14ac:dyDescent="0.3">
      <c r="M25" s="50" t="s">
        <v>23</v>
      </c>
    </row>
  </sheetData>
  <mergeCells count="21">
    <mergeCell ref="H20:I20"/>
    <mergeCell ref="H21:I21"/>
    <mergeCell ref="H22:I22"/>
    <mergeCell ref="A21:B21"/>
    <mergeCell ref="A19:C19"/>
    <mergeCell ref="H19:I19"/>
    <mergeCell ref="A18:C18"/>
    <mergeCell ref="N4:N5"/>
    <mergeCell ref="A1:R1"/>
    <mergeCell ref="A2:R2"/>
    <mergeCell ref="A3:P3"/>
    <mergeCell ref="A4:A5"/>
    <mergeCell ref="B4:E4"/>
    <mergeCell ref="A13:P13"/>
    <mergeCell ref="F4:I4"/>
    <mergeCell ref="P4:R4"/>
    <mergeCell ref="A14:P14"/>
    <mergeCell ref="O4:O5"/>
    <mergeCell ref="J4:M4"/>
    <mergeCell ref="A15:P15"/>
    <mergeCell ref="A16:L16"/>
  </mergeCells>
  <pageMargins left="0.39370078740157483" right="0.19685039370078741" top="0.19685039370078741" bottom="0" header="0.31496062992125984" footer="0.31496062992125984"/>
  <pageSetup paperSize="8" scale="46" orientation="landscape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38"/>
  <sheetViews>
    <sheetView tabSelected="1" topLeftCell="A4" workbookViewId="0">
      <selection activeCell="A11" sqref="A11:G11"/>
    </sheetView>
  </sheetViews>
  <sheetFormatPr defaultColWidth="9.109375" defaultRowHeight="13.8" x14ac:dyDescent="0.25"/>
  <cols>
    <col min="1" max="1" width="9.5546875" style="27" customWidth="1"/>
    <col min="2" max="2" width="7.44140625" style="27" customWidth="1"/>
    <col min="3" max="3" width="23" style="27" customWidth="1"/>
    <col min="4" max="4" width="9.109375" style="27"/>
    <col min="5" max="5" width="12.33203125" style="27" customWidth="1"/>
    <col min="6" max="6" width="22.109375" style="27" customWidth="1"/>
    <col min="7" max="7" width="18" style="27" customWidth="1"/>
    <col min="8" max="16384" width="9.109375" style="27"/>
  </cols>
  <sheetData>
    <row r="1" spans="1:7" ht="15.6" x14ac:dyDescent="0.3">
      <c r="G1" s="43"/>
    </row>
    <row r="2" spans="1:7" ht="15.6" x14ac:dyDescent="0.3">
      <c r="G2" s="43"/>
    </row>
    <row r="3" spans="1:7" ht="15.6" x14ac:dyDescent="0.3">
      <c r="G3" s="43"/>
    </row>
    <row r="4" spans="1:7" ht="15.6" x14ac:dyDescent="0.3">
      <c r="G4" s="43"/>
    </row>
    <row r="5" spans="1:7" ht="15.6" x14ac:dyDescent="0.25">
      <c r="G5" s="39"/>
    </row>
    <row r="6" spans="1:7" ht="15.6" x14ac:dyDescent="0.25">
      <c r="G6" s="39"/>
    </row>
    <row r="7" spans="1:7" ht="15.6" x14ac:dyDescent="0.25">
      <c r="G7" s="39"/>
    </row>
    <row r="8" spans="1:7" ht="18" x14ac:dyDescent="0.35">
      <c r="A8" s="148" t="s">
        <v>46</v>
      </c>
      <c r="B8" s="148"/>
      <c r="C8" s="148"/>
      <c r="D8" s="148"/>
      <c r="E8" s="148"/>
      <c r="F8" s="148"/>
      <c r="G8" s="148"/>
    </row>
    <row r="9" spans="1:7" ht="63" customHeight="1" x14ac:dyDescent="0.25">
      <c r="A9" s="149" t="s">
        <v>192</v>
      </c>
      <c r="B9" s="149"/>
      <c r="C9" s="149"/>
      <c r="D9" s="149"/>
      <c r="E9" s="149"/>
      <c r="F9" s="149"/>
      <c r="G9" s="149"/>
    </row>
    <row r="10" spans="1:7" ht="18" x14ac:dyDescent="0.35">
      <c r="A10" s="148" t="s">
        <v>48</v>
      </c>
      <c r="B10" s="148"/>
      <c r="C10" s="148"/>
      <c r="D10" s="148"/>
      <c r="E10" s="148"/>
      <c r="F10" s="148"/>
      <c r="G10" s="148"/>
    </row>
    <row r="11" spans="1:7" ht="15.6" x14ac:dyDescent="0.3">
      <c r="A11" s="172" t="s">
        <v>198</v>
      </c>
      <c r="B11" s="172"/>
      <c r="C11" s="172"/>
      <c r="D11" s="172"/>
      <c r="E11" s="172"/>
      <c r="F11" s="172"/>
      <c r="G11" s="172"/>
    </row>
    <row r="12" spans="1:7" ht="15.6" x14ac:dyDescent="0.3">
      <c r="A12" s="28"/>
      <c r="B12" s="28"/>
      <c r="C12" s="28"/>
      <c r="D12" s="28"/>
      <c r="E12" s="28"/>
      <c r="F12" s="28"/>
      <c r="G12" s="28"/>
    </row>
    <row r="13" spans="1:7" ht="15.6" x14ac:dyDescent="0.3">
      <c r="A13" s="28"/>
      <c r="B13" s="28"/>
      <c r="C13" s="28"/>
      <c r="D13" s="28"/>
      <c r="E13" s="28"/>
      <c r="F13" s="38"/>
      <c r="G13" s="37" t="s">
        <v>45</v>
      </c>
    </row>
    <row r="14" spans="1:7" ht="12.75" customHeight="1" x14ac:dyDescent="0.25">
      <c r="A14" s="152" t="s">
        <v>44</v>
      </c>
      <c r="B14" s="153"/>
      <c r="C14" s="159" t="s">
        <v>43</v>
      </c>
      <c r="D14" s="152" t="s">
        <v>69</v>
      </c>
      <c r="E14" s="153"/>
      <c r="F14" s="159" t="s">
        <v>42</v>
      </c>
      <c r="G14" s="159" t="s">
        <v>41</v>
      </c>
    </row>
    <row r="15" spans="1:7" ht="31.5" customHeight="1" x14ac:dyDescent="0.25">
      <c r="A15" s="154"/>
      <c r="B15" s="155"/>
      <c r="C15" s="160"/>
      <c r="D15" s="154"/>
      <c r="E15" s="155"/>
      <c r="F15" s="160"/>
      <c r="G15" s="160"/>
    </row>
    <row r="16" spans="1:7" x14ac:dyDescent="0.25">
      <c r="A16" s="154"/>
      <c r="B16" s="155"/>
      <c r="C16" s="160"/>
      <c r="D16" s="154"/>
      <c r="E16" s="155"/>
      <c r="F16" s="160"/>
      <c r="G16" s="161"/>
    </row>
    <row r="17" spans="1:7" x14ac:dyDescent="0.25">
      <c r="A17" s="154"/>
      <c r="B17" s="155"/>
      <c r="C17" s="160"/>
      <c r="D17" s="154"/>
      <c r="E17" s="155"/>
      <c r="F17" s="160"/>
      <c r="G17" s="156" t="s">
        <v>40</v>
      </c>
    </row>
    <row r="18" spans="1:7" x14ac:dyDescent="0.25">
      <c r="A18" s="154"/>
      <c r="B18" s="155"/>
      <c r="C18" s="160"/>
      <c r="D18" s="154"/>
      <c r="E18" s="155"/>
      <c r="F18" s="160"/>
      <c r="G18" s="157"/>
    </row>
    <row r="19" spans="1:7" x14ac:dyDescent="0.25">
      <c r="A19" s="154"/>
      <c r="B19" s="155"/>
      <c r="C19" s="160"/>
      <c r="D19" s="154"/>
      <c r="E19" s="155"/>
      <c r="F19" s="160"/>
      <c r="G19" s="157"/>
    </row>
    <row r="20" spans="1:7" x14ac:dyDescent="0.25">
      <c r="A20" s="154"/>
      <c r="B20" s="155"/>
      <c r="C20" s="161"/>
      <c r="D20" s="154"/>
      <c r="E20" s="155"/>
      <c r="F20" s="161"/>
      <c r="G20" s="158"/>
    </row>
    <row r="21" spans="1:7" ht="15.6" x14ac:dyDescent="0.3">
      <c r="A21" s="162">
        <v>1</v>
      </c>
      <c r="B21" s="163"/>
      <c r="C21" s="36">
        <v>2</v>
      </c>
      <c r="D21" s="162">
        <v>3</v>
      </c>
      <c r="E21" s="163"/>
      <c r="F21" s="36">
        <v>4</v>
      </c>
      <c r="G21" s="35">
        <v>5</v>
      </c>
    </row>
    <row r="22" spans="1:7" ht="32.25" customHeight="1" x14ac:dyDescent="0.25">
      <c r="A22" s="164" t="s">
        <v>30</v>
      </c>
      <c r="B22" s="165"/>
      <c r="C22" s="32">
        <f>СМР!K8</f>
        <v>89255</v>
      </c>
      <c r="D22" s="150">
        <f t="shared" ref="D22:D27" si="0">F22</f>
        <v>511431</v>
      </c>
      <c r="E22" s="151"/>
      <c r="F22" s="32">
        <f>G22</f>
        <v>511431</v>
      </c>
      <c r="G22" s="30">
        <f>СМР!P9</f>
        <v>511431</v>
      </c>
    </row>
    <row r="23" spans="1:7" ht="32.25" customHeight="1" x14ac:dyDescent="0.25">
      <c r="A23" s="164" t="s">
        <v>29</v>
      </c>
      <c r="B23" s="165"/>
      <c r="C23" s="32">
        <f>СМР!L8</f>
        <v>84274</v>
      </c>
      <c r="D23" s="150">
        <f t="shared" si="0"/>
        <v>316870</v>
      </c>
      <c r="E23" s="151"/>
      <c r="F23" s="32">
        <f t="shared" ref="F23:F27" si="1">G23</f>
        <v>316870</v>
      </c>
      <c r="G23" s="30">
        <f>СМР!Q9</f>
        <v>316870</v>
      </c>
    </row>
    <row r="24" spans="1:7" ht="32.25" customHeight="1" x14ac:dyDescent="0.25">
      <c r="A24" s="164" t="s">
        <v>39</v>
      </c>
      <c r="B24" s="165"/>
      <c r="C24" s="32">
        <f>СМР!M8</f>
        <v>5031</v>
      </c>
      <c r="D24" s="150">
        <f t="shared" si="0"/>
        <v>50511</v>
      </c>
      <c r="E24" s="151"/>
      <c r="F24" s="32">
        <f t="shared" si="1"/>
        <v>50511</v>
      </c>
      <c r="G24" s="30">
        <f>СМР!R9</f>
        <v>50511</v>
      </c>
    </row>
    <row r="25" spans="1:7" ht="21.75" customHeight="1" x14ac:dyDescent="0.25">
      <c r="A25" s="171" t="s">
        <v>25</v>
      </c>
      <c r="B25" s="171"/>
      <c r="C25" s="34">
        <f>SUM(C22:C24)</f>
        <v>178560</v>
      </c>
      <c r="D25" s="150">
        <f t="shared" si="0"/>
        <v>878812</v>
      </c>
      <c r="E25" s="151"/>
      <c r="F25" s="32">
        <f t="shared" si="1"/>
        <v>878812</v>
      </c>
      <c r="G25" s="30">
        <f>SUM(G22:G24)</f>
        <v>878812</v>
      </c>
    </row>
    <row r="26" spans="1:7" ht="22.5" customHeight="1" x14ac:dyDescent="0.3">
      <c r="A26" s="169" t="s">
        <v>38</v>
      </c>
      <c r="B26" s="170"/>
      <c r="C26" s="33"/>
      <c r="D26" s="150">
        <f t="shared" si="0"/>
        <v>158186.16</v>
      </c>
      <c r="E26" s="151"/>
      <c r="F26" s="32">
        <f>G26</f>
        <v>158186.16</v>
      </c>
      <c r="G26" s="30">
        <f>СМР!P10+СМР!Q10+СМР!R10</f>
        <v>158186.16</v>
      </c>
    </row>
    <row r="27" spans="1:7" ht="21" customHeight="1" x14ac:dyDescent="0.3">
      <c r="A27" s="167" t="s">
        <v>37</v>
      </c>
      <c r="B27" s="167"/>
      <c r="C27" s="31"/>
      <c r="D27" s="168">
        <f t="shared" si="0"/>
        <v>1036998.1599999999</v>
      </c>
      <c r="E27" s="168"/>
      <c r="F27" s="30">
        <f t="shared" si="1"/>
        <v>1036998.1599999999</v>
      </c>
      <c r="G27" s="30">
        <f>СМР!P11+СМР!Q11+СМР!R11</f>
        <v>1036998.1599999999</v>
      </c>
    </row>
    <row r="28" spans="1:7" ht="15.75" customHeight="1" x14ac:dyDescent="0.3">
      <c r="A28" s="29"/>
      <c r="B28" s="29"/>
      <c r="C28" s="29"/>
      <c r="D28" s="29"/>
      <c r="E28" s="29"/>
      <c r="F28" s="29"/>
      <c r="G28" s="29"/>
    </row>
    <row r="29" spans="1:7" s="40" customFormat="1" ht="18" x14ac:dyDescent="0.35">
      <c r="A29" s="41" t="s">
        <v>36</v>
      </c>
      <c r="B29" s="41"/>
      <c r="C29" s="41"/>
      <c r="D29" s="41"/>
      <c r="E29" s="41"/>
      <c r="F29" s="41"/>
      <c r="G29" s="41"/>
    </row>
    <row r="30" spans="1:7" s="40" customFormat="1" ht="12" customHeight="1" x14ac:dyDescent="0.35">
      <c r="A30" s="42"/>
      <c r="B30" s="42"/>
      <c r="C30" s="42"/>
      <c r="D30" s="42"/>
      <c r="E30" s="42"/>
      <c r="F30" s="42"/>
      <c r="G30" s="42"/>
    </row>
    <row r="31" spans="1:7" s="40" customFormat="1" ht="129" customHeight="1" x14ac:dyDescent="0.3">
      <c r="A31" s="166" t="s">
        <v>197</v>
      </c>
      <c r="B31" s="166"/>
      <c r="C31" s="166"/>
      <c r="D31" s="166"/>
      <c r="E31" s="166"/>
      <c r="F31" s="166"/>
      <c r="G31" s="166"/>
    </row>
    <row r="33" spans="1:14" s="12" customFormat="1" ht="18.75" customHeight="1" x14ac:dyDescent="0.35">
      <c r="A33" s="135" t="s">
        <v>49</v>
      </c>
      <c r="B33" s="135"/>
      <c r="C33" s="135"/>
      <c r="D33" s="135"/>
      <c r="K33" s="13"/>
      <c r="L33" s="13"/>
      <c r="M33" s="13"/>
      <c r="N33" s="13"/>
    </row>
    <row r="34" spans="1:14" s="12" customFormat="1" ht="18.75" customHeight="1" x14ac:dyDescent="0.35">
      <c r="A34" s="135" t="s">
        <v>12</v>
      </c>
      <c r="B34" s="135"/>
      <c r="C34" s="135"/>
      <c r="D34" s="135"/>
      <c r="F34" s="53"/>
      <c r="G34" s="66" t="s">
        <v>22</v>
      </c>
      <c r="L34" s="13"/>
      <c r="M34" s="13"/>
      <c r="N34" s="13"/>
    </row>
    <row r="35" spans="1:14" s="9" customFormat="1" ht="18.75" customHeight="1" x14ac:dyDescent="0.35">
      <c r="A35" s="11"/>
      <c r="B35" s="10"/>
      <c r="C35" s="10"/>
      <c r="D35" s="10"/>
      <c r="E35" s="10"/>
      <c r="F35" s="54"/>
      <c r="G35" s="66"/>
      <c r="H35" s="10"/>
      <c r="I35" s="10"/>
      <c r="J35" s="10"/>
      <c r="K35" s="10"/>
      <c r="L35" s="10"/>
      <c r="M35" s="10"/>
      <c r="N35" s="10"/>
    </row>
    <row r="36" spans="1:14" s="46" customFormat="1" ht="19.5" customHeight="1" x14ac:dyDescent="0.35">
      <c r="A36" s="135" t="s">
        <v>16</v>
      </c>
      <c r="B36" s="135"/>
      <c r="C36" s="135"/>
      <c r="D36" s="135"/>
      <c r="E36" s="60"/>
      <c r="F36" s="65"/>
      <c r="G36" s="66" t="s">
        <v>61</v>
      </c>
      <c r="H36" s="60"/>
      <c r="I36" s="60"/>
      <c r="J36" s="60"/>
      <c r="K36" s="60"/>
      <c r="L36" s="60"/>
      <c r="M36" s="60"/>
      <c r="N36" s="60"/>
    </row>
    <row r="37" spans="1:14" x14ac:dyDescent="0.25">
      <c r="F37" s="63"/>
      <c r="G37" s="61"/>
    </row>
    <row r="38" spans="1:14" s="42" customFormat="1" ht="18" x14ac:dyDescent="0.35">
      <c r="A38" s="42" t="s">
        <v>58</v>
      </c>
      <c r="F38" s="64"/>
      <c r="G38" s="62" t="s">
        <v>59</v>
      </c>
    </row>
  </sheetData>
  <mergeCells count="28">
    <mergeCell ref="A23:B23"/>
    <mergeCell ref="D23:E23"/>
    <mergeCell ref="A24:B24"/>
    <mergeCell ref="A36:D36"/>
    <mergeCell ref="A31:G31"/>
    <mergeCell ref="A33:D33"/>
    <mergeCell ref="A34:D34"/>
    <mergeCell ref="D24:E24"/>
    <mergeCell ref="A27:B27"/>
    <mergeCell ref="D27:E27"/>
    <mergeCell ref="A26:B26"/>
    <mergeCell ref="D26:E26"/>
    <mergeCell ref="D25:E25"/>
    <mergeCell ref="A25:B25"/>
    <mergeCell ref="A8:G8"/>
    <mergeCell ref="A9:G9"/>
    <mergeCell ref="A10:G10"/>
    <mergeCell ref="D22:E22"/>
    <mergeCell ref="A14:B20"/>
    <mergeCell ref="D14:E20"/>
    <mergeCell ref="G17:G20"/>
    <mergeCell ref="C14:C20"/>
    <mergeCell ref="F14:F20"/>
    <mergeCell ref="A11:G11"/>
    <mergeCell ref="G14:G16"/>
    <mergeCell ref="A21:B21"/>
    <mergeCell ref="D21:E21"/>
    <mergeCell ref="A22:B22"/>
  </mergeCells>
  <pageMargins left="0.59055118110236227" right="0.39370078740157483" top="0.59055118110236227" bottom="0.39370078740157483" header="0.31496062992125984" footer="0.31496062992125984"/>
  <pageSetup paperSize="9" scale="93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2</vt:i4>
      </vt:variant>
    </vt:vector>
  </HeadingPairs>
  <TitlesOfParts>
    <vt:vector size="5" baseType="lpstr">
      <vt:lpstr>145-1</vt:lpstr>
      <vt:lpstr>СМР</vt:lpstr>
      <vt:lpstr>НМЦ договора</vt:lpstr>
      <vt:lpstr>СМР!Заголовки_для_печати</vt:lpstr>
      <vt:lpstr>СМР!Область_печати</vt:lpstr>
    </vt:vector>
  </TitlesOfParts>
  <Company>Grand Ltd.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072-Voronkova</dc:creator>
  <cp:lastModifiedBy>Admin</cp:lastModifiedBy>
  <cp:lastPrinted>2014-08-14T06:54:11Z</cp:lastPrinted>
  <dcterms:created xsi:type="dcterms:W3CDTF">2002-02-11T05:58:42Z</dcterms:created>
  <dcterms:modified xsi:type="dcterms:W3CDTF">2014-10-02T05:59:37Z</dcterms:modified>
</cp:coreProperties>
</file>