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3" i="2"/>
  <c r="AO83"/>
  <c r="AN83"/>
  <c r="AP81"/>
  <c r="AO81"/>
  <c r="AN81"/>
  <c r="AP73"/>
  <c r="AO73"/>
  <c r="AN73"/>
  <c r="AP69"/>
  <c r="AO69"/>
  <c r="AN69"/>
  <c r="AP67"/>
  <c r="AO67"/>
  <c r="AO64"/>
  <c r="AN64"/>
  <c r="AF58"/>
  <c r="AF57"/>
  <c r="AF56"/>
  <c r="AF48"/>
  <c r="AE48"/>
  <c r="H48"/>
  <c r="AF47"/>
  <c r="AF46"/>
  <c r="AF45"/>
  <c r="AE45"/>
  <c r="H45"/>
  <c r="AF44"/>
  <c r="AG41"/>
  <c r="AF41"/>
  <c r="AE41"/>
  <c r="H41"/>
  <c r="AF40"/>
  <c r="AB40"/>
  <c r="AF39"/>
  <c r="H39"/>
  <c r="AF37"/>
  <c r="AF36"/>
  <c r="AF33"/>
  <c r="AF32"/>
  <c r="AE32"/>
  <c r="AF31"/>
  <c r="AF29"/>
  <c r="Z29"/>
  <c r="V29"/>
  <c r="AF28"/>
  <c r="Y28"/>
  <c r="AP64"/>
  <c r="AF24"/>
  <c r="AF18"/>
  <c r="AE18"/>
  <c r="AN65"/>
  <c r="AN67" s="1"/>
</calcChain>
</file>

<file path=xl/sharedStrings.xml><?xml version="1.0" encoding="utf-8"?>
<sst xmlns="http://schemas.openxmlformats.org/spreadsheetml/2006/main" count="116" uniqueCount="71">
  <si>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</si>
  <si>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</si>
  <si>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</si>
  <si>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</si>
  <si>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</si>
  <si>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</si>
  <si>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</si>
  <si>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</si>
  <si>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</si>
  <si>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</si>
  <si>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</si>
  <si>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</si>
  <si>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</si>
  <si>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</si>
  <si>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</si>
  <si>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</si>
  <si>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</si>
  <si>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</si>
  <si>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</si>
  <si>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</si>
  <si>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</si>
  <si>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</si>
  <si>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</si>
  <si>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</si>
  <si>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</si>
  <si>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</si>
  <si>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</si>
  <si>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</si>
  <si>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</si>
  <si>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</si>
  <si>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</si>
  <si>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</si>
  <si>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</si>
  <si>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</si>
  <si>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</si>
  <si>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</si>
  <si>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</si>
  <si>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</si>
  <si>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</si>
  <si>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</si>
  <si>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</si>
  <si>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</si>
  <si>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</si>
  <si>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</si>
  <si>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</si>
  <si>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</si>
  <si>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</si>
  <si>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</si>
  <si>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</si>
  <si>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Ед.изм.</t>
  </si>
  <si>
    <t>Кол-во</t>
  </si>
  <si>
    <t>№ п/п</t>
  </si>
  <si>
    <t>Спецификация</t>
  </si>
  <si>
    <t>Приложение №1</t>
  </si>
  <si>
    <t>к договору №_______________</t>
  </si>
  <si>
    <t>от _____________ 2012г.</t>
  </si>
  <si>
    <t>_________________________ (Ф.И.О.)</t>
  </si>
  <si>
    <t>на поставку бетонных смесей</t>
  </si>
  <si>
    <t>Цена с НДС 18% за ед. изм.</t>
  </si>
  <si>
    <t>Наименование продукции</t>
  </si>
  <si>
    <t>Сумма с НДС 18%</t>
  </si>
  <si>
    <t>Всего с НДС 18%</t>
  </si>
  <si>
    <t>в том числе НДС 18%</t>
  </si>
  <si>
    <t>Сумма:</t>
  </si>
  <si>
    <t>От Покупателя:</t>
  </si>
  <si>
    <t>От Поставщика:</t>
  </si>
  <si>
    <t>___________________(А.Б. Хазин)</t>
  </si>
  <si>
    <t xml:space="preserve">  для выполнения СМР на стройплощадке Балтийской АЭС (Блок №1. Здание паровой камеры (UJE))</t>
  </si>
  <si>
    <t>Бетон В25 W6 F100 П4 ГОСТ 7473-2010</t>
  </si>
  <si>
    <t>Раствор М200 Пк3 ГОСТ 28013-98</t>
  </si>
  <si>
    <t>Раствор М200 Пк4 ГОСТ 28013-98 (пусковая смесь)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</si>
</sst>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/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4" fontId="9" fillId="0" borderId="1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7"/>
  <sheetViews>
    <sheetView tabSelected="1" topLeftCell="A4" zoomScale="70" zoomScaleNormal="70" workbookViewId="0">
      <selection activeCell="AT91" sqref="AT91"/>
    </sheetView>
  </sheetViews>
  <sheetFormatPr defaultColWidth="34.140625" defaultRowHeight="14.25"/>
  <cols>
    <col min="1" max="1" width="6.5703125" style="1" customWidth="1"/>
    <col min="2" max="2" width="69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15.42578125" style="2" customWidth="1"/>
    <col min="43" max="43" width="14.140625" style="2" hidden="1" customWidth="1"/>
    <col min="44" max="44" width="21.7109375" style="1" customWidth="1"/>
    <col min="45" max="45" width="34.85546875" style="1" customWidth="1"/>
    <col min="46" max="46" width="34.140625" style="13"/>
    <col min="47" max="16384" width="34.140625" style="1"/>
  </cols>
  <sheetData>
    <row r="1" spans="1:46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2" spans="1:46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 t="s">
        <v>53</v>
      </c>
    </row>
    <row r="3" spans="1:46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 t="s">
        <v>54</v>
      </c>
    </row>
    <row r="4" spans="1:46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 t="s">
        <v>55</v>
      </c>
    </row>
    <row r="5" spans="1:46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6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6" ht="18.75" customHeight="1">
      <c r="A7" s="21"/>
      <c r="B7" s="53" t="s">
        <v>52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</row>
    <row r="8" spans="1:46" s="8" customFormat="1" ht="29.25" customHeight="1">
      <c r="A8" s="22"/>
      <c r="B8" s="54" t="s">
        <v>57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10"/>
    </row>
    <row r="9" spans="1:46" s="8" customFormat="1" ht="28.5" customHeight="1">
      <c r="A9" s="22"/>
      <c r="B9" s="54" t="s">
        <v>67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5"/>
      <c r="AS9" s="55"/>
      <c r="AT9" s="10"/>
    </row>
    <row r="10" spans="1:46" s="8" customFormat="1" ht="18" customHeigh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1"/>
      <c r="AS10" s="21"/>
      <c r="AT10" s="10"/>
    </row>
    <row r="11" spans="1:46" s="4" customFormat="1" ht="12" hidden="1" customHeight="1" thickBo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4"/>
      <c r="AO11" s="25"/>
      <c r="AP11" s="25"/>
      <c r="AQ11" s="25"/>
      <c r="AR11" s="49"/>
      <c r="AS11" s="49"/>
      <c r="AT11" s="11"/>
    </row>
    <row r="12" spans="1:46" s="3" customFormat="1" ht="25.5" customHeight="1">
      <c r="A12" s="52" t="s">
        <v>51</v>
      </c>
      <c r="B12" s="52" t="s">
        <v>59</v>
      </c>
      <c r="C12" s="50" t="s">
        <v>47</v>
      </c>
      <c r="D12" s="50"/>
      <c r="E12" s="50"/>
      <c r="F12" s="50"/>
      <c r="G12" s="48" t="s">
        <v>46</v>
      </c>
      <c r="H12" s="48" t="s">
        <v>45</v>
      </c>
      <c r="I12" s="48" t="s">
        <v>44</v>
      </c>
      <c r="J12" s="48" t="s">
        <v>43</v>
      </c>
      <c r="K12" s="48" t="s">
        <v>42</v>
      </c>
      <c r="L12" s="48" t="s">
        <v>41</v>
      </c>
      <c r="M12" s="48" t="s">
        <v>40</v>
      </c>
      <c r="N12" s="48" t="s">
        <v>39</v>
      </c>
      <c r="O12" s="48" t="s">
        <v>38</v>
      </c>
      <c r="P12" s="48" t="s">
        <v>37</v>
      </c>
      <c r="Q12" s="48" t="s">
        <v>36</v>
      </c>
      <c r="R12" s="48" t="s">
        <v>35</v>
      </c>
      <c r="S12" s="48" t="s">
        <v>34</v>
      </c>
      <c r="T12" s="48" t="s">
        <v>33</v>
      </c>
      <c r="U12" s="48"/>
      <c r="V12" s="48" t="s">
        <v>32</v>
      </c>
      <c r="W12" s="48" t="s">
        <v>31</v>
      </c>
      <c r="X12" s="48" t="s">
        <v>30</v>
      </c>
      <c r="Y12" s="48" t="s">
        <v>29</v>
      </c>
      <c r="Z12" s="48" t="s">
        <v>28</v>
      </c>
      <c r="AA12" s="48" t="s">
        <v>27</v>
      </c>
      <c r="AB12" s="48" t="s">
        <v>26</v>
      </c>
      <c r="AC12" s="48" t="s">
        <v>25</v>
      </c>
      <c r="AD12" s="48" t="s">
        <v>24</v>
      </c>
      <c r="AE12" s="48" t="s">
        <v>23</v>
      </c>
      <c r="AF12" s="48" t="s">
        <v>22</v>
      </c>
      <c r="AG12" s="48" t="s">
        <v>21</v>
      </c>
      <c r="AH12" s="48" t="s">
        <v>20</v>
      </c>
      <c r="AI12" s="48" t="s">
        <v>19</v>
      </c>
      <c r="AJ12" s="48" t="s">
        <v>18</v>
      </c>
      <c r="AK12" s="48" t="s">
        <v>17</v>
      </c>
      <c r="AL12" s="48" t="s">
        <v>16</v>
      </c>
      <c r="AM12" s="48" t="s">
        <v>15</v>
      </c>
      <c r="AN12" s="52" t="s">
        <v>49</v>
      </c>
      <c r="AO12" s="38"/>
      <c r="AP12" s="52" t="s">
        <v>50</v>
      </c>
      <c r="AQ12" s="40"/>
      <c r="AR12" s="52" t="s">
        <v>58</v>
      </c>
      <c r="AS12" s="52" t="s">
        <v>60</v>
      </c>
      <c r="AT12" s="12"/>
    </row>
    <row r="13" spans="1:46" ht="58.5" customHeight="1">
      <c r="A13" s="52"/>
      <c r="B13" s="52"/>
      <c r="C13" s="37" t="s">
        <v>13</v>
      </c>
      <c r="D13" s="37" t="s">
        <v>12</v>
      </c>
      <c r="E13" s="37" t="s">
        <v>11</v>
      </c>
      <c r="F13" s="37" t="s">
        <v>10</v>
      </c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52"/>
      <c r="AO13" s="40" t="s">
        <v>8</v>
      </c>
      <c r="AP13" s="52"/>
      <c r="AQ13" s="40"/>
      <c r="AR13" s="52"/>
      <c r="AS13" s="52"/>
    </row>
    <row r="14" spans="1:46" ht="19.5" hidden="1" customHeight="1">
      <c r="A14" s="52"/>
      <c r="B14" s="5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40"/>
      <c r="AO14" s="40"/>
      <c r="AP14" s="40"/>
      <c r="AQ14" s="40"/>
      <c r="AR14" s="39"/>
      <c r="AS14" s="57"/>
    </row>
    <row r="15" spans="1:46" ht="15.75" hidden="1" customHeight="1">
      <c r="A15" s="52"/>
      <c r="B15" s="5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40"/>
      <c r="AO15" s="40"/>
      <c r="AP15" s="40"/>
      <c r="AQ15" s="40"/>
      <c r="AR15" s="39"/>
      <c r="AS15" s="57"/>
    </row>
    <row r="16" spans="1:46" s="7" customFormat="1" ht="20.25" hidden="1" customHeight="1">
      <c r="A16" s="52"/>
      <c r="B16" s="56"/>
      <c r="C16" s="26"/>
      <c r="D16" s="26"/>
      <c r="E16" s="26"/>
      <c r="F16" s="26"/>
      <c r="G16" s="26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39"/>
      <c r="AS16" s="57"/>
      <c r="AT16" s="14"/>
    </row>
    <row r="17" spans="1:46" s="7" customFormat="1" ht="28.5" hidden="1" customHeight="1">
      <c r="A17" s="52"/>
      <c r="B17" s="56"/>
      <c r="C17" s="26"/>
      <c r="D17" s="26"/>
      <c r="E17" s="26"/>
      <c r="F17" s="26"/>
      <c r="G17" s="26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39"/>
      <c r="AS17" s="57"/>
      <c r="AT17" s="14"/>
    </row>
    <row r="18" spans="1:46" s="7" customFormat="1" ht="27" hidden="1" customHeight="1">
      <c r="A18" s="52"/>
      <c r="B18" s="56"/>
      <c r="C18" s="26"/>
      <c r="D18" s="26"/>
      <c r="E18" s="26"/>
      <c r="F18" s="26"/>
      <c r="G18" s="26"/>
      <c r="H18" s="27">
        <v>66.36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>
        <v>2975</v>
      </c>
      <c r="V18" s="27"/>
      <c r="W18" s="27"/>
      <c r="X18" s="27"/>
      <c r="Y18" s="27"/>
      <c r="Z18" s="27">
        <v>655.11800000000005</v>
      </c>
      <c r="AA18" s="27"/>
      <c r="AB18" s="27"/>
      <c r="AC18" s="27"/>
      <c r="AD18" s="27"/>
      <c r="AE18" s="27">
        <f>0.95+0.151+31.053+75.117+0.247+1.91+1.18+0.024+0.008+0.271</f>
        <v>110.911</v>
      </c>
      <c r="AF18" s="27">
        <f>0.017+7.626</f>
        <v>7.6429999999999998</v>
      </c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39"/>
      <c r="AS18" s="57"/>
      <c r="AT18" s="14"/>
    </row>
    <row r="19" spans="1:46" ht="20.25" hidden="1" customHeight="1">
      <c r="A19" s="52"/>
      <c r="B19" s="56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39"/>
      <c r="AS19" s="57"/>
    </row>
    <row r="20" spans="1:46" ht="20.25" hidden="1" customHeight="1">
      <c r="A20" s="52"/>
      <c r="B20" s="56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>
        <v>770</v>
      </c>
      <c r="AQ20" s="40"/>
      <c r="AR20" s="39"/>
      <c r="AS20" s="57"/>
    </row>
    <row r="21" spans="1:46" ht="20.25" hidden="1" customHeight="1">
      <c r="A21" s="52"/>
      <c r="B21" s="56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>
        <v>110</v>
      </c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39"/>
      <c r="AS21" s="57"/>
    </row>
    <row r="22" spans="1:46" ht="20.25" hidden="1" customHeight="1">
      <c r="A22" s="52"/>
      <c r="B22" s="56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39"/>
      <c r="AS22" s="57"/>
    </row>
    <row r="23" spans="1:46" ht="20.25" hidden="1" customHeight="1">
      <c r="A23" s="52"/>
      <c r="B23" s="56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39"/>
      <c r="AS23" s="57"/>
    </row>
    <row r="24" spans="1:46" ht="20.25" hidden="1" customHeight="1">
      <c r="A24" s="52"/>
      <c r="B24" s="56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>
        <v>32.57</v>
      </c>
      <c r="Z24" s="40">
        <v>21.66</v>
      </c>
      <c r="AA24" s="40"/>
      <c r="AB24" s="40"/>
      <c r="AC24" s="40"/>
      <c r="AD24" s="40"/>
      <c r="AE24" s="40">
        <v>2.1</v>
      </c>
      <c r="AF24" s="40">
        <f>2+4.4+1.429</f>
        <v>7.8289999999999997</v>
      </c>
      <c r="AG24" s="40"/>
      <c r="AH24" s="40"/>
      <c r="AI24" s="40"/>
      <c r="AJ24" s="40"/>
      <c r="AK24" s="40"/>
      <c r="AL24" s="40"/>
      <c r="AM24" s="40"/>
      <c r="AN24" s="40"/>
      <c r="AO24" s="40"/>
      <c r="AP24" s="40">
        <v>111</v>
      </c>
      <c r="AQ24" s="40"/>
      <c r="AR24" s="39"/>
      <c r="AS24" s="57"/>
    </row>
    <row r="25" spans="1:46" ht="20.25" hidden="1" customHeight="1">
      <c r="A25" s="52"/>
      <c r="B25" s="56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>
        <v>180</v>
      </c>
      <c r="AQ25" s="40"/>
      <c r="AR25" s="39"/>
      <c r="AS25" s="57"/>
    </row>
    <row r="26" spans="1:46" s="7" customFormat="1" ht="20.25" hidden="1" customHeight="1">
      <c r="A26" s="52"/>
      <c r="B26" s="5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39"/>
      <c r="AS26" s="57"/>
      <c r="AT26" s="14"/>
    </row>
    <row r="27" spans="1:46" s="7" customFormat="1" ht="20.25" hidden="1" customHeight="1">
      <c r="A27" s="52"/>
      <c r="B27" s="56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39"/>
      <c r="AS27" s="57"/>
      <c r="AT27" s="14"/>
    </row>
    <row r="28" spans="1:46" s="7" customFormat="1" ht="20.25" hidden="1" customHeight="1">
      <c r="A28" s="52"/>
      <c r="B28" s="56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>
        <v>2.5430000000000001</v>
      </c>
      <c r="W28" s="27"/>
      <c r="X28" s="27"/>
      <c r="Y28" s="27">
        <f>463.473+1.39</f>
        <v>464.863</v>
      </c>
      <c r="Z28" s="27"/>
      <c r="AA28" s="27"/>
      <c r="AB28" s="27"/>
      <c r="AC28" s="27"/>
      <c r="AD28" s="27"/>
      <c r="AE28" s="27">
        <v>28.65</v>
      </c>
      <c r="AF28" s="27">
        <f>4.28+6.418</f>
        <v>10.698</v>
      </c>
      <c r="AG28" s="27"/>
      <c r="AH28" s="27"/>
      <c r="AI28" s="27"/>
      <c r="AJ28" s="27"/>
      <c r="AK28" s="27"/>
      <c r="AL28" s="27"/>
      <c r="AM28" s="27"/>
      <c r="AN28" s="27"/>
      <c r="AO28" s="27"/>
      <c r="AP28" s="27">
        <v>1040</v>
      </c>
      <c r="AQ28" s="27"/>
      <c r="AR28" s="39"/>
      <c r="AS28" s="57"/>
      <c r="AT28" s="14"/>
    </row>
    <row r="29" spans="1:46" s="7" customFormat="1" ht="20.25" hidden="1" customHeight="1">
      <c r="A29" s="52"/>
      <c r="B29" s="5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40">
        <f>0.503+0.833</f>
        <v>1.3360000000000001</v>
      </c>
      <c r="W29" s="27"/>
      <c r="X29" s="27"/>
      <c r="Y29" s="27"/>
      <c r="Z29" s="27">
        <f>6.357+12.772</f>
        <v>19.129000000000001</v>
      </c>
      <c r="AA29" s="27"/>
      <c r="AB29" s="27"/>
      <c r="AC29" s="27"/>
      <c r="AD29" s="27"/>
      <c r="AE29" s="27"/>
      <c r="AF29" s="27">
        <f>0.008+0.023+0.008+0.061</f>
        <v>0.1</v>
      </c>
      <c r="AG29" s="27"/>
      <c r="AH29" s="27"/>
      <c r="AI29" s="27"/>
      <c r="AJ29" s="27"/>
      <c r="AK29" s="27"/>
      <c r="AL29" s="27"/>
      <c r="AM29" s="27"/>
      <c r="AN29" s="27"/>
      <c r="AO29" s="27"/>
      <c r="AP29" s="27">
        <v>79</v>
      </c>
      <c r="AQ29" s="27"/>
      <c r="AR29" s="39"/>
      <c r="AS29" s="57"/>
      <c r="AT29" s="14"/>
    </row>
    <row r="30" spans="1:46" s="7" customFormat="1" ht="15" hidden="1" customHeight="1">
      <c r="A30" s="52"/>
      <c r="B30" s="5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39"/>
      <c r="AS30" s="57"/>
      <c r="AT30" s="14"/>
    </row>
    <row r="31" spans="1:46" s="7" customFormat="1" ht="30" hidden="1" customHeight="1">
      <c r="A31" s="52"/>
      <c r="B31" s="56"/>
      <c r="C31" s="27"/>
      <c r="D31" s="27"/>
      <c r="E31" s="27"/>
      <c r="F31" s="27"/>
      <c r="G31" s="27"/>
      <c r="H31" s="27"/>
      <c r="I31" s="27"/>
      <c r="J31" s="27"/>
      <c r="K31" s="27">
        <v>101.5</v>
      </c>
      <c r="L31" s="27"/>
      <c r="M31" s="27">
        <v>71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>
        <v>29.376000000000001</v>
      </c>
      <c r="AA31" s="27"/>
      <c r="AB31" s="27">
        <v>69.319999999999993</v>
      </c>
      <c r="AC31" s="27"/>
      <c r="AD31" s="27"/>
      <c r="AE31" s="27">
        <v>210.02</v>
      </c>
      <c r="AF31" s="27">
        <f>0.438+8.717+25.596+1.665</f>
        <v>36.415999999999997</v>
      </c>
      <c r="AG31" s="27">
        <v>0.45300000000000001</v>
      </c>
      <c r="AH31" s="27"/>
      <c r="AI31" s="27"/>
      <c r="AJ31" s="27"/>
      <c r="AK31" s="27"/>
      <c r="AL31" s="27"/>
      <c r="AM31" s="27"/>
      <c r="AN31" s="27"/>
      <c r="AO31" s="27"/>
      <c r="AP31" s="27">
        <v>548.1</v>
      </c>
      <c r="AQ31" s="27"/>
      <c r="AR31" s="39"/>
      <c r="AS31" s="57"/>
      <c r="AT31" s="14"/>
    </row>
    <row r="32" spans="1:46" s="7" customFormat="1" ht="15" hidden="1" customHeight="1">
      <c r="A32" s="52"/>
      <c r="B32" s="56"/>
      <c r="C32" s="27"/>
      <c r="D32" s="27"/>
      <c r="E32" s="27"/>
      <c r="F32" s="27"/>
      <c r="G32" s="27"/>
      <c r="H32" s="27"/>
      <c r="I32" s="27"/>
      <c r="J32" s="27"/>
      <c r="K32" s="27">
        <v>136.38</v>
      </c>
      <c r="L32" s="27"/>
      <c r="M32" s="27">
        <v>32.82</v>
      </c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>
        <v>9.34</v>
      </c>
      <c r="AA32" s="27"/>
      <c r="AB32" s="27">
        <v>49.53</v>
      </c>
      <c r="AC32" s="27"/>
      <c r="AD32" s="27"/>
      <c r="AE32" s="27">
        <f>0.004+0.056+5.22</f>
        <v>5.28</v>
      </c>
      <c r="AF32" s="27">
        <f>0.857+0.268+0.298+1.221+0.789</f>
        <v>3.4329999999999998</v>
      </c>
      <c r="AG32" s="27">
        <v>0.26100000000000001</v>
      </c>
      <c r="AH32" s="27"/>
      <c r="AI32" s="27"/>
      <c r="AJ32" s="27"/>
      <c r="AK32" s="27"/>
      <c r="AL32" s="27"/>
      <c r="AM32" s="27"/>
      <c r="AN32" s="27"/>
      <c r="AO32" s="27"/>
      <c r="AP32" s="27">
        <v>559.1</v>
      </c>
      <c r="AQ32" s="27"/>
      <c r="AR32" s="39"/>
      <c r="AS32" s="57"/>
      <c r="AT32" s="14"/>
    </row>
    <row r="33" spans="1:46" s="7" customFormat="1" ht="15" hidden="1" customHeight="1">
      <c r="A33" s="52"/>
      <c r="B33" s="5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>
        <v>5.26</v>
      </c>
      <c r="W33" s="27"/>
      <c r="X33" s="27"/>
      <c r="Y33" s="27"/>
      <c r="Z33" s="27"/>
      <c r="AA33" s="27"/>
      <c r="AB33" s="27"/>
      <c r="AC33" s="27"/>
      <c r="AD33" s="27"/>
      <c r="AE33" s="27"/>
      <c r="AF33" s="27">
        <f>0.045+2.147+0.742</f>
        <v>2.9340000000000002</v>
      </c>
      <c r="AG33" s="27"/>
      <c r="AH33" s="27"/>
      <c r="AI33" s="27"/>
      <c r="AJ33" s="27"/>
      <c r="AK33" s="27"/>
      <c r="AL33" s="27"/>
      <c r="AM33" s="27"/>
      <c r="AN33" s="27"/>
      <c r="AO33" s="27"/>
      <c r="AP33" s="27">
        <v>36.799999999999997</v>
      </c>
      <c r="AQ33" s="27"/>
      <c r="AR33" s="39"/>
      <c r="AS33" s="57"/>
      <c r="AT33" s="14"/>
    </row>
    <row r="34" spans="1:46" ht="20.25" hidden="1" customHeight="1">
      <c r="A34" s="52"/>
      <c r="B34" s="56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39"/>
      <c r="AS34" s="57"/>
    </row>
    <row r="35" spans="1:46" s="7" customFormat="1" ht="20.25" hidden="1" customHeight="1">
      <c r="A35" s="52"/>
      <c r="B35" s="5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>
        <v>39.613999999999997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>
        <v>200</v>
      </c>
      <c r="AQ35" s="27"/>
      <c r="AR35" s="39"/>
      <c r="AS35" s="57"/>
      <c r="AT35" s="14"/>
    </row>
    <row r="36" spans="1:46" s="7" customFormat="1" ht="20.25" hidden="1" customHeight="1">
      <c r="A36" s="52"/>
      <c r="B36" s="5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>
        <f>0.88+0.621</f>
        <v>1.5009999999999999</v>
      </c>
      <c r="AG36" s="27"/>
      <c r="AH36" s="27"/>
      <c r="AI36" s="27"/>
      <c r="AJ36" s="27"/>
      <c r="AK36" s="27"/>
      <c r="AL36" s="27"/>
      <c r="AM36" s="27"/>
      <c r="AN36" s="27"/>
      <c r="AO36" s="27"/>
      <c r="AP36" s="27">
        <v>280.60000000000002</v>
      </c>
      <c r="AQ36" s="27"/>
      <c r="AR36" s="39"/>
      <c r="AS36" s="57"/>
      <c r="AT36" s="14"/>
    </row>
    <row r="37" spans="1:46" s="7" customFormat="1" ht="20.25" hidden="1" customHeight="1">
      <c r="A37" s="52"/>
      <c r="B37" s="5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>
        <v>6.25</v>
      </c>
      <c r="W37" s="27"/>
      <c r="X37" s="27"/>
      <c r="Y37" s="27"/>
      <c r="Z37" s="27">
        <v>28.173999999999999</v>
      </c>
      <c r="AA37" s="27"/>
      <c r="AB37" s="27">
        <v>22.891999999999999</v>
      </c>
      <c r="AC37" s="27"/>
      <c r="AD37" s="27"/>
      <c r="AE37" s="27">
        <v>56.722999999999999</v>
      </c>
      <c r="AF37" s="27">
        <f>0.404+14.596</f>
        <v>15</v>
      </c>
      <c r="AG37" s="27">
        <v>2.1709999999999998</v>
      </c>
      <c r="AH37" s="27"/>
      <c r="AI37" s="27"/>
      <c r="AJ37" s="27"/>
      <c r="AK37" s="27"/>
      <c r="AL37" s="27"/>
      <c r="AM37" s="27"/>
      <c r="AN37" s="27"/>
      <c r="AO37" s="27"/>
      <c r="AP37" s="27">
        <v>674</v>
      </c>
      <c r="AQ37" s="27"/>
      <c r="AR37" s="39"/>
      <c r="AS37" s="57"/>
      <c r="AT37" s="14"/>
    </row>
    <row r="38" spans="1:46" s="7" customFormat="1" ht="20.25" hidden="1" customHeight="1">
      <c r="A38" s="52"/>
      <c r="B38" s="5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39"/>
      <c r="AS38" s="57"/>
      <c r="AT38" s="14"/>
    </row>
    <row r="39" spans="1:46" s="7" customFormat="1" ht="20.25" hidden="1" customHeight="1">
      <c r="A39" s="52"/>
      <c r="B39" s="56"/>
      <c r="C39" s="27"/>
      <c r="D39" s="27"/>
      <c r="E39" s="27"/>
      <c r="F39" s="27"/>
      <c r="G39" s="27"/>
      <c r="H39" s="27">
        <f>28.4+57.3</f>
        <v>85.7</v>
      </c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>
        <v>33.5</v>
      </c>
      <c r="AC39" s="27">
        <v>7.8959999999999999</v>
      </c>
      <c r="AD39" s="27"/>
      <c r="AE39" s="27"/>
      <c r="AF39" s="27">
        <f>2.486+1.436</f>
        <v>3.9220000000000002</v>
      </c>
      <c r="AG39" s="27"/>
      <c r="AH39" s="27"/>
      <c r="AI39" s="27"/>
      <c r="AJ39" s="27"/>
      <c r="AK39" s="27"/>
      <c r="AL39" s="27"/>
      <c r="AM39" s="27"/>
      <c r="AN39" s="27"/>
      <c r="AO39" s="27"/>
      <c r="AP39" s="27">
        <v>185.3</v>
      </c>
      <c r="AQ39" s="27"/>
      <c r="AR39" s="39"/>
      <c r="AS39" s="57"/>
      <c r="AT39" s="14"/>
    </row>
    <row r="40" spans="1:46" s="7" customFormat="1" ht="20.25" hidden="1" customHeight="1">
      <c r="A40" s="52"/>
      <c r="B40" s="56"/>
      <c r="C40" s="27"/>
      <c r="D40" s="27"/>
      <c r="E40" s="27"/>
      <c r="F40" s="27"/>
      <c r="G40" s="27"/>
      <c r="H40" s="27">
        <v>177.9</v>
      </c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>
        <v>0.48499999999999999</v>
      </c>
      <c r="W40" s="27"/>
      <c r="X40" s="27"/>
      <c r="Y40" s="27">
        <v>50.759</v>
      </c>
      <c r="Z40" s="27"/>
      <c r="AA40" s="27"/>
      <c r="AB40" s="27">
        <f>29.074+0.72166</f>
        <v>29.795660000000002</v>
      </c>
      <c r="AC40" s="27">
        <v>20.167000000000002</v>
      </c>
      <c r="AD40" s="27"/>
      <c r="AE40" s="27"/>
      <c r="AF40" s="27">
        <f>1.988+1.323+0.281+0.24+2.007</f>
        <v>5.8390000000000004</v>
      </c>
      <c r="AG40" s="27">
        <v>0.45200000000000001</v>
      </c>
      <c r="AH40" s="27"/>
      <c r="AI40" s="27"/>
      <c r="AJ40" s="27"/>
      <c r="AK40" s="27"/>
      <c r="AL40" s="27"/>
      <c r="AM40" s="27"/>
      <c r="AN40" s="27"/>
      <c r="AO40" s="27"/>
      <c r="AP40" s="27">
        <v>756</v>
      </c>
      <c r="AQ40" s="27"/>
      <c r="AR40" s="39"/>
      <c r="AS40" s="57"/>
      <c r="AT40" s="14"/>
    </row>
    <row r="41" spans="1:46" s="7" customFormat="1" ht="20.25" hidden="1" customHeight="1">
      <c r="A41" s="52"/>
      <c r="B41" s="56"/>
      <c r="C41" s="27"/>
      <c r="D41" s="27"/>
      <c r="E41" s="27"/>
      <c r="F41" s="27"/>
      <c r="G41" s="27"/>
      <c r="H41" s="27">
        <f>105.23+12.59</f>
        <v>117.82</v>
      </c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>
        <v>29.481000000000002</v>
      </c>
      <c r="Z41" s="27"/>
      <c r="AA41" s="27"/>
      <c r="AB41" s="27">
        <v>26.34</v>
      </c>
      <c r="AC41" s="27">
        <v>12.625999999999999</v>
      </c>
      <c r="AD41" s="27"/>
      <c r="AE41" s="27">
        <f>1.721+0.076+0.171</f>
        <v>1.968</v>
      </c>
      <c r="AF41" s="27">
        <f>5.711+0.157+0.441+1.701</f>
        <v>8.01</v>
      </c>
      <c r="AG41" s="27">
        <f>1.728+0.76</f>
        <v>2.488</v>
      </c>
      <c r="AH41" s="27"/>
      <c r="AI41" s="27"/>
      <c r="AJ41" s="27"/>
      <c r="AK41" s="27"/>
      <c r="AL41" s="27"/>
      <c r="AM41" s="27"/>
      <c r="AN41" s="27"/>
      <c r="AO41" s="27"/>
      <c r="AP41" s="27">
        <v>500.6</v>
      </c>
      <c r="AQ41" s="27"/>
      <c r="AR41" s="39"/>
      <c r="AS41" s="57"/>
      <c r="AT41" s="14"/>
    </row>
    <row r="42" spans="1:46" s="7" customFormat="1" ht="15.75" hidden="1" customHeight="1">
      <c r="A42" s="52"/>
      <c r="B42" s="5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39"/>
      <c r="AS42" s="57"/>
      <c r="AT42" s="14"/>
    </row>
    <row r="43" spans="1:46" s="7" customFormat="1" ht="20.25" hidden="1" customHeight="1">
      <c r="A43" s="52"/>
      <c r="B43" s="5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39"/>
      <c r="AS43" s="57"/>
      <c r="AT43" s="14"/>
    </row>
    <row r="44" spans="1:46" s="7" customFormat="1" ht="20.25" hidden="1" customHeight="1">
      <c r="A44" s="52"/>
      <c r="B44" s="56"/>
      <c r="C44" s="27"/>
      <c r="D44" s="27"/>
      <c r="E44" s="27"/>
      <c r="F44" s="27"/>
      <c r="G44" s="27"/>
      <c r="H44" s="27">
        <v>890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>
        <v>76.58</v>
      </c>
      <c r="Z44" s="27"/>
      <c r="AA44" s="27"/>
      <c r="AB44" s="27">
        <v>293</v>
      </c>
      <c r="AC44" s="27"/>
      <c r="AD44" s="27"/>
      <c r="AE44" s="27">
        <v>35.921999999999997</v>
      </c>
      <c r="AF44" s="27">
        <f>1.202+1.24+0.528</f>
        <v>2.97</v>
      </c>
      <c r="AG44" s="27"/>
      <c r="AH44" s="27"/>
      <c r="AI44" s="27"/>
      <c r="AJ44" s="27"/>
      <c r="AK44" s="27"/>
      <c r="AL44" s="27"/>
      <c r="AM44" s="27"/>
      <c r="AN44" s="27"/>
      <c r="AO44" s="27"/>
      <c r="AP44" s="27">
        <v>220</v>
      </c>
      <c r="AQ44" s="27"/>
      <c r="AR44" s="39"/>
      <c r="AS44" s="57"/>
      <c r="AT44" s="14"/>
    </row>
    <row r="45" spans="1:46" s="7" customFormat="1" ht="32.25" hidden="1" customHeight="1">
      <c r="A45" s="52"/>
      <c r="B45" s="56"/>
      <c r="C45" s="27"/>
      <c r="D45" s="27"/>
      <c r="E45" s="27"/>
      <c r="F45" s="27"/>
      <c r="G45" s="27"/>
      <c r="H45" s="27">
        <f>17.9+66.3+94.22</f>
        <v>178.42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75.355999999999995</v>
      </c>
      <c r="AC45" s="27">
        <v>11.6</v>
      </c>
      <c r="AD45" s="27"/>
      <c r="AE45" s="27">
        <f>2.42+0.394</f>
        <v>2.8140000000000001</v>
      </c>
      <c r="AF45" s="27">
        <f>3.05+0.605</f>
        <v>3.6549999999999998</v>
      </c>
      <c r="AG45" s="27"/>
      <c r="AH45" s="27"/>
      <c r="AI45" s="27"/>
      <c r="AJ45" s="27"/>
      <c r="AK45" s="27"/>
      <c r="AL45" s="27"/>
      <c r="AM45" s="27"/>
      <c r="AN45" s="27"/>
      <c r="AO45" s="27"/>
      <c r="AP45" s="27">
        <v>520</v>
      </c>
      <c r="AQ45" s="27"/>
      <c r="AR45" s="39"/>
      <c r="AS45" s="57"/>
      <c r="AT45" s="14"/>
    </row>
    <row r="46" spans="1:46" s="7" customFormat="1" ht="29.25" hidden="1" customHeight="1">
      <c r="A46" s="52"/>
      <c r="B46" s="56"/>
      <c r="C46" s="27"/>
      <c r="D46" s="27"/>
      <c r="E46" s="27"/>
      <c r="F46" s="27"/>
      <c r="G46" s="27"/>
      <c r="H46" s="27">
        <v>283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>
        <v>34.834000000000003</v>
      </c>
      <c r="Z46" s="27"/>
      <c r="AA46" s="27"/>
      <c r="AB46" s="27">
        <v>41.228999999999999</v>
      </c>
      <c r="AC46" s="27">
        <v>25.88</v>
      </c>
      <c r="AD46" s="27"/>
      <c r="AE46" s="27">
        <v>4.319</v>
      </c>
      <c r="AF46" s="27">
        <f>2.138+3.102+0.17+0.963</f>
        <v>6.3730000000000002</v>
      </c>
      <c r="AG46" s="27">
        <v>1.266</v>
      </c>
      <c r="AH46" s="27"/>
      <c r="AI46" s="27"/>
      <c r="AJ46" s="27"/>
      <c r="AK46" s="27"/>
      <c r="AL46" s="27"/>
      <c r="AM46" s="27"/>
      <c r="AN46" s="27"/>
      <c r="AO46" s="27"/>
      <c r="AP46" s="27">
        <v>240</v>
      </c>
      <c r="AQ46" s="27"/>
      <c r="AR46" s="39"/>
      <c r="AS46" s="57"/>
      <c r="AT46" s="14"/>
    </row>
    <row r="47" spans="1:46" ht="20.25" hidden="1" customHeight="1">
      <c r="A47" s="52"/>
      <c r="B47" s="56"/>
      <c r="C47" s="40"/>
      <c r="D47" s="40"/>
      <c r="E47" s="40"/>
      <c r="F47" s="40"/>
      <c r="G47" s="40"/>
      <c r="H47" s="40">
        <v>248.92</v>
      </c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>
        <v>0.96799999999999997</v>
      </c>
      <c r="W47" s="40"/>
      <c r="X47" s="40"/>
      <c r="Y47" s="40">
        <v>324.64999999999998</v>
      </c>
      <c r="Z47" s="40"/>
      <c r="AA47" s="40"/>
      <c r="AB47" s="40"/>
      <c r="AC47" s="40">
        <v>15.247999999999999</v>
      </c>
      <c r="AD47" s="40"/>
      <c r="AE47" s="40">
        <v>49.96</v>
      </c>
      <c r="AF47" s="40">
        <f>2264.4+2.578</f>
        <v>2266.9780000000001</v>
      </c>
      <c r="AG47" s="40">
        <v>7.5819999999999999</v>
      </c>
      <c r="AH47" s="40"/>
      <c r="AI47" s="40"/>
      <c r="AJ47" s="40"/>
      <c r="AK47" s="40"/>
      <c r="AL47" s="40"/>
      <c r="AM47" s="40"/>
      <c r="AN47" s="40"/>
      <c r="AO47" s="40"/>
      <c r="AP47" s="40">
        <v>1236</v>
      </c>
      <c r="AQ47" s="40"/>
      <c r="AR47" s="39"/>
      <c r="AS47" s="57"/>
    </row>
    <row r="48" spans="1:46" ht="20.25" hidden="1" customHeight="1">
      <c r="A48" s="52"/>
      <c r="B48" s="56"/>
      <c r="C48" s="40"/>
      <c r="D48" s="40"/>
      <c r="E48" s="40"/>
      <c r="F48" s="40"/>
      <c r="G48" s="40"/>
      <c r="H48" s="40">
        <f>152.5+1.8</f>
        <v>154.30000000000001</v>
      </c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>
        <v>52.29</v>
      </c>
      <c r="AC48" s="40"/>
      <c r="AD48" s="40"/>
      <c r="AE48" s="40">
        <f>3.779+0.634+0.034+3</f>
        <v>7.4470000000000001</v>
      </c>
      <c r="AF48" s="40">
        <f>0.745+0.675</f>
        <v>1.42</v>
      </c>
      <c r="AG48" s="40">
        <v>0.09</v>
      </c>
      <c r="AH48" s="40"/>
      <c r="AI48" s="40"/>
      <c r="AJ48" s="40"/>
      <c r="AK48" s="40"/>
      <c r="AL48" s="40"/>
      <c r="AM48" s="40"/>
      <c r="AN48" s="40"/>
      <c r="AO48" s="40"/>
      <c r="AP48" s="40">
        <v>393.1</v>
      </c>
      <c r="AQ48" s="40"/>
      <c r="AR48" s="39"/>
      <c r="AS48" s="57"/>
    </row>
    <row r="49" spans="1:46" ht="20.25" hidden="1" customHeight="1">
      <c r="A49" s="52"/>
      <c r="B49" s="56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39"/>
      <c r="AS49" s="57"/>
    </row>
    <row r="50" spans="1:46" ht="20.25" hidden="1" customHeight="1">
      <c r="A50" s="52"/>
      <c r="B50" s="56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>
        <v>376</v>
      </c>
      <c r="AQ50" s="40"/>
      <c r="AR50" s="39"/>
      <c r="AS50" s="57"/>
    </row>
    <row r="51" spans="1:46" ht="20.25" hidden="1" customHeight="1">
      <c r="A51" s="52"/>
      <c r="B51" s="56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>
        <v>954.1</v>
      </c>
      <c r="AQ51" s="40"/>
      <c r="AR51" s="39"/>
      <c r="AS51" s="57"/>
    </row>
    <row r="52" spans="1:46" ht="20.25" hidden="1" customHeight="1">
      <c r="A52" s="52"/>
      <c r="B52" s="56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>
        <v>696</v>
      </c>
      <c r="AQ52" s="40"/>
      <c r="AR52" s="39"/>
      <c r="AS52" s="57"/>
    </row>
    <row r="53" spans="1:46" ht="20.25" hidden="1" customHeight="1">
      <c r="A53" s="52"/>
      <c r="B53" s="56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>
        <v>968</v>
      </c>
      <c r="AQ53" s="40"/>
      <c r="AR53" s="39"/>
      <c r="AS53" s="57"/>
    </row>
    <row r="54" spans="1:46" ht="20.25" hidden="1" customHeight="1">
      <c r="A54" s="52"/>
      <c r="B54" s="56"/>
      <c r="C54" s="38"/>
      <c r="D54" s="38"/>
      <c r="E54" s="38"/>
      <c r="F54" s="38"/>
      <c r="G54" s="38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39"/>
      <c r="AS54" s="57"/>
    </row>
    <row r="55" spans="1:46" ht="20.25" hidden="1" customHeight="1">
      <c r="A55" s="52"/>
      <c r="B55" s="56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>
        <v>7.9139999999999997</v>
      </c>
      <c r="AG55" s="40"/>
      <c r="AH55" s="40">
        <v>4.6719999999999997</v>
      </c>
      <c r="AI55" s="40"/>
      <c r="AJ55" s="40"/>
      <c r="AK55" s="40"/>
      <c r="AL55" s="40"/>
      <c r="AM55" s="40"/>
      <c r="AN55" s="40"/>
      <c r="AO55" s="40"/>
      <c r="AP55" s="40">
        <v>30</v>
      </c>
      <c r="AQ55" s="40"/>
      <c r="AR55" s="39"/>
      <c r="AS55" s="57"/>
    </row>
    <row r="56" spans="1:46" ht="20.25" hidden="1" customHeight="1">
      <c r="A56" s="52"/>
      <c r="B56" s="56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>
        <v>0.35399999999999998</v>
      </c>
      <c r="AF56" s="40">
        <f>6.096+1.555+0.055+2.038</f>
        <v>9.7439999999999998</v>
      </c>
      <c r="AG56" s="40"/>
      <c r="AH56" s="40"/>
      <c r="AI56" s="40"/>
      <c r="AJ56" s="40"/>
      <c r="AK56" s="40"/>
      <c r="AL56" s="40"/>
      <c r="AM56" s="40"/>
      <c r="AN56" s="40"/>
      <c r="AO56" s="40"/>
      <c r="AP56" s="40">
        <v>338.13</v>
      </c>
      <c r="AQ56" s="40"/>
      <c r="AR56" s="39"/>
      <c r="AS56" s="57"/>
    </row>
    <row r="57" spans="1:46" ht="20.25" hidden="1" customHeight="1">
      <c r="A57" s="52"/>
      <c r="B57" s="56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>
        <v>0.9</v>
      </c>
      <c r="AF57" s="40">
        <f>0.155+4.13+21.047</f>
        <v>25.332000000000001</v>
      </c>
      <c r="AG57" s="40"/>
      <c r="AH57" s="40"/>
      <c r="AI57" s="40"/>
      <c r="AJ57" s="40"/>
      <c r="AK57" s="40"/>
      <c r="AL57" s="40"/>
      <c r="AM57" s="40"/>
      <c r="AN57" s="40"/>
      <c r="AO57" s="40"/>
      <c r="AP57" s="40">
        <v>377.4</v>
      </c>
      <c r="AQ57" s="40"/>
      <c r="AR57" s="39"/>
      <c r="AS57" s="57"/>
    </row>
    <row r="58" spans="1:46" ht="20.25" hidden="1" customHeight="1">
      <c r="A58" s="52"/>
      <c r="B58" s="56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>
        <f>2.531+12.394+1.223</f>
        <v>16.148</v>
      </c>
      <c r="AG58" s="40"/>
      <c r="AH58" s="40"/>
      <c r="AI58" s="40"/>
      <c r="AJ58" s="40"/>
      <c r="AK58" s="40"/>
      <c r="AL58" s="40"/>
      <c r="AM58" s="40"/>
      <c r="AN58" s="40"/>
      <c r="AO58" s="40"/>
      <c r="AP58" s="40">
        <v>108.426</v>
      </c>
      <c r="AQ58" s="40"/>
      <c r="AR58" s="39"/>
      <c r="AS58" s="57"/>
    </row>
    <row r="59" spans="1:46" ht="20.25" hidden="1" customHeight="1">
      <c r="A59" s="52"/>
      <c r="B59" s="56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>
        <v>0.27900000000000003</v>
      </c>
      <c r="AG59" s="40"/>
      <c r="AH59" s="40"/>
      <c r="AI59" s="40"/>
      <c r="AJ59" s="40"/>
      <c r="AK59" s="40"/>
      <c r="AL59" s="40"/>
      <c r="AM59" s="40"/>
      <c r="AN59" s="40"/>
      <c r="AO59" s="40"/>
      <c r="AP59" s="40">
        <v>13.055999999999999</v>
      </c>
      <c r="AQ59" s="40"/>
      <c r="AR59" s="39"/>
      <c r="AS59" s="57"/>
    </row>
    <row r="60" spans="1:46" ht="20.25" hidden="1" customHeight="1">
      <c r="A60" s="52"/>
      <c r="B60" s="56"/>
      <c r="C60" s="38"/>
      <c r="D60" s="38"/>
      <c r="E60" s="38"/>
      <c r="F60" s="38"/>
      <c r="G60" s="38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>
        <v>126</v>
      </c>
      <c r="AQ60" s="40"/>
      <c r="AR60" s="39"/>
      <c r="AS60" s="57"/>
    </row>
    <row r="61" spans="1:46" ht="20.25" hidden="1" customHeight="1">
      <c r="A61" s="52"/>
      <c r="B61" s="56"/>
      <c r="C61" s="38"/>
      <c r="D61" s="38"/>
      <c r="E61" s="38"/>
      <c r="F61" s="38"/>
      <c r="G61" s="38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>
        <v>82.263999999999996</v>
      </c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>
        <v>147.9</v>
      </c>
      <c r="AQ61" s="40"/>
      <c r="AR61" s="39"/>
      <c r="AS61" s="57"/>
    </row>
    <row r="62" spans="1:46" ht="20.25" hidden="1" customHeight="1">
      <c r="A62" s="52"/>
      <c r="B62" s="56"/>
      <c r="C62" s="38"/>
      <c r="D62" s="38"/>
      <c r="E62" s="38"/>
      <c r="F62" s="38"/>
      <c r="G62" s="38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39"/>
      <c r="AS62" s="57"/>
    </row>
    <row r="63" spans="1:46" ht="20.25" hidden="1" customHeight="1">
      <c r="A63" s="52"/>
      <c r="B63" s="56"/>
      <c r="C63" s="38"/>
      <c r="D63" s="38"/>
      <c r="E63" s="38"/>
      <c r="F63" s="38"/>
      <c r="G63" s="38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39"/>
      <c r="AS63" s="57"/>
    </row>
    <row r="64" spans="1:46" s="3" customFormat="1" ht="20.25" hidden="1" customHeight="1">
      <c r="A64" s="52"/>
      <c r="B64" s="56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>
        <f>SUM(AN9:AN62)</f>
        <v>0</v>
      </c>
      <c r="AO64" s="28">
        <f>SUM(AO9:AO62)</f>
        <v>0</v>
      </c>
      <c r="AP64" s="28">
        <f>SUM(AP9:AP62)</f>
        <v>12664.611999999999</v>
      </c>
      <c r="AQ64" s="28"/>
      <c r="AR64" s="39"/>
      <c r="AS64" s="57"/>
      <c r="AT64" s="12"/>
    </row>
    <row r="65" spans="1:46" ht="20.25" hidden="1" customHeight="1">
      <c r="A65" s="52"/>
      <c r="B65" s="56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>
        <f>SUM(AN64)</f>
        <v>0</v>
      </c>
      <c r="AO65" s="40"/>
      <c r="AP65" s="40"/>
      <c r="AQ65" s="40"/>
      <c r="AR65" s="39"/>
      <c r="AS65" s="57"/>
    </row>
    <row r="66" spans="1:46" ht="20.25" hidden="1" customHeight="1">
      <c r="A66" s="52"/>
      <c r="B66" s="56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39"/>
      <c r="AS66" s="57"/>
    </row>
    <row r="67" spans="1:46" s="5" customFormat="1" ht="20.25" hidden="1" customHeight="1">
      <c r="A67" s="52"/>
      <c r="B67" s="56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>
        <f>SUM(AN65:AN66)</f>
        <v>0</v>
      </c>
      <c r="AO67" s="28">
        <f>SUM(AO65:AO66)</f>
        <v>0</v>
      </c>
      <c r="AP67" s="28">
        <f>SUM(AP65:AP66)</f>
        <v>0</v>
      </c>
      <c r="AQ67" s="28"/>
      <c r="AR67" s="39"/>
      <c r="AS67" s="57"/>
      <c r="AT67" s="15"/>
    </row>
    <row r="68" spans="1:46" ht="20.25" hidden="1" customHeight="1">
      <c r="A68" s="52"/>
      <c r="B68" s="56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39"/>
      <c r="AS68" s="57"/>
    </row>
    <row r="69" spans="1:46" s="5" customFormat="1" ht="20.25" hidden="1" customHeight="1">
      <c r="A69" s="52"/>
      <c r="B69" s="56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>
        <f>AN68</f>
        <v>0</v>
      </c>
      <c r="AO69" s="28">
        <f>AO68</f>
        <v>0</v>
      </c>
      <c r="AP69" s="28">
        <f>AP68</f>
        <v>0</v>
      </c>
      <c r="AQ69" s="28"/>
      <c r="AR69" s="39"/>
      <c r="AS69" s="57"/>
      <c r="AT69" s="15"/>
    </row>
    <row r="70" spans="1:46" ht="20.25" hidden="1" customHeight="1">
      <c r="A70" s="52"/>
      <c r="B70" s="56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39"/>
      <c r="AS70" s="57"/>
    </row>
    <row r="71" spans="1:46" ht="20.25" hidden="1" customHeight="1">
      <c r="A71" s="52"/>
      <c r="B71" s="56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39"/>
      <c r="AS71" s="57"/>
    </row>
    <row r="72" spans="1:46" ht="20.25" hidden="1" customHeight="1">
      <c r="A72" s="52"/>
      <c r="B72" s="56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39"/>
      <c r="AS72" s="57"/>
    </row>
    <row r="73" spans="1:46" s="5" customFormat="1" ht="20.25" hidden="1" customHeight="1">
      <c r="A73" s="52"/>
      <c r="B73" s="56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>
        <f>SUM(AN70:AN72)</f>
        <v>0</v>
      </c>
      <c r="AO73" s="28">
        <f>SUM(AO70:AO72)</f>
        <v>0</v>
      </c>
      <c r="AP73" s="28">
        <f>SUM(AP70:AP72)</f>
        <v>0</v>
      </c>
      <c r="AQ73" s="28"/>
      <c r="AR73" s="39"/>
      <c r="AS73" s="57"/>
      <c r="AT73" s="15"/>
    </row>
    <row r="74" spans="1:46" s="3" customFormat="1" ht="25.5" hidden="1" customHeight="1">
      <c r="A74" s="52"/>
      <c r="B74" s="56"/>
      <c r="C74" s="50" t="s">
        <v>47</v>
      </c>
      <c r="D74" s="50"/>
      <c r="E74" s="50"/>
      <c r="F74" s="50"/>
      <c r="G74" s="48" t="s">
        <v>46</v>
      </c>
      <c r="H74" s="48" t="s">
        <v>45</v>
      </c>
      <c r="I74" s="48" t="s">
        <v>44</v>
      </c>
      <c r="J74" s="48" t="s">
        <v>43</v>
      </c>
      <c r="K74" s="48" t="s">
        <v>42</v>
      </c>
      <c r="L74" s="48" t="s">
        <v>41</v>
      </c>
      <c r="M74" s="48" t="s">
        <v>40</v>
      </c>
      <c r="N74" s="48" t="s">
        <v>39</v>
      </c>
      <c r="O74" s="48" t="s">
        <v>38</v>
      </c>
      <c r="P74" s="48" t="s">
        <v>37</v>
      </c>
      <c r="Q74" s="48" t="s">
        <v>36</v>
      </c>
      <c r="R74" s="48" t="s">
        <v>35</v>
      </c>
      <c r="S74" s="48" t="s">
        <v>34</v>
      </c>
      <c r="T74" s="48" t="s">
        <v>33</v>
      </c>
      <c r="U74" s="48"/>
      <c r="V74" s="48" t="s">
        <v>32</v>
      </c>
      <c r="W74" s="48" t="s">
        <v>31</v>
      </c>
      <c r="X74" s="48" t="s">
        <v>30</v>
      </c>
      <c r="Y74" s="48" t="s">
        <v>29</v>
      </c>
      <c r="Z74" s="48" t="s">
        <v>28</v>
      </c>
      <c r="AA74" s="48" t="s">
        <v>27</v>
      </c>
      <c r="AB74" s="48" t="s">
        <v>26</v>
      </c>
      <c r="AC74" s="48" t="s">
        <v>25</v>
      </c>
      <c r="AD74" s="48" t="s">
        <v>24</v>
      </c>
      <c r="AE74" s="48" t="s">
        <v>23</v>
      </c>
      <c r="AF74" s="48" t="s">
        <v>22</v>
      </c>
      <c r="AG74" s="48" t="s">
        <v>21</v>
      </c>
      <c r="AH74" s="48" t="s">
        <v>20</v>
      </c>
      <c r="AI74" s="48" t="s">
        <v>19</v>
      </c>
      <c r="AJ74" s="48" t="s">
        <v>18</v>
      </c>
      <c r="AK74" s="48" t="s">
        <v>17</v>
      </c>
      <c r="AL74" s="48" t="s">
        <v>16</v>
      </c>
      <c r="AM74" s="48" t="s">
        <v>15</v>
      </c>
      <c r="AN74" s="50" t="s">
        <v>14</v>
      </c>
      <c r="AO74" s="50"/>
      <c r="AP74" s="50"/>
      <c r="AQ74" s="50"/>
      <c r="AR74" s="39"/>
      <c r="AS74" s="57"/>
      <c r="AT74" s="12"/>
    </row>
    <row r="75" spans="1:46" ht="57.75" hidden="1" customHeight="1">
      <c r="A75" s="52"/>
      <c r="B75" s="56"/>
      <c r="C75" s="48" t="s">
        <v>13</v>
      </c>
      <c r="D75" s="48" t="s">
        <v>12</v>
      </c>
      <c r="E75" s="48" t="s">
        <v>11</v>
      </c>
      <c r="F75" s="48" t="s">
        <v>10</v>
      </c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0" t="s">
        <v>9</v>
      </c>
      <c r="AO75" s="40" t="s">
        <v>8</v>
      </c>
      <c r="AP75" s="40" t="s">
        <v>7</v>
      </c>
      <c r="AQ75" s="40"/>
      <c r="AR75" s="39"/>
      <c r="AS75" s="57"/>
    </row>
    <row r="76" spans="1:46" ht="13.5" hidden="1" customHeight="1">
      <c r="A76" s="52"/>
      <c r="B76" s="56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38" t="s">
        <v>0</v>
      </c>
      <c r="AO76" s="38" t="s">
        <v>0</v>
      </c>
      <c r="AP76" s="38" t="s">
        <v>0</v>
      </c>
      <c r="AQ76" s="38"/>
      <c r="AR76" s="39"/>
      <c r="AS76" s="57"/>
    </row>
    <row r="77" spans="1:46" s="6" customFormat="1" ht="20.25" hidden="1" customHeight="1">
      <c r="A77" s="52"/>
      <c r="B77" s="56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39"/>
      <c r="AS77" s="57"/>
      <c r="AT77" s="16"/>
    </row>
    <row r="78" spans="1:46" ht="19.5" hidden="1" customHeight="1">
      <c r="A78" s="52"/>
      <c r="B78" s="56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39"/>
      <c r="AS78" s="57"/>
    </row>
    <row r="79" spans="1:46" ht="24" hidden="1" customHeight="1">
      <c r="A79" s="52"/>
      <c r="B79" s="56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39"/>
      <c r="AS79" s="57"/>
    </row>
    <row r="80" spans="1:46" ht="24" hidden="1" customHeight="1">
      <c r="A80" s="52"/>
      <c r="B80" s="56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39"/>
      <c r="AS80" s="57"/>
    </row>
    <row r="81" spans="1:46" s="5" customFormat="1" ht="20.25" hidden="1" customHeight="1">
      <c r="A81" s="52"/>
      <c r="B81" s="56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>
        <f>SUM(AN78:AN80)</f>
        <v>0</v>
      </c>
      <c r="AO81" s="28">
        <f>SUM(AO78:AO80)</f>
        <v>0</v>
      </c>
      <c r="AP81" s="28">
        <f>SUM(AP78:AP80)</f>
        <v>0</v>
      </c>
      <c r="AQ81" s="28"/>
      <c r="AR81" s="39"/>
      <c r="AS81" s="57"/>
      <c r="AT81" s="15"/>
    </row>
    <row r="82" spans="1:46" ht="20.25" hidden="1" customHeight="1">
      <c r="A82" s="52"/>
      <c r="B82" s="56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39"/>
      <c r="AS82" s="57"/>
    </row>
    <row r="83" spans="1:46" s="5" customFormat="1" ht="20.25" hidden="1" customHeight="1">
      <c r="A83" s="52"/>
      <c r="B83" s="56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>
        <f>AN82</f>
        <v>0</v>
      </c>
      <c r="AO83" s="28">
        <f>AO82</f>
        <v>0</v>
      </c>
      <c r="AP83" s="28">
        <f>AP82</f>
        <v>0</v>
      </c>
      <c r="AQ83" s="28"/>
      <c r="AR83" s="39"/>
      <c r="AS83" s="57"/>
      <c r="AT83" s="15"/>
    </row>
    <row r="84" spans="1:46" ht="15" hidden="1" customHeight="1">
      <c r="A84" s="52"/>
      <c r="B84" s="56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39"/>
      <c r="AS84" s="57"/>
    </row>
    <row r="85" spans="1:46" ht="15" hidden="1" customHeight="1">
      <c r="A85" s="52"/>
      <c r="B85" s="56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39"/>
      <c r="AS85" s="57"/>
    </row>
    <row r="86" spans="1:46" ht="15" hidden="1" customHeight="1">
      <c r="A86" s="52"/>
      <c r="B86" s="56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39"/>
      <c r="AS86" s="57"/>
    </row>
    <row r="87" spans="1:46" s="9" customFormat="1" ht="18.75" customHeight="1">
      <c r="A87" s="35">
        <v>1</v>
      </c>
      <c r="B87" s="35">
        <v>2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>
        <v>3</v>
      </c>
      <c r="AO87" s="35"/>
      <c r="AP87" s="35">
        <v>4</v>
      </c>
      <c r="AQ87" s="35"/>
      <c r="AR87" s="35">
        <v>5</v>
      </c>
      <c r="AS87" s="35">
        <v>6</v>
      </c>
      <c r="AT87" s="17"/>
    </row>
    <row r="88" spans="1:46" ht="30" customHeight="1">
      <c r="A88" s="32">
        <v>1</v>
      </c>
      <c r="B88" s="29" t="s">
        <v>68</v>
      </c>
      <c r="C88" s="30" t="s">
        <v>0</v>
      </c>
      <c r="D88" s="31">
        <v>5</v>
      </c>
      <c r="E88" s="34" t="s">
        <v>6</v>
      </c>
      <c r="F88" s="32" t="s">
        <v>5</v>
      </c>
      <c r="G88" s="32" t="s">
        <v>4</v>
      </c>
      <c r="H88" s="32" t="s">
        <v>48</v>
      </c>
      <c r="I88" s="34" t="s">
        <v>3</v>
      </c>
      <c r="J88" s="32" t="s">
        <v>2</v>
      </c>
      <c r="K88" s="32" t="s">
        <v>1</v>
      </c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 t="s">
        <v>0</v>
      </c>
      <c r="AO88" s="32" t="s">
        <v>0</v>
      </c>
      <c r="AP88" s="42">
        <v>1110</v>
      </c>
      <c r="AQ88" s="33">
        <v>3387.69</v>
      </c>
      <c r="AR88" s="33"/>
      <c r="AS88" s="33"/>
    </row>
    <row r="89" spans="1:46" ht="30" customHeight="1">
      <c r="A89" s="32">
        <v>2</v>
      </c>
      <c r="B89" s="29" t="s">
        <v>69</v>
      </c>
      <c r="C89" s="30"/>
      <c r="D89" s="31"/>
      <c r="E89" s="34"/>
      <c r="F89" s="32"/>
      <c r="G89" s="32"/>
      <c r="H89" s="32"/>
      <c r="I89" s="34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 t="s">
        <v>0</v>
      </c>
      <c r="AO89" s="32"/>
      <c r="AP89" s="42">
        <v>20</v>
      </c>
      <c r="AQ89" s="33"/>
      <c r="AR89" s="33"/>
      <c r="AS89" s="33"/>
    </row>
    <row r="90" spans="1:46" ht="30" customHeight="1">
      <c r="A90" s="32">
        <v>3</v>
      </c>
      <c r="B90" s="29" t="s">
        <v>70</v>
      </c>
      <c r="C90" s="30"/>
      <c r="D90" s="31"/>
      <c r="E90" s="34"/>
      <c r="F90" s="32"/>
      <c r="G90" s="32"/>
      <c r="H90" s="32"/>
      <c r="I90" s="34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 t="s">
        <v>0</v>
      </c>
      <c r="AO90" s="32"/>
      <c r="AP90" s="42">
        <v>30</v>
      </c>
      <c r="AQ90" s="33"/>
      <c r="AR90" s="33"/>
      <c r="AS90" s="33"/>
    </row>
    <row r="91" spans="1:46" ht="24" customHeight="1">
      <c r="A91" s="43" t="s">
        <v>61</v>
      </c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33"/>
    </row>
    <row r="92" spans="1:46" ht="27" customHeight="1">
      <c r="A92" s="45" t="s">
        <v>62</v>
      </c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1"/>
      <c r="AT92" s="18"/>
    </row>
    <row r="93" spans="1:46" ht="20.25">
      <c r="A93" s="36" t="s">
        <v>63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6" ht="18.7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6" ht="18.75">
      <c r="A95" s="21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21"/>
      <c r="AS95" s="21"/>
    </row>
    <row r="96" spans="1:46" ht="18.75">
      <c r="A96" s="21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21"/>
      <c r="AS96" s="21"/>
    </row>
    <row r="97" spans="1:46" ht="18.75">
      <c r="A97" s="21"/>
      <c r="B97" s="47" t="s">
        <v>65</v>
      </c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 t="s">
        <v>64</v>
      </c>
      <c r="AS97" s="47"/>
    </row>
    <row r="98" spans="1:46" ht="18.75">
      <c r="A98" s="21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6" ht="15" customHeight="1">
      <c r="A99" s="21"/>
      <c r="B99" s="47" t="s">
        <v>56</v>
      </c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21"/>
      <c r="AP99" s="21"/>
      <c r="AQ99" s="21"/>
      <c r="AR99" s="47" t="s">
        <v>66</v>
      </c>
      <c r="AS99" s="47"/>
    </row>
    <row r="100" spans="1:46" s="20" customFormat="1" ht="42" customHeight="1">
      <c r="A100" s="21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21"/>
      <c r="AS100" s="21"/>
      <c r="AT100" s="19"/>
    </row>
    <row r="101" spans="1:46" ht="9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6" ht="7.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</row>
    <row r="103" spans="1:46" ht="18.75">
      <c r="A103" s="21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21"/>
      <c r="AP103" s="21"/>
      <c r="AQ103" s="21"/>
      <c r="AR103" s="47"/>
      <c r="AS103" s="47"/>
    </row>
    <row r="104" spans="1:46" ht="9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</row>
    <row r="105" spans="1:46" ht="18.75">
      <c r="A105" s="21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21"/>
      <c r="AP105" s="21"/>
      <c r="AQ105" s="21"/>
      <c r="AR105" s="47"/>
      <c r="AS105" s="47"/>
    </row>
    <row r="106" spans="1:46" ht="8.2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</row>
    <row r="107" spans="1:46" ht="20.25"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20"/>
      <c r="AP107" s="20"/>
      <c r="AQ107" s="20"/>
      <c r="AR107" s="51"/>
      <c r="AS107" s="51"/>
    </row>
  </sheetData>
  <mergeCells count="100">
    <mergeCell ref="AR12:AR13"/>
    <mergeCell ref="AS12:AS86"/>
    <mergeCell ref="AN12:AN13"/>
    <mergeCell ref="AP12:AP13"/>
    <mergeCell ref="M12:M13"/>
    <mergeCell ref="N12:N13"/>
    <mergeCell ref="AD74:AD76"/>
    <mergeCell ref="Z74:Z76"/>
    <mergeCell ref="AA12:AA13"/>
    <mergeCell ref="V12:V13"/>
    <mergeCell ref="W12:W13"/>
    <mergeCell ref="X12:X13"/>
    <mergeCell ref="Y12:Y13"/>
    <mergeCell ref="Z12:Z13"/>
    <mergeCell ref="AJ74:AJ76"/>
    <mergeCell ref="AH12:AH13"/>
    <mergeCell ref="G12:G13"/>
    <mergeCell ref="H12:H13"/>
    <mergeCell ref="I12:I13"/>
    <mergeCell ref="U12:U13"/>
    <mergeCell ref="J12:J13"/>
    <mergeCell ref="K12:K13"/>
    <mergeCell ref="L12:L13"/>
    <mergeCell ref="Q12:Q13"/>
    <mergeCell ref="R12:R13"/>
    <mergeCell ref="T12:T13"/>
    <mergeCell ref="B7:AS7"/>
    <mergeCell ref="AB12:AB13"/>
    <mergeCell ref="AC12:AC13"/>
    <mergeCell ref="AD12:AD13"/>
    <mergeCell ref="AE12:AE13"/>
    <mergeCell ref="AF12:AF13"/>
    <mergeCell ref="B9:AS9"/>
    <mergeCell ref="B8:AS8"/>
    <mergeCell ref="AJ12:AJ13"/>
    <mergeCell ref="AK12:AK13"/>
    <mergeCell ref="B12:B86"/>
    <mergeCell ref="AE74:AE76"/>
    <mergeCell ref="T74:T76"/>
    <mergeCell ref="W74:W76"/>
    <mergeCell ref="X74:X76"/>
    <mergeCell ref="Y74:Y76"/>
    <mergeCell ref="AM74:AM76"/>
    <mergeCell ref="AA74:AA76"/>
    <mergeCell ref="AB74:AB76"/>
    <mergeCell ref="AC74:AC76"/>
    <mergeCell ref="AI12:AI13"/>
    <mergeCell ref="AL74:AL76"/>
    <mergeCell ref="AG12:AG13"/>
    <mergeCell ref="A12:A86"/>
    <mergeCell ref="C75:C76"/>
    <mergeCell ref="D75:D76"/>
    <mergeCell ref="E75:E76"/>
    <mergeCell ref="C74:F74"/>
    <mergeCell ref="C12:F12"/>
    <mergeCell ref="B100:AQ100"/>
    <mergeCell ref="R74:R76"/>
    <mergeCell ref="S74:S76"/>
    <mergeCell ref="AG74:AG76"/>
    <mergeCell ref="P74:P76"/>
    <mergeCell ref="F75:F76"/>
    <mergeCell ref="M74:M76"/>
    <mergeCell ref="N74:N76"/>
    <mergeCell ref="O74:O76"/>
    <mergeCell ref="H74:H76"/>
    <mergeCell ref="I74:I76"/>
    <mergeCell ref="U74:U76"/>
    <mergeCell ref="V74:V76"/>
    <mergeCell ref="AF74:AF76"/>
    <mergeCell ref="AK74:AK76"/>
    <mergeCell ref="AH74:AH76"/>
    <mergeCell ref="B107:AN107"/>
    <mergeCell ref="AR107:AS107"/>
    <mergeCell ref="B103:AN103"/>
    <mergeCell ref="AR103:AS103"/>
    <mergeCell ref="B105:AN105"/>
    <mergeCell ref="AR105:AS105"/>
    <mergeCell ref="J74:J76"/>
    <mergeCell ref="K74:K76"/>
    <mergeCell ref="Q74:Q76"/>
    <mergeCell ref="B97:AQ97"/>
    <mergeCell ref="AR11:AS11"/>
    <mergeCell ref="B95:AQ95"/>
    <mergeCell ref="B96:AQ96"/>
    <mergeCell ref="S12:S13"/>
    <mergeCell ref="O12:O13"/>
    <mergeCell ref="P12:P13"/>
    <mergeCell ref="AN74:AQ74"/>
    <mergeCell ref="G74:G76"/>
    <mergeCell ref="L74:L76"/>
    <mergeCell ref="AL12:AL13"/>
    <mergeCell ref="AM12:AM13"/>
    <mergeCell ref="AI74:AI76"/>
    <mergeCell ref="A91:AR91"/>
    <mergeCell ref="A92:AR92"/>
    <mergeCell ref="B99:AN99"/>
    <mergeCell ref="AR97:AS97"/>
    <mergeCell ref="AR98:AS98"/>
    <mergeCell ref="AR99:AS99"/>
    <mergeCell ref="B98:AQ98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2012-07-16T08:02:08Z</dcterms:modified>
</cp:coreProperties>
</file>