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U11" i="1" l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10" i="1"/>
  <c r="Q19" i="1" l="1"/>
  <c r="Q18" i="1"/>
  <c r="Q22" i="1"/>
  <c r="Q26" i="1"/>
  <c r="S11" i="1"/>
  <c r="S12" i="1"/>
  <c r="S13" i="1"/>
  <c r="S14" i="1"/>
  <c r="Q14" i="1" s="1"/>
  <c r="S15" i="1"/>
  <c r="Q15" i="1" s="1"/>
  <c r="S16" i="1"/>
  <c r="S17" i="1"/>
  <c r="S18" i="1"/>
  <c r="S19" i="1"/>
  <c r="S20" i="1"/>
  <c r="S21" i="1"/>
  <c r="S22" i="1"/>
  <c r="S23" i="1"/>
  <c r="S24" i="1"/>
  <c r="S25" i="1"/>
  <c r="S26" i="1"/>
  <c r="S10" i="1"/>
  <c r="Q11" i="1"/>
  <c r="Q20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E11" i="1"/>
  <c r="E12" i="1"/>
  <c r="E13" i="1"/>
  <c r="E14" i="1"/>
  <c r="E16" i="1"/>
  <c r="E17" i="1"/>
  <c r="E18" i="1"/>
  <c r="E19" i="1"/>
  <c r="E20" i="1"/>
  <c r="E21" i="1"/>
  <c r="E22" i="1"/>
  <c r="E23" i="1"/>
  <c r="E24" i="1"/>
  <c r="E25" i="1"/>
  <c r="E26" i="1"/>
  <c r="E10" i="1"/>
  <c r="Q16" i="1" l="1"/>
  <c r="Q24" i="1"/>
  <c r="Q12" i="1"/>
  <c r="Q23" i="1"/>
  <c r="Q10" i="1"/>
  <c r="Q25" i="1"/>
  <c r="Q21" i="1"/>
  <c r="Q17" i="1"/>
  <c r="Q13" i="1"/>
  <c r="Q27" i="1" l="1"/>
  <c r="Q28" i="1" s="1"/>
  <c r="Q29" i="1" s="1"/>
</calcChain>
</file>

<file path=xl/sharedStrings.xml><?xml version="1.0" encoding="utf-8"?>
<sst xmlns="http://schemas.openxmlformats.org/spreadsheetml/2006/main" count="90" uniqueCount="82">
  <si>
    <t>Наименование глав ССР, объектный сметных расчетов, локальных сметных расчетов, видов прочих работ</t>
  </si>
  <si>
    <t>Сметная стоимость строительства в базисном уровне цен на 01.01.2000г. по ССР</t>
  </si>
  <si>
    <t>Сметная стоимость строительства в базисном уровне цен на 01.01.2000г., выставленная на конкурс</t>
  </si>
  <si>
    <t>Текущая стоимость на момент определения начальной (максимальной) цены</t>
  </si>
  <si>
    <t>№ обосновывающего расчета</t>
  </si>
  <si>
    <t>Всего</t>
  </si>
  <si>
    <t>СМР</t>
  </si>
  <si>
    <t>Оборудование</t>
  </si>
  <si>
    <t>Прочие</t>
  </si>
  <si>
    <t>Остаток сметной стоимости в базисном уровне цен на дату проведения процедуры  закупки</t>
  </si>
  <si>
    <t>Архитектурно-строительные решения</t>
  </si>
  <si>
    <t>Итого:</t>
  </si>
  <si>
    <t>НДС18%:</t>
  </si>
  <si>
    <t>Всего с НДС:</t>
  </si>
  <si>
    <t>г. Лесной ФГУП "Комбинат "Электрохимприбор"</t>
  </si>
  <si>
    <t>Расчет начальной (максимальной) цены</t>
  </si>
  <si>
    <t>Способ закупки: открытый запрос предложений  в электронной форме</t>
  </si>
  <si>
    <t>Инженер по проектно-сметной работе  2 кат.</t>
  </si>
  <si>
    <t>Л.Г.Бушманова</t>
  </si>
  <si>
    <t>Отдел 028</t>
  </si>
  <si>
    <t xml:space="preserve">В расчете использованы индексы: </t>
  </si>
  <si>
    <t>на выполнение работ по ремонту зданий цехов 030, 050, 112, 219, 220, 343, 518 находящихся на промышленных площадках</t>
  </si>
  <si>
    <t>пр-во, цех, отд.</t>
  </si>
  <si>
    <t xml:space="preserve"> № здания</t>
  </si>
  <si>
    <t>Вид работ</t>
  </si>
  <si>
    <t>112</t>
  </si>
  <si>
    <t>303</t>
  </si>
  <si>
    <t>219</t>
  </si>
  <si>
    <t>216А</t>
  </si>
  <si>
    <t>220</t>
  </si>
  <si>
    <t>201</t>
  </si>
  <si>
    <t>292</t>
  </si>
  <si>
    <t>343</t>
  </si>
  <si>
    <t>377А бытовки</t>
  </si>
  <si>
    <t>518</t>
  </si>
  <si>
    <t>347</t>
  </si>
  <si>
    <t>050</t>
  </si>
  <si>
    <t>103</t>
  </si>
  <si>
    <t>030</t>
  </si>
  <si>
    <t>136 убежище</t>
  </si>
  <si>
    <t>Внутренняя отделка,замена столярных изделий и сантехнических приборов</t>
  </si>
  <si>
    <t>Ремонт кровли,замена дверных блоков,внутренняя отделка</t>
  </si>
  <si>
    <t>Ремонт кровли.кирпичной кладки стен</t>
  </si>
  <si>
    <t>Ремонт облицовки стен в осях 21-Д и 14-Г</t>
  </si>
  <si>
    <t>Внутренняя отделка,замена столярных изделий и сантехники в мужской раздевале,душевой,санузлах</t>
  </si>
  <si>
    <t>Ремонт кровли АБК и лестничных клеток</t>
  </si>
  <si>
    <t>Замена оконных блоков</t>
  </si>
  <si>
    <t>№ инвентарный</t>
  </si>
  <si>
    <t>5300336</t>
  </si>
  <si>
    <t>8609699</t>
  </si>
  <si>
    <t>5300299</t>
  </si>
  <si>
    <t>7612877</t>
  </si>
  <si>
    <t>7809635</t>
  </si>
  <si>
    <t>9001262</t>
  </si>
  <si>
    <t>5300271</t>
  </si>
  <si>
    <t>7104079</t>
  </si>
  <si>
    <t>Водопровод и канализация</t>
  </si>
  <si>
    <t>Отопление и вентиляция</t>
  </si>
  <si>
    <t xml:space="preserve">Электроосвещение. </t>
  </si>
  <si>
    <t>Силовое электрооборудование</t>
  </si>
  <si>
    <t>Телефонизация. Радиофикация.</t>
  </si>
  <si>
    <t>Электроснабжение</t>
  </si>
  <si>
    <t xml:space="preserve">ПНР. Электроосвещение. </t>
  </si>
  <si>
    <t>ПНР. Силовое электрооборудование</t>
  </si>
  <si>
    <t>ПНР. Отопление и вентиляция</t>
  </si>
  <si>
    <t>170гн-15</t>
  </si>
  <si>
    <t>157гн-15</t>
  </si>
  <si>
    <t>155гн-15</t>
  </si>
  <si>
    <t>156гн-15</t>
  </si>
  <si>
    <t>172гн-15</t>
  </si>
  <si>
    <t>171гн-15</t>
  </si>
  <si>
    <t>150гн-15</t>
  </si>
  <si>
    <t>И.О.Начальника отдела капитального строительства</t>
  </si>
  <si>
    <t>С.С.Батаев</t>
  </si>
  <si>
    <t>3,76 - индекс изменения сметной стоимости оборудования к ТЕР 2001 (письмо Минстроя России от 06.02.2015г. № 3004-ЛС/08 приложение 1, прочие объекты)</t>
  </si>
  <si>
    <t>10,05 - индекс изменения сметной стоимости пусконаладочных затрат к ТЕР 2001 (письмо Минстроя России от 06.02.2015г. № 3004-ЛС/08 приложение 1, прочие объекты)</t>
  </si>
  <si>
    <t>5,74 -индекс изменения сметной стоимости СМР к ТЕР 2001(письмо Минстроя России от 06.02.2015г. № 3004-ЛС/08 приложение 1, прочие объекты)</t>
  </si>
  <si>
    <t xml:space="preserve">В том числе по годам строительства             </t>
  </si>
  <si>
    <t>СМР- 2015 год</t>
  </si>
  <si>
    <t>Оборудование - 2016 год.</t>
  </si>
  <si>
    <t>Прочие -2016 год.</t>
  </si>
  <si>
    <t>1,053-  индекс -дефлятор 2016/2015  (письмо УКВ в объекты ФАИП и ГОЗ от 09.09.2014 №1-12.8/34083)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</si>
</sst>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&quot;р.&quot;_-;\-* #,##0.00&quot;р.&quot;_-;_-* &quot;-&quot;??&quot;р.&quot;_-;_-@_-"/>
    <numFmt numFmtId="43" formatCode="_-* #,##0.00_р_._-;\-* #,##0.00_р_._-;_-* &quot;-&quot;??_р_._-;_-@_-"/>
  </numFmts>
  <fonts count="3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Helv"/>
      <charset val="204"/>
    </font>
    <font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u/>
      <sz val="11"/>
      <color theme="10"/>
      <name val="Calibri"/>
      <family val="2"/>
      <charset val="204"/>
    </font>
    <font>
      <sz val="10"/>
      <name val="Times New Roman Cyr"/>
      <charset val="204"/>
    </font>
    <font>
      <sz val="12"/>
      <color theme="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99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1" applyNumberFormat="0" applyAlignment="0" applyProtection="0"/>
    <xf numFmtId="0" fontId="6" fillId="7" borderId="1" applyNumberFormat="0" applyAlignment="0" applyProtection="0"/>
    <xf numFmtId="0" fontId="7" fillId="20" borderId="2" applyNumberFormat="0" applyAlignment="0" applyProtection="0"/>
    <xf numFmtId="0" fontId="7" fillId="20" borderId="2" applyNumberFormat="0" applyAlignment="0" applyProtection="0"/>
    <xf numFmtId="0" fontId="8" fillId="20" borderId="1" applyNumberFormat="0" applyAlignment="0" applyProtection="0"/>
    <xf numFmtId="0" fontId="8" fillId="20" borderId="1" applyNumberFormat="0" applyAlignment="0" applyProtection="0"/>
    <xf numFmtId="0" fontId="9" fillId="0" borderId="3" applyNumberFormat="0" applyFill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6" applyNumberFormat="0" applyFill="0" applyAlignment="0" applyProtection="0"/>
    <xf numFmtId="0" fontId="12" fillId="0" borderId="6" applyNumberFormat="0" applyFill="0" applyAlignment="0" applyProtection="0"/>
    <xf numFmtId="0" fontId="13" fillId="21" borderId="7" applyNumberFormat="0" applyAlignment="0" applyProtection="0"/>
    <xf numFmtId="0" fontId="13" fillId="21" borderId="7" applyNumberFormat="0" applyAlignment="0" applyProtection="0"/>
    <xf numFmtId="0" fontId="14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22" borderId="0" applyNumberFormat="0" applyBorder="0" applyAlignment="0" applyProtection="0"/>
    <xf numFmtId="0" fontId="15" fillId="22" borderId="0" applyNumberFormat="0" applyBorder="0" applyAlignment="0" applyProtection="0"/>
    <xf numFmtId="0" fontId="2" fillId="0" borderId="0" applyAlignment="0"/>
    <xf numFmtId="0" fontId="16" fillId="3" borderId="0" applyNumberFormat="0" applyBorder="0" applyAlignment="0" applyProtection="0"/>
    <xf numFmtId="0" fontId="16" fillId="3" borderId="0" applyNumberFormat="0" applyBorder="0" applyAlignment="0" applyProtection="0"/>
    <xf numFmtId="0" fontId="17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18" fillId="0" borderId="9" applyNumberFormat="0" applyFill="0" applyAlignment="0" applyProtection="0"/>
    <xf numFmtId="0" fontId="18" fillId="0" borderId="9" applyNumberFormat="0" applyFill="0" applyAlignment="0" applyProtection="0"/>
    <xf numFmtId="0" fontId="21" fillId="0" borderId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4" borderId="0" applyNumberFormat="0" applyBorder="0" applyAlignment="0" applyProtection="0"/>
    <xf numFmtId="0" fontId="20" fillId="4" borderId="0" applyNumberFormat="0" applyBorder="0" applyAlignment="0" applyProtection="0"/>
    <xf numFmtId="0" fontId="1" fillId="0" borderId="0"/>
    <xf numFmtId="0" fontId="25" fillId="0" borderId="0" applyNumberFormat="0" applyFill="0" applyBorder="0" applyAlignment="0" applyProtection="0">
      <alignment vertical="top"/>
      <protection locked="0"/>
    </xf>
    <xf numFmtId="44" fontId="26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Alignment="0"/>
    <xf numFmtId="43" fontId="2" fillId="0" borderId="0" applyFont="0" applyFill="0" applyBorder="0" applyAlignment="0" applyProtection="0"/>
    <xf numFmtId="0" fontId="21" fillId="0" borderId="0"/>
    <xf numFmtId="0" fontId="29" fillId="0" borderId="0">
      <alignment horizontal="left" vertical="center"/>
    </xf>
    <xf numFmtId="0" fontId="29" fillId="0" borderId="0">
      <alignment horizontal="center" vertical="center"/>
    </xf>
    <xf numFmtId="0" fontId="28" fillId="0" borderId="0">
      <alignment horizontal="center" vertical="center"/>
    </xf>
    <xf numFmtId="0" fontId="28" fillId="0" borderId="0">
      <alignment horizontal="left" vertical="center"/>
    </xf>
    <xf numFmtId="0" fontId="2" fillId="0" borderId="0"/>
  </cellStyleXfs>
  <cellXfs count="63">
    <xf numFmtId="0" fontId="0" fillId="0" borderId="0" xfId="0"/>
    <xf numFmtId="4" fontId="3" fillId="0" borderId="12" xfId="87" applyNumberFormat="1" applyFont="1" applyFill="1" applyBorder="1" applyAlignment="1">
      <alignment horizontal="center" vertical="center" wrapText="1"/>
    </xf>
    <xf numFmtId="0" fontId="22" fillId="0" borderId="0" xfId="87" applyFont="1" applyFill="1" applyAlignment="1">
      <alignment horizontal="center" vertical="center" wrapText="1"/>
    </xf>
    <xf numFmtId="0" fontId="23" fillId="0" borderId="0" xfId="98" applyFont="1" applyAlignment="1">
      <alignment wrapText="1"/>
    </xf>
    <xf numFmtId="0" fontId="24" fillId="0" borderId="0" xfId="98" applyFont="1"/>
    <xf numFmtId="0" fontId="24" fillId="0" borderId="0" xfId="93" applyFont="1" applyFill="1"/>
    <xf numFmtId="0" fontId="24" fillId="0" borderId="0" xfId="93" applyFont="1" applyFill="1" applyAlignment="1">
      <alignment horizontal="center" vertical="center"/>
    </xf>
    <xf numFmtId="0" fontId="3" fillId="0" borderId="0" xfId="98" applyFont="1"/>
    <xf numFmtId="0" fontId="31" fillId="0" borderId="0" xfId="0" applyFont="1" applyAlignment="1">
      <alignment wrapText="1"/>
    </xf>
    <xf numFmtId="43" fontId="31" fillId="0" borderId="0" xfId="1" applyFont="1"/>
    <xf numFmtId="43" fontId="32" fillId="0" borderId="0" xfId="1" applyFont="1"/>
    <xf numFmtId="0" fontId="31" fillId="0" borderId="0" xfId="0" applyFont="1"/>
    <xf numFmtId="43" fontId="31" fillId="0" borderId="10" xfId="1" applyFont="1" applyBorder="1" applyAlignment="1">
      <alignment horizontal="center" vertical="center"/>
    </xf>
    <xf numFmtId="0" fontId="27" fillId="0" borderId="0" xfId="0" applyFont="1"/>
    <xf numFmtId="43" fontId="3" fillId="0" borderId="12" xfId="1" applyFont="1" applyFill="1" applyBorder="1" applyAlignment="1">
      <alignment horizontal="center" vertical="center" wrapText="1"/>
    </xf>
    <xf numFmtId="0" fontId="3" fillId="0" borderId="0" xfId="93" applyFont="1" applyFill="1" applyAlignment="1">
      <alignment horizontal="center" vertical="center"/>
    </xf>
    <xf numFmtId="49" fontId="23" fillId="0" borderId="0" xfId="93" applyNumberFormat="1" applyFont="1" applyFill="1" applyAlignment="1">
      <alignment horizontal="center" vertical="center" wrapText="1"/>
    </xf>
    <xf numFmtId="49" fontId="33" fillId="24" borderId="10" xfId="96" applyNumberFormat="1" applyFont="1" applyFill="1" applyBorder="1" applyAlignment="1">
      <alignment horizontal="center" vertical="center" wrapText="1"/>
    </xf>
    <xf numFmtId="0" fontId="33" fillId="24" borderId="10" xfId="96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/>
    </xf>
    <xf numFmtId="49" fontId="3" fillId="0" borderId="10" xfId="0" applyNumberFormat="1" applyFont="1" applyBorder="1" applyAlignment="1">
      <alignment vertical="top" wrapText="1"/>
    </xf>
    <xf numFmtId="49" fontId="3" fillId="0" borderId="10" xfId="0" applyNumberFormat="1" applyFont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5" xfId="96" applyNumberFormat="1" applyFont="1" applyFill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96" applyNumberFormat="1" applyFont="1" applyFill="1" applyBorder="1" applyAlignment="1">
      <alignment horizontal="center" vertical="center" wrapText="1"/>
    </xf>
    <xf numFmtId="0" fontId="3" fillId="0" borderId="10" xfId="96" applyFont="1" applyFill="1" applyBorder="1" applyAlignment="1">
      <alignment horizontal="left" vertical="top" wrapText="1"/>
    </xf>
    <xf numFmtId="0" fontId="3" fillId="0" borderId="10" xfId="98" applyFont="1" applyFill="1" applyBorder="1" applyAlignment="1">
      <alignment horizontal="center" vertical="center" wrapText="1"/>
    </xf>
    <xf numFmtId="0" fontId="3" fillId="0" borderId="0" xfId="93" applyFont="1" applyFill="1" applyBorder="1"/>
    <xf numFmtId="0" fontId="3" fillId="0" borderId="0" xfId="93" applyFont="1" applyFill="1" applyBorder="1" applyAlignment="1">
      <alignment horizontal="center" vertical="center"/>
    </xf>
    <xf numFmtId="0" fontId="3" fillId="0" borderId="0" xfId="98" applyFont="1" applyBorder="1"/>
    <xf numFmtId="0" fontId="3" fillId="0" borderId="0" xfId="93" applyFont="1" applyFill="1"/>
    <xf numFmtId="0" fontId="0" fillId="0" borderId="0" xfId="0" applyFont="1"/>
    <xf numFmtId="0" fontId="24" fillId="0" borderId="0" xfId="98" applyFont="1" applyAlignment="1"/>
    <xf numFmtId="0" fontId="34" fillId="0" borderId="0" xfId="98" applyFont="1"/>
    <xf numFmtId="0" fontId="35" fillId="0" borderId="0" xfId="0" applyFont="1"/>
    <xf numFmtId="0" fontId="24" fillId="0" borderId="0" xfId="93" applyFont="1" applyFill="1" applyAlignment="1">
      <alignment horizontal="left" indent="1"/>
    </xf>
    <xf numFmtId="0" fontId="3" fillId="0" borderId="10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center" vertical="center"/>
    </xf>
    <xf numFmtId="0" fontId="3" fillId="0" borderId="0" xfId="0" applyFont="1"/>
    <xf numFmtId="49" fontId="30" fillId="0" borderId="0" xfId="93" applyNumberFormat="1" applyFont="1" applyFill="1" applyAlignment="1">
      <alignment horizontal="center" vertical="center"/>
    </xf>
    <xf numFmtId="0" fontId="35" fillId="0" borderId="0" xfId="0" applyFont="1" applyAlignment="1"/>
    <xf numFmtId="49" fontId="30" fillId="0" borderId="0" xfId="93" applyNumberFormat="1" applyFont="1" applyFill="1" applyAlignment="1">
      <alignment horizontal="center" vertical="center" wrapText="1"/>
    </xf>
    <xf numFmtId="0" fontId="24" fillId="0" borderId="0" xfId="93" applyFont="1" applyFill="1" applyAlignment="1">
      <alignment horizontal="center" vertical="center"/>
    </xf>
    <xf numFmtId="0" fontId="24" fillId="0" borderId="0" xfId="98" applyFont="1" applyAlignment="1"/>
    <xf numFmtId="4" fontId="3" fillId="0" borderId="15" xfId="87" applyNumberFormat="1" applyFont="1" applyFill="1" applyBorder="1" applyAlignment="1">
      <alignment horizontal="center" vertical="center" wrapText="1"/>
    </xf>
    <xf numFmtId="4" fontId="3" fillId="0" borderId="12" xfId="87" applyNumberFormat="1" applyFont="1" applyFill="1" applyBorder="1" applyAlignment="1">
      <alignment horizontal="center" vertical="center" wrapText="1"/>
    </xf>
    <xf numFmtId="4" fontId="3" fillId="0" borderId="13" xfId="87" applyNumberFormat="1" applyFont="1" applyFill="1" applyBorder="1" applyAlignment="1">
      <alignment horizontal="center" vertical="center" wrapText="1"/>
    </xf>
    <xf numFmtId="4" fontId="3" fillId="0" borderId="14" xfId="87" applyNumberFormat="1" applyFont="1" applyFill="1" applyBorder="1" applyAlignment="1">
      <alignment horizontal="center" vertical="center" wrapText="1"/>
    </xf>
    <xf numFmtId="4" fontId="3" fillId="0" borderId="11" xfId="87" applyNumberFormat="1" applyFont="1" applyFill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10" xfId="96" applyNumberFormat="1" applyFont="1" applyFill="1" applyBorder="1" applyAlignment="1">
      <alignment horizontal="center" vertical="center" wrapText="1"/>
    </xf>
    <xf numFmtId="49" fontId="3" fillId="0" borderId="15" xfId="96" applyNumberFormat="1" applyFont="1" applyFill="1" applyBorder="1" applyAlignment="1">
      <alignment horizontal="center" vertical="center" wrapText="1"/>
    </xf>
    <xf numFmtId="0" fontId="31" fillId="0" borderId="16" xfId="0" applyFont="1" applyBorder="1" applyAlignment="1">
      <alignment wrapText="1"/>
    </xf>
    <xf numFmtId="0" fontId="31" fillId="0" borderId="12" xfId="0" applyFont="1" applyBorder="1" applyAlignment="1">
      <alignment wrapText="1"/>
    </xf>
  </cellXfs>
  <cellStyles count="99">
    <cellStyle name="20% - Акцент1 2" xfId="3"/>
    <cellStyle name="20% - Акцент1 3" xfId="4"/>
    <cellStyle name="20% - Акцент2 2" xfId="5"/>
    <cellStyle name="20% - Акцент2 3" xfId="6"/>
    <cellStyle name="20% - Акцент3 2" xfId="7"/>
    <cellStyle name="20% - Акцент3 3" xfId="8"/>
    <cellStyle name="20% - Акцент4 2" xfId="9"/>
    <cellStyle name="20% - Акцент4 3" xfId="10"/>
    <cellStyle name="20% - Акцент5 2" xfId="11"/>
    <cellStyle name="20% - Акцент5 3" xfId="12"/>
    <cellStyle name="20% - Акцент6 2" xfId="13"/>
    <cellStyle name="20% - Акцент6 3" xfId="14"/>
    <cellStyle name="40% - Акцент1 2" xfId="15"/>
    <cellStyle name="40% - Акцент1 3" xfId="16"/>
    <cellStyle name="40% - Акцент2 2" xfId="17"/>
    <cellStyle name="40% - Акцент2 3" xfId="18"/>
    <cellStyle name="40% - Акцент3 2" xfId="19"/>
    <cellStyle name="40% - Акцент3 3" xfId="20"/>
    <cellStyle name="40% - Акцент4 2" xfId="21"/>
    <cellStyle name="40% - Акцент4 3" xfId="22"/>
    <cellStyle name="40% - Акцент5 2" xfId="23"/>
    <cellStyle name="40% - Акцент5 3" xfId="24"/>
    <cellStyle name="40% - Акцент6 2" xfId="25"/>
    <cellStyle name="40% - Акцент6 3" xfId="26"/>
    <cellStyle name="60% - Акцент1 2" xfId="27"/>
    <cellStyle name="60% - Акцент1 3" xfId="28"/>
    <cellStyle name="60% - Акцент2 2" xfId="29"/>
    <cellStyle name="60% - Акцент2 3" xfId="30"/>
    <cellStyle name="60% - Акцент3 2" xfId="31"/>
    <cellStyle name="60% - Акцент3 3" xfId="32"/>
    <cellStyle name="60% - Акцент4 2" xfId="33"/>
    <cellStyle name="60% - Акцент4 3" xfId="34"/>
    <cellStyle name="60% - Акцент5 2" xfId="35"/>
    <cellStyle name="60% - Акцент5 3" xfId="36"/>
    <cellStyle name="60% - Акцент6 2" xfId="37"/>
    <cellStyle name="60% - Акцент6 3" xfId="38"/>
    <cellStyle name="S10" xfId="97"/>
    <cellStyle name="S5" xfId="96"/>
    <cellStyle name="S7" xfId="95"/>
    <cellStyle name="S8" xfId="94"/>
    <cellStyle name="Акцент1 2" xfId="39"/>
    <cellStyle name="Акцент1 3" xfId="40"/>
    <cellStyle name="Акцент2 2" xfId="41"/>
    <cellStyle name="Акцент2 3" xfId="42"/>
    <cellStyle name="Акцент3 2" xfId="43"/>
    <cellStyle name="Акцент3 3" xfId="44"/>
    <cellStyle name="Акцент4 2" xfId="45"/>
    <cellStyle name="Акцент4 3" xfId="46"/>
    <cellStyle name="Акцент5 2" xfId="47"/>
    <cellStyle name="Акцент5 3" xfId="48"/>
    <cellStyle name="Акцент6 2" xfId="49"/>
    <cellStyle name="Акцент6 3" xfId="50"/>
    <cellStyle name="Ввод  2" xfId="51"/>
    <cellStyle name="Ввод  3" xfId="52"/>
    <cellStyle name="Вывод 2" xfId="53"/>
    <cellStyle name="Вывод 3" xfId="54"/>
    <cellStyle name="Вычисление 2" xfId="55"/>
    <cellStyle name="Вычисление 3" xfId="56"/>
    <cellStyle name="Гиперссылка 2" xfId="88"/>
    <cellStyle name="Денежный 2" xfId="89"/>
    <cellStyle name="Заголовок 1 2" xfId="57"/>
    <cellStyle name="Заголовок 1 3" xfId="58"/>
    <cellStyle name="Заголовок 2 2" xfId="59"/>
    <cellStyle name="Заголовок 2 3" xfId="60"/>
    <cellStyle name="Заголовок 3 2" xfId="61"/>
    <cellStyle name="Заголовок 3 3" xfId="62"/>
    <cellStyle name="Заголовок 4 2" xfId="63"/>
    <cellStyle name="Заголовок 4 3" xfId="64"/>
    <cellStyle name="Итог 2" xfId="65"/>
    <cellStyle name="Итог 3" xfId="66"/>
    <cellStyle name="Контрольная ячейка 2" xfId="67"/>
    <cellStyle name="Контрольная ячейка 3" xfId="68"/>
    <cellStyle name="Название 2" xfId="69"/>
    <cellStyle name="Название 3" xfId="70"/>
    <cellStyle name="Нейтральный 2" xfId="71"/>
    <cellStyle name="Нейтральный 3" xfId="72"/>
    <cellStyle name="Обычный" xfId="0" builtinId="0"/>
    <cellStyle name="Обычный 2" xfId="73"/>
    <cellStyle name="Обычный 2 2" xfId="91"/>
    <cellStyle name="Обычный 2 3" xfId="98"/>
    <cellStyle name="Обычный 3" xfId="87"/>
    <cellStyle name="Обычный 4" xfId="2"/>
    <cellStyle name="Обычный_Сводка затрат 153 с НМЦ для Катаева" xfId="93"/>
    <cellStyle name="Плохой 2" xfId="74"/>
    <cellStyle name="Плохой 3" xfId="75"/>
    <cellStyle name="Пояснение 2" xfId="76"/>
    <cellStyle name="Пояснение 3" xfId="77"/>
    <cellStyle name="Примечание 2" xfId="78"/>
    <cellStyle name="Примечание 3" xfId="79"/>
    <cellStyle name="Связанная ячейка 2" xfId="80"/>
    <cellStyle name="Связанная ячейка 3" xfId="81"/>
    <cellStyle name="Стиль 1" xfId="82"/>
    <cellStyle name="Текст предупреждения 2" xfId="83"/>
    <cellStyle name="Текст предупреждения 3" xfId="84"/>
    <cellStyle name="Финансовый" xfId="1" builtinId="3"/>
    <cellStyle name="Финансовый 2" xfId="90"/>
    <cellStyle name="Финансовый 3" xfId="92"/>
    <cellStyle name="Хороший 2" xfId="85"/>
    <cellStyle name="Хороший 3" xfId="8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7"/>
  <sheetViews>
    <sheetView tabSelected="1" topLeftCell="A13" workbookViewId="0">
      <selection activeCell="E15" sqref="E15"/>
    </sheetView>
  </sheetViews>
  <sheetFormatPr defaultRowHeight="15" x14ac:dyDescent="0.25"/>
  <cols>
    <col min="1" max="1" width="5.85546875" style="11" customWidth="1"/>
    <col min="2" max="2" width="8.85546875" style="11" customWidth="1"/>
    <col min="3" max="3" width="24.42578125" style="11" customWidth="1"/>
    <col min="4" max="4" width="13.42578125" style="11" customWidth="1"/>
    <col min="5" max="6" width="11.5703125" style="11" customWidth="1"/>
    <col min="7" max="7" width="11.42578125" style="11" customWidth="1"/>
    <col min="8" max="8" width="9.85546875" style="11" customWidth="1"/>
    <col min="9" max="9" width="11.140625" style="11" customWidth="1"/>
    <col min="10" max="10" width="11.42578125" style="11" customWidth="1"/>
    <col min="11" max="11" width="10.85546875" style="11" customWidth="1"/>
    <col min="12" max="12" width="10.42578125" style="11" customWidth="1"/>
    <col min="13" max="13" width="10.5703125" style="11" customWidth="1"/>
    <col min="14" max="14" width="12.7109375" style="11" customWidth="1"/>
    <col min="15" max="15" width="10.7109375" style="11" customWidth="1"/>
    <col min="16" max="16" width="10" style="11" customWidth="1"/>
    <col min="17" max="17" width="17.140625" style="11" customWidth="1"/>
    <col min="18" max="18" width="11.42578125" style="11" customWidth="1"/>
    <col min="19" max="19" width="12.42578125" style="11" customWidth="1"/>
    <col min="20" max="20" width="12.7109375" style="11" customWidth="1"/>
    <col min="21" max="21" width="10.5703125" style="11" customWidth="1"/>
    <col min="22" max="22" width="9.140625" style="36"/>
  </cols>
  <sheetData>
    <row r="1" spans="1:22" s="33" customFormat="1" x14ac:dyDescent="0.25">
      <c r="A1" s="36"/>
      <c r="B1" s="36"/>
      <c r="C1" s="46" t="s">
        <v>14</v>
      </c>
      <c r="D1" s="46"/>
      <c r="E1" s="47"/>
      <c r="F1" s="47"/>
      <c r="G1" s="47"/>
      <c r="H1" s="47"/>
      <c r="I1" s="47"/>
      <c r="J1" s="47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36"/>
    </row>
    <row r="2" spans="1:22" s="33" customFormat="1" x14ac:dyDescent="0.25">
      <c r="A2" s="36"/>
      <c r="B2" s="36"/>
      <c r="C2" s="4"/>
      <c r="D2" s="4"/>
      <c r="E2" s="6"/>
      <c r="F2" s="6"/>
      <c r="G2" s="6"/>
      <c r="H2" s="6"/>
      <c r="I2" s="6"/>
      <c r="J2" s="34"/>
      <c r="K2" s="4"/>
      <c r="L2" s="4"/>
      <c r="M2" s="4"/>
      <c r="N2" s="4"/>
      <c r="O2" s="4"/>
      <c r="P2" s="4"/>
      <c r="Q2" s="4"/>
      <c r="R2" s="4"/>
      <c r="S2" s="36"/>
      <c r="T2" s="36"/>
      <c r="U2" s="36"/>
      <c r="V2" s="36"/>
    </row>
    <row r="3" spans="1:22" s="33" customFormat="1" x14ac:dyDescent="0.25">
      <c r="A3" s="35" t="s">
        <v>16</v>
      </c>
      <c r="B3" s="36"/>
      <c r="C3" s="36"/>
      <c r="D3" s="35"/>
      <c r="E3" s="6"/>
      <c r="F3" s="6"/>
      <c r="G3" s="6"/>
      <c r="H3" s="6"/>
      <c r="I3" s="6"/>
      <c r="J3" s="34"/>
      <c r="K3" s="4"/>
      <c r="L3" s="4"/>
      <c r="M3" s="4"/>
      <c r="N3" s="4"/>
      <c r="O3" s="4"/>
      <c r="P3" s="4"/>
      <c r="Q3" s="4"/>
      <c r="R3" s="4"/>
      <c r="S3" s="36"/>
      <c r="T3" s="36"/>
      <c r="U3" s="36"/>
      <c r="V3" s="36"/>
    </row>
    <row r="4" spans="1:22" s="33" customFormat="1" x14ac:dyDescent="0.25">
      <c r="A4" s="36"/>
      <c r="B4" s="36"/>
      <c r="C4" s="4"/>
      <c r="D4" s="4"/>
      <c r="E4" s="6"/>
      <c r="F4" s="6"/>
      <c r="G4" s="6"/>
      <c r="H4" s="6"/>
      <c r="I4" s="6"/>
      <c r="J4" s="34"/>
      <c r="K4" s="4"/>
      <c r="L4" s="4"/>
      <c r="M4" s="4"/>
      <c r="N4" s="4"/>
      <c r="O4" s="4"/>
      <c r="P4" s="4"/>
      <c r="Q4" s="4"/>
      <c r="R4" s="4"/>
      <c r="S4" s="36"/>
      <c r="T4" s="36"/>
      <c r="U4" s="36"/>
      <c r="V4" s="36"/>
    </row>
    <row r="5" spans="1:22" s="33" customFormat="1" x14ac:dyDescent="0.25">
      <c r="A5" s="36"/>
      <c r="B5" s="36"/>
      <c r="C5" s="43" t="s">
        <v>15</v>
      </c>
      <c r="D5" s="43"/>
      <c r="E5" s="43"/>
      <c r="F5" s="43"/>
      <c r="G5" s="43"/>
      <c r="H5" s="43"/>
      <c r="I5" s="43"/>
      <c r="J5" s="43"/>
      <c r="K5" s="44"/>
      <c r="L5" s="44"/>
      <c r="M5" s="44"/>
      <c r="N5" s="44"/>
      <c r="O5" s="44"/>
      <c r="P5" s="44"/>
      <c r="Q5" s="44"/>
      <c r="R5" s="44"/>
      <c r="S5" s="44"/>
      <c r="T5" s="44"/>
      <c r="U5" s="44"/>
      <c r="V5" s="36"/>
    </row>
    <row r="6" spans="1:22" s="33" customFormat="1" ht="15" customHeight="1" x14ac:dyDescent="0.25">
      <c r="A6" s="36"/>
      <c r="B6" s="36"/>
      <c r="C6" s="45" t="s">
        <v>21</v>
      </c>
      <c r="D6" s="45"/>
      <c r="E6" s="45"/>
      <c r="F6" s="45"/>
      <c r="G6" s="45"/>
      <c r="H6" s="45"/>
      <c r="I6" s="45"/>
      <c r="J6" s="45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36"/>
    </row>
    <row r="7" spans="1:22" x14ac:dyDescent="0.25">
      <c r="C7" s="16"/>
      <c r="D7" s="16"/>
      <c r="E7" s="3"/>
      <c r="F7" s="3"/>
      <c r="G7" s="3"/>
      <c r="H7" s="3"/>
      <c r="I7" s="3"/>
      <c r="J7" s="3"/>
      <c r="K7" s="7"/>
      <c r="L7" s="7"/>
      <c r="M7" s="7"/>
      <c r="N7" s="7"/>
      <c r="O7" s="7"/>
      <c r="P7" s="7"/>
      <c r="Q7" s="7"/>
      <c r="R7" s="7"/>
    </row>
    <row r="8" spans="1:22" ht="43.5" customHeight="1" x14ac:dyDescent="0.25">
      <c r="A8" s="53" t="s">
        <v>0</v>
      </c>
      <c r="B8" s="53"/>
      <c r="C8" s="53"/>
      <c r="D8" s="56" t="s">
        <v>47</v>
      </c>
      <c r="E8" s="50" t="s">
        <v>1</v>
      </c>
      <c r="F8" s="51"/>
      <c r="G8" s="51"/>
      <c r="H8" s="52"/>
      <c r="I8" s="50" t="s">
        <v>9</v>
      </c>
      <c r="J8" s="51"/>
      <c r="K8" s="51"/>
      <c r="L8" s="52"/>
      <c r="M8" s="50" t="s">
        <v>2</v>
      </c>
      <c r="N8" s="51"/>
      <c r="O8" s="51"/>
      <c r="P8" s="52"/>
      <c r="Q8" s="48" t="s">
        <v>3</v>
      </c>
      <c r="R8" s="48" t="s">
        <v>4</v>
      </c>
      <c r="S8" s="50" t="s">
        <v>77</v>
      </c>
      <c r="T8" s="51"/>
      <c r="U8" s="52"/>
      <c r="V8" s="2"/>
    </row>
    <row r="9" spans="1:22" ht="42.75" customHeight="1" x14ac:dyDescent="0.25">
      <c r="A9" s="17" t="s">
        <v>22</v>
      </c>
      <c r="B9" s="18" t="s">
        <v>23</v>
      </c>
      <c r="C9" s="19" t="s">
        <v>24</v>
      </c>
      <c r="D9" s="57"/>
      <c r="E9" s="1" t="s">
        <v>5</v>
      </c>
      <c r="F9" s="1" t="s">
        <v>6</v>
      </c>
      <c r="G9" s="1" t="s">
        <v>7</v>
      </c>
      <c r="H9" s="1" t="s">
        <v>8</v>
      </c>
      <c r="I9" s="1" t="s">
        <v>5</v>
      </c>
      <c r="J9" s="1" t="s">
        <v>6</v>
      </c>
      <c r="K9" s="1" t="s">
        <v>7</v>
      </c>
      <c r="L9" s="1" t="s">
        <v>8</v>
      </c>
      <c r="M9" s="1" t="s">
        <v>5</v>
      </c>
      <c r="N9" s="1" t="s">
        <v>6</v>
      </c>
      <c r="O9" s="1" t="s">
        <v>7</v>
      </c>
      <c r="P9" s="1" t="s">
        <v>8</v>
      </c>
      <c r="Q9" s="49"/>
      <c r="R9" s="49"/>
      <c r="S9" s="1" t="s">
        <v>78</v>
      </c>
      <c r="T9" s="1" t="s">
        <v>79</v>
      </c>
      <c r="U9" s="1" t="s">
        <v>80</v>
      </c>
      <c r="V9" s="2"/>
    </row>
    <row r="10" spans="1:22" ht="41.25" customHeight="1" x14ac:dyDescent="0.25">
      <c r="A10" s="20" t="s">
        <v>25</v>
      </c>
      <c r="B10" s="20" t="s">
        <v>26</v>
      </c>
      <c r="C10" s="21" t="s">
        <v>40</v>
      </c>
      <c r="D10" s="20" t="s">
        <v>48</v>
      </c>
      <c r="E10" s="14">
        <f>F10+G10+H10</f>
        <v>148796</v>
      </c>
      <c r="F10" s="14">
        <v>148796</v>
      </c>
      <c r="G10" s="14"/>
      <c r="H10" s="14"/>
      <c r="I10" s="14">
        <f>J10+K10+L10</f>
        <v>148796</v>
      </c>
      <c r="J10" s="14">
        <v>148796</v>
      </c>
      <c r="K10" s="14"/>
      <c r="L10" s="14"/>
      <c r="M10" s="14">
        <f>N10+O10+P10</f>
        <v>148796</v>
      </c>
      <c r="N10" s="14">
        <v>148796</v>
      </c>
      <c r="O10" s="14"/>
      <c r="P10" s="14"/>
      <c r="Q10" s="14">
        <f>S10+T10+U10</f>
        <v>854089</v>
      </c>
      <c r="R10" s="20" t="s">
        <v>65</v>
      </c>
      <c r="S10" s="14">
        <f>ROUND(N10*5.74,0)</f>
        <v>854089</v>
      </c>
      <c r="T10" s="14">
        <f>ROUND(O10*3.76*1.053,0)</f>
        <v>0</v>
      </c>
      <c r="U10" s="14">
        <f>ROUND(P10*10.05*1.053,0)</f>
        <v>0</v>
      </c>
      <c r="V10" s="2"/>
    </row>
    <row r="11" spans="1:22" ht="40.5" customHeight="1" x14ac:dyDescent="0.25">
      <c r="A11" s="22" t="s">
        <v>27</v>
      </c>
      <c r="B11" s="22" t="s">
        <v>28</v>
      </c>
      <c r="C11" s="21" t="s">
        <v>41</v>
      </c>
      <c r="D11" s="22" t="s">
        <v>49</v>
      </c>
      <c r="E11" s="14">
        <f t="shared" ref="E11:E26" si="0">F11+G11+H11</f>
        <v>281285</v>
      </c>
      <c r="F11" s="14">
        <v>281285</v>
      </c>
      <c r="G11" s="14"/>
      <c r="H11" s="14"/>
      <c r="I11" s="14">
        <f t="shared" ref="I11:I26" si="1">J11+K11+L11</f>
        <v>281285</v>
      </c>
      <c r="J11" s="14">
        <v>281285</v>
      </c>
      <c r="K11" s="14"/>
      <c r="L11" s="14"/>
      <c r="M11" s="14">
        <f t="shared" ref="M11:M26" si="2">N11+O11+P11</f>
        <v>281285</v>
      </c>
      <c r="N11" s="14">
        <v>281285</v>
      </c>
      <c r="O11" s="14"/>
      <c r="P11" s="14"/>
      <c r="Q11" s="14">
        <f t="shared" ref="Q11:Q26" si="3">S11+T11+U11</f>
        <v>1614576</v>
      </c>
      <c r="R11" s="22" t="s">
        <v>66</v>
      </c>
      <c r="S11" s="14">
        <f t="shared" ref="S11:S26" si="4">ROUND(N11*5.74,0)</f>
        <v>1614576</v>
      </c>
      <c r="T11" s="14">
        <f t="shared" ref="T11:T26" si="5">ROUND(O11*3.76*1.053,0)</f>
        <v>0</v>
      </c>
      <c r="U11" s="14">
        <f t="shared" ref="U11:U26" si="6">ROUND(P11*10.05*1.053,0)</f>
        <v>0</v>
      </c>
      <c r="V11" s="2"/>
    </row>
    <row r="12" spans="1:22" ht="33.75" customHeight="1" x14ac:dyDescent="0.25">
      <c r="A12" s="54" t="s">
        <v>29</v>
      </c>
      <c r="B12" s="22" t="s">
        <v>30</v>
      </c>
      <c r="C12" s="21" t="s">
        <v>42</v>
      </c>
      <c r="D12" s="22" t="s">
        <v>50</v>
      </c>
      <c r="E12" s="14">
        <f t="shared" si="0"/>
        <v>43554</v>
      </c>
      <c r="F12" s="14">
        <v>43554</v>
      </c>
      <c r="G12" s="14"/>
      <c r="H12" s="14"/>
      <c r="I12" s="14">
        <f t="shared" si="1"/>
        <v>43554</v>
      </c>
      <c r="J12" s="14">
        <v>43554</v>
      </c>
      <c r="K12" s="14"/>
      <c r="L12" s="14"/>
      <c r="M12" s="14">
        <f t="shared" si="2"/>
        <v>43554</v>
      </c>
      <c r="N12" s="14">
        <v>43554</v>
      </c>
      <c r="O12" s="14"/>
      <c r="P12" s="14"/>
      <c r="Q12" s="14">
        <f t="shared" si="3"/>
        <v>250000</v>
      </c>
      <c r="R12" s="22" t="s">
        <v>67</v>
      </c>
      <c r="S12" s="14">
        <f t="shared" si="4"/>
        <v>250000</v>
      </c>
      <c r="T12" s="14">
        <f t="shared" si="5"/>
        <v>0</v>
      </c>
      <c r="U12" s="14">
        <f t="shared" si="6"/>
        <v>0</v>
      </c>
      <c r="V12" s="2"/>
    </row>
    <row r="13" spans="1:22" ht="34.5" customHeight="1" x14ac:dyDescent="0.25">
      <c r="A13" s="55"/>
      <c r="B13" s="22" t="s">
        <v>31</v>
      </c>
      <c r="C13" s="21" t="s">
        <v>43</v>
      </c>
      <c r="D13" s="22" t="s">
        <v>51</v>
      </c>
      <c r="E13" s="14">
        <f t="shared" si="0"/>
        <v>38296</v>
      </c>
      <c r="F13" s="14">
        <v>38296</v>
      </c>
      <c r="G13" s="14"/>
      <c r="H13" s="14"/>
      <c r="I13" s="14">
        <f t="shared" si="1"/>
        <v>38296</v>
      </c>
      <c r="J13" s="14">
        <v>38296</v>
      </c>
      <c r="K13" s="14"/>
      <c r="L13" s="14"/>
      <c r="M13" s="14">
        <f t="shared" si="2"/>
        <v>38296</v>
      </c>
      <c r="N13" s="14">
        <v>38296</v>
      </c>
      <c r="O13" s="14"/>
      <c r="P13" s="14"/>
      <c r="Q13" s="14">
        <f t="shared" si="3"/>
        <v>219819</v>
      </c>
      <c r="R13" s="22" t="s">
        <v>68</v>
      </c>
      <c r="S13" s="14">
        <f t="shared" si="4"/>
        <v>219819</v>
      </c>
      <c r="T13" s="14">
        <f t="shared" si="5"/>
        <v>0</v>
      </c>
      <c r="U13" s="14">
        <f t="shared" si="6"/>
        <v>0</v>
      </c>
      <c r="V13" s="2"/>
    </row>
    <row r="14" spans="1:22" ht="29.25" customHeight="1" x14ac:dyDescent="0.25">
      <c r="A14" s="20" t="s">
        <v>32</v>
      </c>
      <c r="B14" s="23" t="s">
        <v>33</v>
      </c>
      <c r="C14" s="21" t="s">
        <v>44</v>
      </c>
      <c r="D14" s="20" t="s">
        <v>52</v>
      </c>
      <c r="E14" s="14">
        <f t="shared" si="0"/>
        <v>189645</v>
      </c>
      <c r="F14" s="14">
        <v>189645</v>
      </c>
      <c r="G14" s="14"/>
      <c r="H14" s="14"/>
      <c r="I14" s="14">
        <f t="shared" si="1"/>
        <v>189645</v>
      </c>
      <c r="J14" s="14">
        <v>189645</v>
      </c>
      <c r="K14" s="14"/>
      <c r="L14" s="14"/>
      <c r="M14" s="14">
        <f t="shared" si="2"/>
        <v>189645</v>
      </c>
      <c r="N14" s="14">
        <v>189645</v>
      </c>
      <c r="O14" s="14"/>
      <c r="P14" s="14"/>
      <c r="Q14" s="14">
        <f t="shared" si="3"/>
        <v>1088562</v>
      </c>
      <c r="R14" s="20" t="s">
        <v>69</v>
      </c>
      <c r="S14" s="14">
        <f t="shared" si="4"/>
        <v>1088562</v>
      </c>
      <c r="T14" s="14">
        <f t="shared" si="5"/>
        <v>0</v>
      </c>
      <c r="U14" s="14">
        <f t="shared" si="6"/>
        <v>0</v>
      </c>
      <c r="V14" s="2"/>
    </row>
    <row r="15" spans="1:22" ht="30" customHeight="1" x14ac:dyDescent="0.25">
      <c r="A15" s="24" t="s">
        <v>34</v>
      </c>
      <c r="B15" s="20" t="s">
        <v>35</v>
      </c>
      <c r="C15" s="21" t="s">
        <v>45</v>
      </c>
      <c r="D15" s="20" t="s">
        <v>53</v>
      </c>
      <c r="E15" s="14">
        <v>830000</v>
      </c>
      <c r="F15" s="14">
        <v>830000</v>
      </c>
      <c r="G15" s="14"/>
      <c r="H15" s="14"/>
      <c r="I15" s="14">
        <f t="shared" si="1"/>
        <v>830000</v>
      </c>
      <c r="J15" s="14">
        <v>830000</v>
      </c>
      <c r="K15" s="14"/>
      <c r="L15" s="14"/>
      <c r="M15" s="14">
        <f t="shared" si="2"/>
        <v>830000</v>
      </c>
      <c r="N15" s="14">
        <v>830000</v>
      </c>
      <c r="O15" s="14"/>
      <c r="P15" s="14"/>
      <c r="Q15" s="14">
        <f t="shared" si="3"/>
        <v>4764200</v>
      </c>
      <c r="R15" s="20" t="s">
        <v>70</v>
      </c>
      <c r="S15" s="14">
        <f t="shared" si="4"/>
        <v>4764200</v>
      </c>
      <c r="T15" s="14">
        <f t="shared" si="5"/>
        <v>0</v>
      </c>
      <c r="U15" s="14">
        <f t="shared" si="6"/>
        <v>0</v>
      </c>
      <c r="V15" s="2"/>
    </row>
    <row r="16" spans="1:22" ht="24" customHeight="1" x14ac:dyDescent="0.25">
      <c r="A16" s="25" t="s">
        <v>36</v>
      </c>
      <c r="B16" s="26" t="s">
        <v>37</v>
      </c>
      <c r="C16" s="27" t="s">
        <v>46</v>
      </c>
      <c r="D16" s="26" t="s">
        <v>54</v>
      </c>
      <c r="E16" s="14">
        <f t="shared" si="0"/>
        <v>195122</v>
      </c>
      <c r="F16" s="14">
        <v>195122</v>
      </c>
      <c r="G16" s="14"/>
      <c r="H16" s="14"/>
      <c r="I16" s="14">
        <f t="shared" si="1"/>
        <v>195122</v>
      </c>
      <c r="J16" s="14">
        <v>195122</v>
      </c>
      <c r="K16" s="14"/>
      <c r="L16" s="14"/>
      <c r="M16" s="14">
        <f t="shared" si="2"/>
        <v>195122</v>
      </c>
      <c r="N16" s="14">
        <v>195122</v>
      </c>
      <c r="O16" s="14"/>
      <c r="P16" s="14"/>
      <c r="Q16" s="14">
        <f t="shared" si="3"/>
        <v>1120000</v>
      </c>
      <c r="R16" s="28" t="s">
        <v>71</v>
      </c>
      <c r="S16" s="14">
        <f t="shared" si="4"/>
        <v>1120000</v>
      </c>
      <c r="T16" s="14">
        <f t="shared" si="5"/>
        <v>0</v>
      </c>
      <c r="U16" s="14">
        <f t="shared" si="6"/>
        <v>0</v>
      </c>
      <c r="V16" s="2"/>
    </row>
    <row r="17" spans="1:22" ht="25.5" x14ac:dyDescent="0.25">
      <c r="A17" s="58" t="s">
        <v>38</v>
      </c>
      <c r="B17" s="59" t="s">
        <v>39</v>
      </c>
      <c r="C17" s="38" t="s">
        <v>10</v>
      </c>
      <c r="D17" s="60" t="s">
        <v>55</v>
      </c>
      <c r="E17" s="14">
        <f t="shared" si="0"/>
        <v>680953</v>
      </c>
      <c r="F17" s="12">
        <v>680953</v>
      </c>
      <c r="G17" s="12"/>
      <c r="H17" s="12"/>
      <c r="I17" s="14">
        <f t="shared" si="1"/>
        <v>680953</v>
      </c>
      <c r="J17" s="12">
        <v>680953</v>
      </c>
      <c r="K17" s="12"/>
      <c r="L17" s="12"/>
      <c r="M17" s="14">
        <f t="shared" si="2"/>
        <v>680953</v>
      </c>
      <c r="N17" s="12">
        <v>680953</v>
      </c>
      <c r="O17" s="12"/>
      <c r="P17" s="12"/>
      <c r="Q17" s="14">
        <f t="shared" si="3"/>
        <v>3908670</v>
      </c>
      <c r="R17" s="39">
        <v>25801</v>
      </c>
      <c r="S17" s="14">
        <f t="shared" si="4"/>
        <v>3908670</v>
      </c>
      <c r="T17" s="14">
        <f t="shared" si="5"/>
        <v>0</v>
      </c>
      <c r="U17" s="14">
        <f t="shared" si="6"/>
        <v>0</v>
      </c>
    </row>
    <row r="18" spans="1:22" ht="19.5" customHeight="1" x14ac:dyDescent="0.25">
      <c r="A18" s="53"/>
      <c r="B18" s="53"/>
      <c r="C18" s="38" t="s">
        <v>56</v>
      </c>
      <c r="D18" s="61"/>
      <c r="E18" s="14">
        <f t="shared" si="0"/>
        <v>130950</v>
      </c>
      <c r="F18" s="12">
        <v>120277</v>
      </c>
      <c r="G18" s="12">
        <v>10673</v>
      </c>
      <c r="H18" s="12"/>
      <c r="I18" s="14">
        <f t="shared" si="1"/>
        <v>130950</v>
      </c>
      <c r="J18" s="12">
        <v>120277</v>
      </c>
      <c r="K18" s="12">
        <v>10673</v>
      </c>
      <c r="L18" s="12"/>
      <c r="M18" s="14">
        <f t="shared" si="2"/>
        <v>130950</v>
      </c>
      <c r="N18" s="12">
        <v>120277</v>
      </c>
      <c r="O18" s="12">
        <v>10673</v>
      </c>
      <c r="P18" s="12"/>
      <c r="Q18" s="14">
        <f t="shared" si="3"/>
        <v>732647</v>
      </c>
      <c r="R18" s="39">
        <v>25806</v>
      </c>
      <c r="S18" s="14">
        <f t="shared" si="4"/>
        <v>690390</v>
      </c>
      <c r="T18" s="14">
        <f t="shared" si="5"/>
        <v>42257</v>
      </c>
      <c r="U18" s="14">
        <f t="shared" si="6"/>
        <v>0</v>
      </c>
    </row>
    <row r="19" spans="1:22" x14ac:dyDescent="0.25">
      <c r="A19" s="53"/>
      <c r="B19" s="53"/>
      <c r="C19" s="38" t="s">
        <v>57</v>
      </c>
      <c r="D19" s="61"/>
      <c r="E19" s="14">
        <f t="shared" si="0"/>
        <v>61813</v>
      </c>
      <c r="F19" s="12">
        <v>61813</v>
      </c>
      <c r="G19" s="12"/>
      <c r="H19" s="12"/>
      <c r="I19" s="14">
        <f t="shared" si="1"/>
        <v>61813</v>
      </c>
      <c r="J19" s="12">
        <v>61813</v>
      </c>
      <c r="K19" s="12"/>
      <c r="L19" s="12"/>
      <c r="M19" s="14">
        <f t="shared" si="2"/>
        <v>61813</v>
      </c>
      <c r="N19" s="12">
        <v>61813</v>
      </c>
      <c r="O19" s="12"/>
      <c r="P19" s="12"/>
      <c r="Q19" s="14">
        <f t="shared" si="3"/>
        <v>354807</v>
      </c>
      <c r="R19" s="39">
        <v>25803</v>
      </c>
      <c r="S19" s="14">
        <f t="shared" si="4"/>
        <v>354807</v>
      </c>
      <c r="T19" s="14">
        <f t="shared" si="5"/>
        <v>0</v>
      </c>
      <c r="U19" s="14">
        <f t="shared" si="6"/>
        <v>0</v>
      </c>
    </row>
    <row r="20" spans="1:22" x14ac:dyDescent="0.25">
      <c r="A20" s="53"/>
      <c r="B20" s="53"/>
      <c r="C20" s="38" t="s">
        <v>58</v>
      </c>
      <c r="D20" s="61"/>
      <c r="E20" s="14">
        <f t="shared" si="0"/>
        <v>87606</v>
      </c>
      <c r="F20" s="12">
        <v>87147</v>
      </c>
      <c r="G20" s="12">
        <v>459</v>
      </c>
      <c r="H20" s="12"/>
      <c r="I20" s="14">
        <f t="shared" si="1"/>
        <v>87606</v>
      </c>
      <c r="J20" s="12">
        <v>87147</v>
      </c>
      <c r="K20" s="12">
        <v>459</v>
      </c>
      <c r="L20" s="12"/>
      <c r="M20" s="14">
        <f t="shared" si="2"/>
        <v>87606</v>
      </c>
      <c r="N20" s="12">
        <v>87147</v>
      </c>
      <c r="O20" s="12">
        <v>459</v>
      </c>
      <c r="P20" s="12"/>
      <c r="Q20" s="14">
        <f t="shared" si="3"/>
        <v>502041</v>
      </c>
      <c r="R20" s="39">
        <v>25795</v>
      </c>
      <c r="S20" s="14">
        <f t="shared" si="4"/>
        <v>500224</v>
      </c>
      <c r="T20" s="14">
        <f t="shared" si="5"/>
        <v>1817</v>
      </c>
      <c r="U20" s="14">
        <f t="shared" si="6"/>
        <v>0</v>
      </c>
    </row>
    <row r="21" spans="1:22" ht="25.5" x14ac:dyDescent="0.25">
      <c r="A21" s="53"/>
      <c r="B21" s="53"/>
      <c r="C21" s="38" t="s">
        <v>59</v>
      </c>
      <c r="D21" s="61"/>
      <c r="E21" s="14">
        <f t="shared" si="0"/>
        <v>60966</v>
      </c>
      <c r="F21" s="12">
        <v>42224</v>
      </c>
      <c r="G21" s="12">
        <v>18742</v>
      </c>
      <c r="H21" s="12"/>
      <c r="I21" s="14">
        <f t="shared" si="1"/>
        <v>60966</v>
      </c>
      <c r="J21" s="12">
        <v>42224</v>
      </c>
      <c r="K21" s="12">
        <v>18742</v>
      </c>
      <c r="L21" s="12"/>
      <c r="M21" s="14">
        <f t="shared" si="2"/>
        <v>60966</v>
      </c>
      <c r="N21" s="12">
        <v>42224</v>
      </c>
      <c r="O21" s="12">
        <v>18742</v>
      </c>
      <c r="P21" s="12"/>
      <c r="Q21" s="14">
        <f t="shared" si="3"/>
        <v>316571</v>
      </c>
      <c r="R21" s="39">
        <v>25846</v>
      </c>
      <c r="S21" s="14">
        <f t="shared" si="4"/>
        <v>242366</v>
      </c>
      <c r="T21" s="14">
        <f t="shared" si="5"/>
        <v>74205</v>
      </c>
      <c r="U21" s="14">
        <f t="shared" si="6"/>
        <v>0</v>
      </c>
    </row>
    <row r="22" spans="1:22" ht="25.5" x14ac:dyDescent="0.25">
      <c r="A22" s="53"/>
      <c r="B22" s="53"/>
      <c r="C22" s="38" t="s">
        <v>60</v>
      </c>
      <c r="D22" s="61"/>
      <c r="E22" s="14">
        <f t="shared" si="0"/>
        <v>131096</v>
      </c>
      <c r="F22" s="12">
        <v>130779</v>
      </c>
      <c r="G22" s="12">
        <v>317</v>
      </c>
      <c r="H22" s="12"/>
      <c r="I22" s="14">
        <f t="shared" si="1"/>
        <v>131096</v>
      </c>
      <c r="J22" s="12">
        <v>130779</v>
      </c>
      <c r="K22" s="12">
        <v>317</v>
      </c>
      <c r="L22" s="12"/>
      <c r="M22" s="14">
        <f t="shared" si="2"/>
        <v>131096</v>
      </c>
      <c r="N22" s="12">
        <v>130779</v>
      </c>
      <c r="O22" s="12">
        <v>317</v>
      </c>
      <c r="P22" s="12"/>
      <c r="Q22" s="14">
        <f t="shared" si="3"/>
        <v>751926</v>
      </c>
      <c r="R22" s="39">
        <v>25851</v>
      </c>
      <c r="S22" s="14">
        <f t="shared" si="4"/>
        <v>750671</v>
      </c>
      <c r="T22" s="14">
        <f t="shared" si="5"/>
        <v>1255</v>
      </c>
      <c r="U22" s="14">
        <f t="shared" si="6"/>
        <v>0</v>
      </c>
    </row>
    <row r="23" spans="1:22" x14ac:dyDescent="0.25">
      <c r="A23" s="53"/>
      <c r="B23" s="53"/>
      <c r="C23" s="38" t="s">
        <v>61</v>
      </c>
      <c r="D23" s="61"/>
      <c r="E23" s="14">
        <f t="shared" si="0"/>
        <v>64584</v>
      </c>
      <c r="F23" s="12">
        <v>64358</v>
      </c>
      <c r="G23" s="12"/>
      <c r="H23" s="12">
        <v>226</v>
      </c>
      <c r="I23" s="14">
        <f t="shared" si="1"/>
        <v>64584</v>
      </c>
      <c r="J23" s="12">
        <v>64358</v>
      </c>
      <c r="K23" s="12"/>
      <c r="L23" s="12">
        <v>226</v>
      </c>
      <c r="M23" s="14">
        <f t="shared" si="2"/>
        <v>64584</v>
      </c>
      <c r="N23" s="12">
        <v>64358</v>
      </c>
      <c r="O23" s="12"/>
      <c r="P23" s="12">
        <v>226</v>
      </c>
      <c r="Q23" s="14">
        <f t="shared" si="3"/>
        <v>371807</v>
      </c>
      <c r="R23" s="39">
        <v>25873</v>
      </c>
      <c r="S23" s="14">
        <f t="shared" si="4"/>
        <v>369415</v>
      </c>
      <c r="T23" s="14">
        <f t="shared" si="5"/>
        <v>0</v>
      </c>
      <c r="U23" s="14">
        <f t="shared" si="6"/>
        <v>2392</v>
      </c>
    </row>
    <row r="24" spans="1:22" x14ac:dyDescent="0.25">
      <c r="A24" s="53"/>
      <c r="B24" s="53"/>
      <c r="C24" s="38" t="s">
        <v>62</v>
      </c>
      <c r="D24" s="61"/>
      <c r="E24" s="14">
        <f t="shared" si="0"/>
        <v>4255</v>
      </c>
      <c r="F24" s="12"/>
      <c r="G24" s="12"/>
      <c r="H24" s="12">
        <v>4255</v>
      </c>
      <c r="I24" s="14">
        <f t="shared" si="1"/>
        <v>4255</v>
      </c>
      <c r="J24" s="12"/>
      <c r="K24" s="12"/>
      <c r="L24" s="12">
        <v>4255</v>
      </c>
      <c r="M24" s="14">
        <f t="shared" si="2"/>
        <v>4255</v>
      </c>
      <c r="N24" s="12"/>
      <c r="O24" s="12"/>
      <c r="P24" s="12">
        <v>4255</v>
      </c>
      <c r="Q24" s="14">
        <f t="shared" si="3"/>
        <v>45029</v>
      </c>
      <c r="R24" s="39">
        <v>25799</v>
      </c>
      <c r="S24" s="14">
        <f t="shared" si="4"/>
        <v>0</v>
      </c>
      <c r="T24" s="14">
        <f t="shared" si="5"/>
        <v>0</v>
      </c>
      <c r="U24" s="14">
        <f t="shared" si="6"/>
        <v>45029</v>
      </c>
    </row>
    <row r="25" spans="1:22" ht="25.5" x14ac:dyDescent="0.25">
      <c r="A25" s="53"/>
      <c r="B25" s="53"/>
      <c r="C25" s="38" t="s">
        <v>63</v>
      </c>
      <c r="D25" s="61"/>
      <c r="E25" s="14">
        <f t="shared" si="0"/>
        <v>3243</v>
      </c>
      <c r="F25" s="12"/>
      <c r="G25" s="12"/>
      <c r="H25" s="12">
        <v>3243</v>
      </c>
      <c r="I25" s="14">
        <f t="shared" si="1"/>
        <v>3243</v>
      </c>
      <c r="J25" s="12"/>
      <c r="K25" s="12"/>
      <c r="L25" s="12">
        <v>3243</v>
      </c>
      <c r="M25" s="14">
        <f t="shared" si="2"/>
        <v>3243</v>
      </c>
      <c r="N25" s="12"/>
      <c r="O25" s="12"/>
      <c r="P25" s="12">
        <v>3243</v>
      </c>
      <c r="Q25" s="14">
        <f t="shared" si="3"/>
        <v>34320</v>
      </c>
      <c r="R25" s="39">
        <v>25854</v>
      </c>
      <c r="S25" s="14">
        <f t="shared" si="4"/>
        <v>0</v>
      </c>
      <c r="T25" s="14">
        <f t="shared" si="5"/>
        <v>0</v>
      </c>
      <c r="U25" s="14">
        <f t="shared" si="6"/>
        <v>34320</v>
      </c>
    </row>
    <row r="26" spans="1:22" ht="25.5" x14ac:dyDescent="0.25">
      <c r="A26" s="53"/>
      <c r="B26" s="53"/>
      <c r="C26" s="38" t="s">
        <v>64</v>
      </c>
      <c r="D26" s="62"/>
      <c r="E26" s="14">
        <f t="shared" si="0"/>
        <v>1327</v>
      </c>
      <c r="F26" s="12"/>
      <c r="G26" s="12"/>
      <c r="H26" s="12">
        <v>1327</v>
      </c>
      <c r="I26" s="14">
        <f t="shared" si="1"/>
        <v>1327</v>
      </c>
      <c r="J26" s="12"/>
      <c r="K26" s="12"/>
      <c r="L26" s="12">
        <v>1327</v>
      </c>
      <c r="M26" s="14">
        <f t="shared" si="2"/>
        <v>1327</v>
      </c>
      <c r="N26" s="12"/>
      <c r="O26" s="12"/>
      <c r="P26" s="12">
        <v>1327</v>
      </c>
      <c r="Q26" s="14">
        <f t="shared" si="3"/>
        <v>14043</v>
      </c>
      <c r="R26" s="39">
        <v>25807</v>
      </c>
      <c r="S26" s="14">
        <f t="shared" si="4"/>
        <v>0</v>
      </c>
      <c r="T26" s="14">
        <f t="shared" si="5"/>
        <v>0</v>
      </c>
      <c r="U26" s="14">
        <f t="shared" si="6"/>
        <v>14043</v>
      </c>
    </row>
    <row r="27" spans="1:22" x14ac:dyDescent="0.25">
      <c r="C27" s="8"/>
      <c r="D27" s="8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10" t="s">
        <v>11</v>
      </c>
      <c r="Q27" s="10">
        <f>SUM(Q10:Q26)</f>
        <v>16943107</v>
      </c>
      <c r="S27" s="9"/>
      <c r="T27" s="9"/>
      <c r="U27" s="9"/>
    </row>
    <row r="28" spans="1:22" x14ac:dyDescent="0.25">
      <c r="C28" s="8"/>
      <c r="D28" s="8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10" t="s">
        <v>12</v>
      </c>
      <c r="Q28" s="10">
        <f>Q27*0.18</f>
        <v>3049759.26</v>
      </c>
      <c r="S28" s="9"/>
      <c r="T28" s="9"/>
      <c r="U28" s="9"/>
    </row>
    <row r="29" spans="1:22" x14ac:dyDescent="0.25">
      <c r="C29" s="8"/>
      <c r="D29" s="8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10" t="s">
        <v>13</v>
      </c>
      <c r="Q29" s="10">
        <f>Q27+Q28</f>
        <v>19992866.259999998</v>
      </c>
      <c r="S29" s="9"/>
      <c r="T29" s="9"/>
      <c r="U29" s="9"/>
    </row>
    <row r="30" spans="1:22" x14ac:dyDescent="0.25">
      <c r="C30" s="8"/>
      <c r="D30" s="8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S30" s="9"/>
      <c r="T30" s="9"/>
      <c r="U30" s="9"/>
    </row>
    <row r="31" spans="1:22" x14ac:dyDescent="0.25">
      <c r="A31" s="7" t="s">
        <v>20</v>
      </c>
      <c r="D31" s="7"/>
      <c r="E31" s="29"/>
      <c r="F31" s="29"/>
      <c r="G31" s="29"/>
      <c r="H31" s="29"/>
      <c r="I31" s="30"/>
      <c r="J31" s="31"/>
      <c r="K31" s="7"/>
      <c r="L31" s="7"/>
      <c r="M31" s="9"/>
      <c r="N31" s="9"/>
      <c r="O31" s="9"/>
      <c r="P31" s="9"/>
      <c r="Q31" s="9"/>
    </row>
    <row r="32" spans="1:22" x14ac:dyDescent="0.25">
      <c r="A32" s="40" t="s">
        <v>76</v>
      </c>
      <c r="B32" s="40"/>
      <c r="C32" s="40"/>
      <c r="D32" s="40"/>
      <c r="E32" s="5"/>
      <c r="F32" s="5"/>
      <c r="G32" s="5"/>
      <c r="H32" s="41"/>
      <c r="I32" s="5"/>
      <c r="J32" s="40"/>
      <c r="K32"/>
      <c r="L32"/>
      <c r="M32"/>
      <c r="N32"/>
      <c r="O32"/>
      <c r="P32"/>
      <c r="Q32"/>
      <c r="R32"/>
      <c r="S32"/>
      <c r="T32"/>
      <c r="U32"/>
      <c r="V32"/>
    </row>
    <row r="33" spans="1:22" x14ac:dyDescent="0.25">
      <c r="A33" s="7" t="s">
        <v>74</v>
      </c>
      <c r="D33" s="7"/>
      <c r="E33" s="32"/>
      <c r="F33" s="32"/>
      <c r="G33" s="32"/>
      <c r="H33" s="32"/>
      <c r="I33" s="15"/>
      <c r="J33" s="7"/>
      <c r="K33" s="7"/>
      <c r="L33" s="7"/>
    </row>
    <row r="34" spans="1:22" x14ac:dyDescent="0.25">
      <c r="A34" s="7" t="s">
        <v>75</v>
      </c>
      <c r="D34" s="7"/>
      <c r="E34" s="32"/>
      <c r="F34" s="32"/>
      <c r="G34" s="32"/>
      <c r="H34" s="32"/>
      <c r="I34" s="15"/>
      <c r="J34" s="7"/>
      <c r="K34" s="7"/>
      <c r="L34" s="7"/>
    </row>
    <row r="35" spans="1:22" x14ac:dyDescent="0.25">
      <c r="A35" s="40" t="s">
        <v>81</v>
      </c>
      <c r="B35" s="5"/>
      <c r="C35" s="5"/>
      <c r="D35" s="5"/>
      <c r="E35" s="5"/>
      <c r="F35" s="6"/>
      <c r="G35" s="40"/>
      <c r="H35" s="42"/>
      <c r="I35" s="42"/>
      <c r="J35"/>
      <c r="K35"/>
      <c r="L35"/>
      <c r="M35"/>
      <c r="N35"/>
      <c r="O35"/>
      <c r="P35"/>
      <c r="Q35"/>
      <c r="R35"/>
      <c r="S35"/>
      <c r="T35"/>
      <c r="U35"/>
      <c r="V35"/>
    </row>
    <row r="36" spans="1:22" x14ac:dyDescent="0.25">
      <c r="C36" s="7"/>
      <c r="D36" s="7"/>
      <c r="E36" s="32"/>
      <c r="F36" s="32"/>
      <c r="G36" s="32"/>
      <c r="H36" s="32"/>
      <c r="I36" s="15"/>
      <c r="J36" s="7"/>
      <c r="K36" s="7"/>
      <c r="L36" s="7"/>
    </row>
    <row r="37" spans="1:22" x14ac:dyDescent="0.25">
      <c r="C37" s="7"/>
      <c r="D37" s="7"/>
      <c r="E37" s="32"/>
      <c r="F37" s="32"/>
      <c r="G37" s="32"/>
      <c r="H37" s="32"/>
      <c r="I37" s="15"/>
      <c r="J37" s="7"/>
      <c r="K37" s="7"/>
      <c r="L37" s="7"/>
    </row>
    <row r="38" spans="1:22" s="33" customFormat="1" x14ac:dyDescent="0.25">
      <c r="A38" s="36"/>
      <c r="B38" s="36"/>
      <c r="C38" s="5" t="s">
        <v>72</v>
      </c>
      <c r="D38" s="4"/>
      <c r="E38" s="5"/>
      <c r="F38" s="5"/>
      <c r="G38" s="5"/>
      <c r="H38" s="5"/>
      <c r="I38" s="6"/>
      <c r="J38" s="4"/>
      <c r="K38" s="4"/>
      <c r="L38" s="4" t="s">
        <v>73</v>
      </c>
      <c r="M38" s="36"/>
      <c r="N38" s="36"/>
      <c r="O38" s="36"/>
      <c r="P38" s="36"/>
      <c r="Q38" s="36"/>
      <c r="R38" s="36"/>
      <c r="S38" s="36"/>
      <c r="T38" s="36"/>
      <c r="U38" s="36"/>
      <c r="V38" s="36"/>
    </row>
    <row r="39" spans="1:22" s="33" customFormat="1" x14ac:dyDescent="0.25">
      <c r="A39" s="36"/>
      <c r="B39" s="36"/>
      <c r="C39" s="4"/>
      <c r="D39" s="4"/>
      <c r="E39" s="5"/>
      <c r="F39" s="5"/>
      <c r="G39" s="5"/>
      <c r="H39" s="5"/>
      <c r="I39" s="6"/>
      <c r="J39" s="4"/>
      <c r="K39" s="4"/>
      <c r="L39" s="4"/>
      <c r="M39" s="36"/>
      <c r="N39" s="36"/>
      <c r="O39" s="36"/>
      <c r="P39" s="36"/>
      <c r="Q39" s="36"/>
      <c r="R39" s="36"/>
      <c r="S39" s="36"/>
      <c r="T39" s="36"/>
      <c r="U39" s="36"/>
      <c r="V39" s="36"/>
    </row>
    <row r="40" spans="1:22" s="36" customFormat="1" x14ac:dyDescent="0.25">
      <c r="C40" s="5" t="s">
        <v>17</v>
      </c>
      <c r="E40" s="5"/>
      <c r="H40" s="5"/>
      <c r="I40" s="5"/>
      <c r="J40" s="4"/>
      <c r="K40" s="4"/>
      <c r="L40" s="4" t="s">
        <v>18</v>
      </c>
      <c r="P40" s="5"/>
    </row>
    <row r="41" spans="1:22" s="36" customFormat="1" x14ac:dyDescent="0.25">
      <c r="E41" s="5"/>
      <c r="F41" s="4"/>
      <c r="H41" s="5"/>
      <c r="I41" s="37"/>
      <c r="J41" s="4"/>
      <c r="K41" s="4"/>
      <c r="L41" s="4"/>
      <c r="P41" s="5"/>
    </row>
    <row r="42" spans="1:22" s="36" customFormat="1" x14ac:dyDescent="0.25">
      <c r="C42" s="5" t="s">
        <v>19</v>
      </c>
      <c r="E42" s="5"/>
      <c r="F42" s="4"/>
      <c r="H42" s="5"/>
      <c r="I42" s="37"/>
      <c r="J42" s="4"/>
      <c r="K42" s="4"/>
      <c r="L42" s="4"/>
      <c r="P42" s="5"/>
    </row>
    <row r="43" spans="1:22" s="13" customFormat="1" ht="15.75" x14ac:dyDescent="0.25">
      <c r="A43" s="11"/>
      <c r="B43" s="11"/>
      <c r="C43" s="11"/>
      <c r="D43" s="11"/>
      <c r="E43" s="32"/>
      <c r="G43" s="11"/>
      <c r="H43" s="29"/>
      <c r="I43" s="15"/>
      <c r="J43" s="7"/>
      <c r="K43" s="7"/>
      <c r="L43" s="7"/>
      <c r="M43" s="11"/>
      <c r="N43" s="11"/>
      <c r="O43" s="11"/>
      <c r="P43" s="29"/>
      <c r="Q43" s="11"/>
      <c r="R43" s="11"/>
      <c r="S43" s="11"/>
      <c r="T43" s="11"/>
      <c r="U43" s="11"/>
    </row>
    <row r="44" spans="1:22" s="13" customFormat="1" ht="15.75" x14ac:dyDescent="0.25">
      <c r="A44" s="11"/>
      <c r="B44" s="11"/>
      <c r="C44" s="11"/>
      <c r="D44" s="11"/>
      <c r="E44" s="32"/>
      <c r="F44" s="7"/>
      <c r="G44" s="11"/>
      <c r="H44" s="32"/>
      <c r="I44" s="15"/>
      <c r="J44" s="7"/>
      <c r="K44" s="7"/>
      <c r="L44" s="7"/>
      <c r="M44" s="11"/>
      <c r="N44" s="11"/>
      <c r="O44" s="11"/>
      <c r="P44" s="32"/>
      <c r="Q44" s="11"/>
      <c r="R44" s="11"/>
      <c r="S44" s="11"/>
      <c r="T44" s="11"/>
      <c r="U44" s="11"/>
    </row>
    <row r="45" spans="1:22" s="13" customFormat="1" ht="15.75" x14ac:dyDescent="0.25">
      <c r="A45" s="11"/>
      <c r="B45" s="11"/>
      <c r="C45" s="11"/>
      <c r="D45" s="11"/>
      <c r="E45" s="32"/>
      <c r="F45" s="7"/>
      <c r="G45" s="11"/>
      <c r="H45" s="32"/>
      <c r="I45" s="15"/>
      <c r="J45" s="7"/>
      <c r="K45" s="7"/>
      <c r="L45" s="7"/>
      <c r="M45" s="11"/>
      <c r="N45" s="11"/>
      <c r="O45" s="11"/>
      <c r="P45" s="32"/>
      <c r="Q45" s="11"/>
      <c r="R45" s="11"/>
      <c r="S45" s="11"/>
      <c r="T45" s="11"/>
      <c r="U45" s="11"/>
    </row>
    <row r="46" spans="1:22" s="13" customFormat="1" ht="15.75" x14ac:dyDescent="0.25">
      <c r="A46" s="11"/>
      <c r="B46" s="11"/>
      <c r="C46" s="11"/>
      <c r="D46" s="11"/>
      <c r="E46" s="32"/>
      <c r="G46" s="11"/>
      <c r="H46" s="32"/>
      <c r="I46" s="15"/>
      <c r="J46" s="7"/>
      <c r="K46" s="7"/>
      <c r="L46" s="7"/>
      <c r="M46" s="11"/>
      <c r="N46" s="11"/>
      <c r="O46" s="11"/>
      <c r="P46" s="32"/>
      <c r="Q46" s="11"/>
      <c r="R46" s="11"/>
      <c r="S46" s="11"/>
      <c r="T46" s="11"/>
      <c r="U46" s="11"/>
    </row>
    <row r="47" spans="1:22" s="13" customFormat="1" ht="15.75" x14ac:dyDescent="0.2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</sheetData>
  <mergeCells count="15">
    <mergeCell ref="A12:A13"/>
    <mergeCell ref="D8:D9"/>
    <mergeCell ref="A17:A26"/>
    <mergeCell ref="B17:B26"/>
    <mergeCell ref="D17:D26"/>
    <mergeCell ref="C5:U5"/>
    <mergeCell ref="C6:U6"/>
    <mergeCell ref="C1:U1"/>
    <mergeCell ref="Q8:Q9"/>
    <mergeCell ref="E8:H8"/>
    <mergeCell ref="I8:L8"/>
    <mergeCell ref="S8:U8"/>
    <mergeCell ref="R8:R9"/>
    <mergeCell ref="M8:P8"/>
    <mergeCell ref="A8:C8"/>
  </mergeCells>
  <pageMargins left="0.25" right="0.25" top="0.75" bottom="0.75" header="0.3" footer="0.3"/>
  <pageSetup paperSize="9" scale="57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2015-06-18T10:51:50Z</cp:lastPrinted>
  <dcterms:created xsi:type="dcterms:W3CDTF">2014-06-16T04:15:17Z</dcterms:created>
  <dcterms:modified xsi:type="dcterms:W3CDTF">2015-06-18T11:17:26Z</dcterms:modified>
</cp:coreProperties>
</file>