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75" windowWidth="11340" windowHeight="9345" tabRatio="866" activeTab="5"/>
  </bookViews>
  <sheets>
    <sheet name="24802" sheetId="32" r:id="rId1"/>
    <sheet name="24818" sheetId="33" r:id="rId2"/>
    <sheet name="24820" sheetId="34" r:id="rId3"/>
    <sheet name="24831" sheetId="35" r:id="rId4"/>
    <sheet name="24841" sheetId="36" r:id="rId5"/>
    <sheet name="НМЦ" sheetId="7" r:id="rId6"/>
    <sheet name="Сводка затрат" sheetId="25" r:id="rId7"/>
  </sheets>
  <externalReferences>
    <externalReference r:id="rId8"/>
  </externalReferences>
  <definedNames>
    <definedName name="Constr" localSheetId="0">'24802'!#REF!</definedName>
    <definedName name="Constr" localSheetId="1">'24818'!#REF!</definedName>
    <definedName name="Constr" localSheetId="2">'24820'!$A$1</definedName>
    <definedName name="Constr" localSheetId="3">'24831'!$A$7</definedName>
    <definedName name="Constr" localSheetId="4">'24841'!$A$7</definedName>
    <definedName name="FOT" localSheetId="0">'24802'!$D$14</definedName>
    <definedName name="FOT" localSheetId="1">'24818'!$D$12</definedName>
    <definedName name="FOT" localSheetId="2">'24820'!$D$15</definedName>
    <definedName name="FOT" localSheetId="3">'24831'!$D$14</definedName>
    <definedName name="FOT" localSheetId="4">'24841'!$D$14</definedName>
    <definedName name="Ind" localSheetId="0">'24802'!#REF!</definedName>
    <definedName name="Ind" localSheetId="1">'24818'!#REF!</definedName>
    <definedName name="Ind" localSheetId="2">'24820'!#REF!</definedName>
    <definedName name="Ind" localSheetId="3">'24831'!$H$9</definedName>
    <definedName name="Ind" localSheetId="4">'24841'!$H$9</definedName>
    <definedName name="Obj" localSheetId="0">'24802'!$E$7</definedName>
    <definedName name="Obj" localSheetId="1">'24818'!$E$7</definedName>
    <definedName name="Obj" localSheetId="2">'24820'!$D$7</definedName>
    <definedName name="Obj" localSheetId="3">'24831'!$E$12</definedName>
    <definedName name="Obj" localSheetId="4">'24841'!#REF!</definedName>
    <definedName name="Obosn" localSheetId="0">'24802'!$D$10</definedName>
    <definedName name="Obosn" localSheetId="1">'24818'!$D$10</definedName>
    <definedName name="Obosn" localSheetId="2">'24820'!$D$10</definedName>
    <definedName name="Obosn" localSheetId="3">'24831'!#REF!</definedName>
    <definedName name="Obosn" localSheetId="4">'24841'!$D$12</definedName>
    <definedName name="SmPr" localSheetId="0">'24802'!$D$11</definedName>
    <definedName name="SmPr" localSheetId="1">'24818'!$D$11</definedName>
    <definedName name="SmPr" localSheetId="2">'24820'!$D$11</definedName>
    <definedName name="SmPr" localSheetId="3">'24831'!$D$13</definedName>
    <definedName name="SmPr" localSheetId="4">'24841'!$D$13</definedName>
    <definedName name="аааааппппппрррппппппп" localSheetId="6">#REF!</definedName>
    <definedName name="аааааппппппрррппппппп">#REF!</definedName>
    <definedName name="аараооооооооооооо" localSheetId="6">#REF!</definedName>
    <definedName name="аараооооооооооооо">#REF!</definedName>
    <definedName name="автом" localSheetId="6">#REF!</definedName>
    <definedName name="автом">#REF!</definedName>
    <definedName name="алшрльоплварл" localSheetId="6">#REF!</definedName>
    <definedName name="алшрльоплварл">#REF!</definedName>
    <definedName name="аолвлддддддддддддддддввввввввв" localSheetId="6">#REF!</definedName>
    <definedName name="аолвлддддддддддддддддввввввввв">#REF!</definedName>
    <definedName name="апарв" localSheetId="6">#REF!</definedName>
    <definedName name="апарв">#REF!</definedName>
    <definedName name="апрлдджаоырыфрпопрлпрлпрлп" localSheetId="6">#REF!</definedName>
    <definedName name="апрлдджаоырыфрпопрлпрлпрлп">#REF!</definedName>
    <definedName name="арлггаджаш" localSheetId="6">#REF!</definedName>
    <definedName name="арлггаджаш">#REF!</definedName>
    <definedName name="ароррбллтблпроорапииас" localSheetId="6">#REF!</definedName>
    <definedName name="ароррбллтблпроорапииас">#REF!</definedName>
    <definedName name="арррррблллпдрлдддддддддд" localSheetId="6">#REF!</definedName>
    <definedName name="арррррблллпдрлдддддддддд">#REF!</definedName>
    <definedName name="варпаааааааааа" localSheetId="6">#REF!</definedName>
    <definedName name="варпаааааааааа">#REF!</definedName>
    <definedName name="ввпьььььлднд" localSheetId="6">#REF!</definedName>
    <definedName name="ввпьььььлднд">#REF!</definedName>
    <definedName name="вед" localSheetId="6">#REF!</definedName>
    <definedName name="вед">#REF!</definedName>
    <definedName name="вертикальная" localSheetId="6">#REF!</definedName>
    <definedName name="вертикальная">#REF!</definedName>
    <definedName name="вертикплан" localSheetId="6">#REF!</definedName>
    <definedName name="вертикплан">#REF!</definedName>
    <definedName name="волен" localSheetId="6">#REF!</definedName>
    <definedName name="волен">#REF!</definedName>
    <definedName name="вп" localSheetId="6">#REF!</definedName>
    <definedName name="вп">#REF!</definedName>
    <definedName name="впырпфдыпл" localSheetId="6">#REF!</definedName>
    <definedName name="впырпфдыпл">#REF!</definedName>
    <definedName name="впьглорьтитттттттттт" localSheetId="6">#REF!</definedName>
    <definedName name="впьглорьтитттттттттт">#REF!</definedName>
    <definedName name="всввввввввввввввввввввввввв" localSheetId="6">#REF!</definedName>
    <definedName name="всввввввввввввввввввввввввв">#REF!</definedName>
    <definedName name="выб" localSheetId="6">#REF!</definedName>
    <definedName name="выб">#REF!</definedName>
    <definedName name="выпуск" localSheetId="6">#REF!</definedName>
    <definedName name="выпуск">#REF!</definedName>
    <definedName name="выьлепвввввпмп" localSheetId="6">#REF!</definedName>
    <definedName name="выьлепвввввпмп">#REF!</definedName>
    <definedName name="еваопродолжэрщэрзшщщх" localSheetId="6">#REF!</definedName>
    <definedName name="еваопродолжэрщэрзшщщх">#REF!</definedName>
    <definedName name="_xlnm.Print_Titles" localSheetId="0">'24802'!$22:$22</definedName>
    <definedName name="_xlnm.Print_Titles" localSheetId="1">'24818'!$20:$20</definedName>
    <definedName name="_xlnm.Print_Titles" localSheetId="2">'24820'!$23:$23</definedName>
    <definedName name="_xlnm.Print_Titles" localSheetId="3">'24831'!$22:$22</definedName>
    <definedName name="_xlnm.Print_Titles" localSheetId="4">'24841'!$23:$23</definedName>
    <definedName name="_xlnm.Print_Titles" localSheetId="5">НМЦ!$14:$14</definedName>
    <definedName name="_xlnm.Print_Titles" localSheetId="6">'Сводка затрат'!$12:$12</definedName>
    <definedName name="измен" localSheetId="6">#REF!</definedName>
    <definedName name="измен">#REF!</definedName>
    <definedName name="итого" localSheetId="5">#REF!</definedName>
    <definedName name="итого" localSheetId="6">#REF!</definedName>
    <definedName name="итого">#REF!</definedName>
    <definedName name="итого_сантех" localSheetId="5">#REF!</definedName>
    <definedName name="итого_сантех" localSheetId="6">#REF!</definedName>
    <definedName name="итого_сантех">#REF!</definedName>
    <definedName name="итого_стр" localSheetId="6">#REF!</definedName>
    <definedName name="итого_стр">#REF!</definedName>
    <definedName name="итого_строит" localSheetId="5">НМЦ!#REF!</definedName>
    <definedName name="итого_строит" localSheetId="6">'Сводка затрат'!#REF!</definedName>
    <definedName name="итого_строит">#REF!</definedName>
    <definedName name="итого_технол" localSheetId="5">#REF!</definedName>
    <definedName name="итого_технол" localSheetId="6">#REF!</definedName>
    <definedName name="итого_технол">#REF!</definedName>
    <definedName name="итого_электр" localSheetId="5">#REF!</definedName>
    <definedName name="итого_электр" localSheetId="6">#REF!</definedName>
    <definedName name="итого_электр">#REF!</definedName>
    <definedName name="квота" localSheetId="6">#REF!</definedName>
    <definedName name="квота">#REF!</definedName>
    <definedName name="кккккккккк" localSheetId="6">#REF!</definedName>
    <definedName name="кккккккккк">#REF!</definedName>
    <definedName name="корек" localSheetId="6">#REF!</definedName>
    <definedName name="корек">#REF!</definedName>
    <definedName name="корект" localSheetId="6">#REF!</definedName>
    <definedName name="корект">#REF!</definedName>
    <definedName name="корректир" localSheetId="6">#REF!</definedName>
    <definedName name="корректир">#REF!</definedName>
    <definedName name="лен" localSheetId="5">#REF!</definedName>
    <definedName name="лен" localSheetId="6">#REF!</definedName>
    <definedName name="лен">#REF!</definedName>
    <definedName name="лот" localSheetId="5">#REF!</definedName>
    <definedName name="лот" localSheetId="6">#REF!</definedName>
    <definedName name="лот">#REF!</definedName>
    <definedName name="мамиааааааааааааааааааааааааааааа" localSheetId="6">#REF!</definedName>
    <definedName name="мамиааааааааааааааааааааааааааааа">#REF!</definedName>
    <definedName name="ммпоослччччччччччрччапппппппппр" localSheetId="6">#REF!</definedName>
    <definedName name="ммпоослччччччччччрччапппппппппр">#REF!</definedName>
    <definedName name="мрол" localSheetId="6">#REF!</definedName>
    <definedName name="мрол">#REF!</definedName>
    <definedName name="оз" localSheetId="6">#REF!</definedName>
    <definedName name="оз">#REF!</definedName>
    <definedName name="озелен" localSheetId="6">#REF!</definedName>
    <definedName name="озелен">#REF!</definedName>
    <definedName name="озеленение" localSheetId="6">#REF!</definedName>
    <definedName name="озеленение">#REF!</definedName>
    <definedName name="озеленение2" localSheetId="6">#REF!</definedName>
    <definedName name="озеленение2">#REF!</definedName>
    <definedName name="ОСР" localSheetId="6">#REF!</definedName>
    <definedName name="ОСР">#REF!</definedName>
    <definedName name="ОСР110" localSheetId="6">#REF!</definedName>
    <definedName name="ОСР110">#REF!</definedName>
    <definedName name="ОСР111" localSheetId="6">#REF!</definedName>
    <definedName name="ОСР111">#REF!</definedName>
    <definedName name="план" localSheetId="6">#REF!</definedName>
    <definedName name="план">#REF!</definedName>
    <definedName name="планировка" localSheetId="6">#REF!</definedName>
    <definedName name="планировка">#REF!</definedName>
    <definedName name="плдщхэж.юрббдлююбо" localSheetId="6">#REF!</definedName>
    <definedName name="плдщхэж.юрббдлююбо">#REF!</definedName>
    <definedName name="площадки" localSheetId="6">#REF!</definedName>
    <definedName name="площадки">#REF!</definedName>
    <definedName name="пос" localSheetId="5">#REF!</definedName>
    <definedName name="пос" localSheetId="6">#REF!</definedName>
    <definedName name="пос">#REF!</definedName>
    <definedName name="прав" localSheetId="6">#REF!</definedName>
    <definedName name="прав">#REF!</definedName>
    <definedName name="прлппппппппппппппрррррррр" localSheetId="6">#REF!</definedName>
    <definedName name="прлппппппппппппппрррррррр">#REF!</definedName>
    <definedName name="провбп" localSheetId="6">#REF!</definedName>
    <definedName name="провбп">#REF!</definedName>
    <definedName name="проект" localSheetId="6">#REF!</definedName>
    <definedName name="проект">#REF!</definedName>
    <definedName name="пропппп" localSheetId="6">#REF!</definedName>
    <definedName name="пропппп">#REF!</definedName>
    <definedName name="рпоолллллбрюююююююююююю" localSheetId="6">#REF!</definedName>
    <definedName name="рпоолллллбрюююююююююююю">#REF!</definedName>
    <definedName name="сааповвыыыыыеееееггггггггг" localSheetId="6">#REF!</definedName>
    <definedName name="сааповвыыыыыеееееггггггггг">#REF!</definedName>
    <definedName name="сапопрлрлппппр" localSheetId="6">#REF!</definedName>
    <definedName name="сапопрлрлппппр">#REF!</definedName>
    <definedName name="саррпрпппппппппппппппррррррр" localSheetId="6">#REF!</definedName>
    <definedName name="саррпрпппппппппппппппррррррр">#REF!</definedName>
    <definedName name="свод" localSheetId="6">#REF!</definedName>
    <definedName name="свод">#REF!</definedName>
    <definedName name="Свсмр" localSheetId="6">'[1] пристр428'!#REF!</definedName>
    <definedName name="Свсмр">'[1] пристр428'!#REF!</definedName>
    <definedName name="склад" localSheetId="5">#REF!</definedName>
    <definedName name="склад" localSheetId="6">#REF!</definedName>
    <definedName name="склад">#REF!</definedName>
    <definedName name="сср4" localSheetId="5">#REF!</definedName>
    <definedName name="сср4" localSheetId="6">#REF!</definedName>
    <definedName name="сср4">#REF!</definedName>
    <definedName name="ссроб" localSheetId="5">#REF!</definedName>
    <definedName name="ссроб" localSheetId="6">#REF!</definedName>
    <definedName name="ссроб">#REF!</definedName>
    <definedName name="сссссссссссссрооооооооаапнааааеоаааааааа" localSheetId="6">#REF!</definedName>
    <definedName name="сссссссссссссрооооооооаапнааааеоаааааааа">#REF!</definedName>
    <definedName name="счет" localSheetId="6">'[1] пристр428'!#REF!</definedName>
    <definedName name="счет">'[1] пристр428'!#REF!</definedName>
    <definedName name="тдер" localSheetId="6">#REF!</definedName>
    <definedName name="тдер">#REF!</definedName>
    <definedName name="ТК" localSheetId="6">#REF!</definedName>
    <definedName name="ТК">#REF!</definedName>
    <definedName name="тоолллллопппплопооллоопло" localSheetId="6">#REF!</definedName>
    <definedName name="тоолллллопппплопооллоопло">#REF!</definedName>
    <definedName name="топливро" localSheetId="6">#REF!</definedName>
    <definedName name="топливро">#REF!</definedName>
    <definedName name="трапные" localSheetId="6">#REF!</definedName>
    <definedName name="трапные">#REF!</definedName>
    <definedName name="уке" localSheetId="6">#REF!</definedName>
    <definedName name="уке">#REF!</definedName>
    <definedName name="фякуряыувравяв" localSheetId="6">#REF!</definedName>
    <definedName name="фякуряыувравяв">#REF!</definedName>
    <definedName name="фяыввввввв" localSheetId="6">#REF!</definedName>
    <definedName name="фяыввввввв">#REF!</definedName>
    <definedName name="хййййййййййжывввввввв" localSheetId="6">#REF!</definedName>
    <definedName name="хййййййййййжывввввввв">#REF!</definedName>
    <definedName name="чвподю" localSheetId="6">#REF!</definedName>
    <definedName name="чвподю">#REF!</definedName>
    <definedName name="чрпрл" localSheetId="6">#REF!</definedName>
    <definedName name="чрпрл">#REF!</definedName>
    <definedName name="чситтттттттсссссссссччччч" localSheetId="6">#REF!</definedName>
    <definedName name="чситтттттттсссссссссччччч">#REF!</definedName>
    <definedName name="ываочяьбббббббббббббб" localSheetId="6">#REF!</definedName>
    <definedName name="ываочяьбббббббббббббб">#REF!</definedName>
    <definedName name="ЫВРРАЫРАывоопоапо" localSheetId="6">#REF!</definedName>
    <definedName name="ЫВРРАЫРАывоопоапо">#REF!</definedName>
    <definedName name="ывынреыкшлнжхэтшлэ" localSheetId="6">#REF!</definedName>
    <definedName name="ывынреыкшлнжхэтшлэ">#REF!</definedName>
    <definedName name="ыоарллвапрлывпорапар" localSheetId="6">#REF!</definedName>
    <definedName name="ыоарллвапрлывпорапар">#REF!</definedName>
    <definedName name="ычвпппппппппп" localSheetId="6">#REF!</definedName>
    <definedName name="ычвпппппппппп">#REF!</definedName>
    <definedName name="яыдвлпрмичврип" localSheetId="6">#REF!</definedName>
    <definedName name="яыдвлпрмичврип">#REF!</definedName>
  </definedNames>
  <calcPr calcId="145621"/>
</workbook>
</file>

<file path=xl/calcChain.xml><?xml version="1.0" encoding="utf-8"?>
<calcChain xmlns="http://schemas.openxmlformats.org/spreadsheetml/2006/main">
  <c r="C20" i="7" l="1"/>
  <c r="C16" i="7"/>
  <c r="C17" i="7"/>
  <c r="C18" i="7"/>
  <c r="C19" i="7"/>
  <c r="C15" i="7"/>
  <c r="B20" i="7"/>
  <c r="B16" i="7"/>
  <c r="B17" i="7"/>
  <c r="B18" i="7"/>
  <c r="B19" i="7"/>
  <c r="B15" i="7"/>
  <c r="H20" i="25"/>
  <c r="D19" i="25"/>
  <c r="H18" i="25"/>
  <c r="G18" i="25"/>
  <c r="E18" i="25"/>
  <c r="F18" i="25"/>
  <c r="D18" i="25"/>
  <c r="D17" i="25"/>
  <c r="H17" i="25" s="1"/>
  <c r="D16" i="25"/>
  <c r="H16" i="25" s="1"/>
  <c r="F15" i="25"/>
  <c r="E15" i="25"/>
  <c r="D15" i="25"/>
  <c r="H14" i="25"/>
  <c r="D14" i="25"/>
  <c r="E13" i="25"/>
  <c r="D13" i="25"/>
  <c r="J17" i="34"/>
  <c r="K72" i="34"/>
  <c r="H15" i="25" l="1"/>
  <c r="J14" i="33"/>
  <c r="J83" i="33"/>
  <c r="J16" i="32" l="1"/>
  <c r="J121" i="32"/>
  <c r="F19" i="25" l="1"/>
  <c r="E19" i="25"/>
  <c r="H13" i="25" l="1"/>
  <c r="G19" i="25" l="1"/>
  <c r="G20" i="25" s="1"/>
  <c r="G21" i="25" s="1"/>
  <c r="F20" i="25"/>
  <c r="F21" i="25" s="1"/>
  <c r="H19" i="25" l="1"/>
  <c r="C22" i="7" s="1"/>
  <c r="C24" i="7" s="1"/>
  <c r="E20" i="25"/>
  <c r="E21" i="25" s="1"/>
  <c r="D20" i="25" l="1"/>
  <c r="D21" i="25" l="1"/>
  <c r="H21" i="25" s="1"/>
</calcChain>
</file>

<file path=xl/sharedStrings.xml><?xml version="1.0" encoding="utf-8"?>
<sst xmlns="http://schemas.openxmlformats.org/spreadsheetml/2006/main" count="1068" uniqueCount="540">
  <si>
    <t>8</t>
  </si>
  <si>
    <t>7</t>
  </si>
  <si>
    <t>6</t>
  </si>
  <si>
    <t>5</t>
  </si>
  <si>
    <t>оборудования, мебели, инвентаря</t>
  </si>
  <si>
    <t>монтажных работ</t>
  </si>
  <si>
    <t>строительных работ</t>
  </si>
  <si>
    <t>Общая сметная стоимость, руб.</t>
  </si>
  <si>
    <t>Наименование работ и затрат</t>
  </si>
  <si>
    <t>Номера сметных расчетов и смет</t>
  </si>
  <si>
    <t>Составлен в ценах по состоянию на 01.01.2000 г.</t>
  </si>
  <si>
    <t>Сводка затрат</t>
  </si>
  <si>
    <t>г. Лесной. ФГУП "Комбинат "Электрохимприбор"</t>
  </si>
  <si>
    <t>ЗАКАЗЧИК:</t>
  </si>
  <si>
    <t>ПОДРЯДЧИК:</t>
  </si>
  <si>
    <t xml:space="preserve">Генеральный директор </t>
  </si>
  <si>
    <t>__________________ А.В. Новиков</t>
  </si>
  <si>
    <t>ФГУП «Комбинат «Электрохимприбор»</t>
  </si>
  <si>
    <t>(наименование стройки)</t>
  </si>
  <si>
    <t xml:space="preserve">на 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</si>
  <si>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</si>
  <si>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</si>
  <si>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</si>
  <si>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</si>
  <si>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</si>
  <si>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Всего</t>
  </si>
  <si>
    <t>Осн.З/п</t>
  </si>
  <si>
    <t>В том числе</t>
  </si>
  <si>
    <t>Обоснование</t>
  </si>
  <si>
    <t>З/пМех</t>
  </si>
  <si>
    <t>Т/з осн.
раб.на ед.</t>
  </si>
  <si>
    <t>Т/з мех. на ед.</t>
  </si>
  <si>
    <t>Т/з осн.
раб.
Всего</t>
  </si>
  <si>
    <t>Т/з мех.
Всего</t>
  </si>
  <si>
    <t>Эк.Маш</t>
  </si>
  <si>
    <t>СОГЛАСОВАНО:</t>
  </si>
  <si>
    <t>УТВЕРЖДАЮ:</t>
  </si>
  <si>
    <t>Стоимость единицы, руб.</t>
  </si>
  <si>
    <t>Общая стоимость, руб.</t>
  </si>
  <si>
    <t>_________________</t>
  </si>
  <si>
    <t>1 шт.</t>
  </si>
  <si>
    <t>шт.</t>
  </si>
  <si>
    <t>шт</t>
  </si>
  <si>
    <t>м</t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</si>
  <si>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</si>
  <si>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</si>
  <si>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</si>
  <si>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>Накладные расходы</t>
  </si>
  <si>
    <t>Сметная прибыль</t>
  </si>
  <si>
    <t>Итоги по смете:</t>
  </si>
  <si>
    <t xml:space="preserve">  Итого Строительные работы</t>
  </si>
  <si>
    <t xml:space="preserve">  Итого Монтажные работы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</si>
  <si>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</si>
  <si>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</si>
  <si>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</si>
  <si>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</si>
  <si>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</si>
  <si>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</si>
  <si>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</si>
  <si>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ВСЕГО по смете</t>
  </si>
  <si>
    <t>тыс. руб.</t>
  </si>
  <si>
    <t>Средства 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</si>
  <si>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</si>
  <si>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чел.час</t>
  </si>
  <si>
    <t>Сметная стоимость _______________________________________________________________________________________________</t>
  </si>
  <si>
    <t xml:space="preserve">      монтажных работ _______________________________________________________________________________________________</t>
  </si>
  <si>
    <t xml:space="preserve">      строительных работ _______________________________________________________________________________________________</t>
  </si>
  <si>
    <t>ФГУП "Комбинат "Электрохимприбор"</t>
  </si>
  <si>
    <t>тыс.руб.</t>
  </si>
  <si>
    <t xml:space="preserve">Составлен(а) в базовых ценах 2001г. в редакции 2009г. </t>
  </si>
  <si>
    <t>Зам. генерального директора</t>
  </si>
  <si>
    <t>г. Лесной ФГУП "Комбинат "Электрохимприбор"</t>
  </si>
  <si>
    <t>Расчет начальной (максимальной) цены</t>
  </si>
  <si>
    <t>Составлен в ценах по состоянию на 01.01.2000 г. с переводом в текущие</t>
  </si>
  <si>
    <t>руб.</t>
  </si>
  <si>
    <t>Наименование глав ССР, объектных сметных расчетов, локальных сметных расчетов, видов работ</t>
  </si>
  <si>
    <t>Сметная стоимость в базисных ценах на 01.01.2000</t>
  </si>
  <si>
    <t>Текущая стоимость на момент определения начальной (максимальной) цены</t>
  </si>
  <si>
    <t>№ обосновывающего расчета</t>
  </si>
  <si>
    <t>1</t>
  </si>
  <si>
    <t>2</t>
  </si>
  <si>
    <t>3</t>
  </si>
  <si>
    <t>4</t>
  </si>
  <si>
    <t xml:space="preserve">Итого </t>
  </si>
  <si>
    <t>НДС 18%</t>
  </si>
  <si>
    <t xml:space="preserve">Начальник отдела </t>
  </si>
  <si>
    <t>капитального строительства</t>
  </si>
  <si>
    <t>Инженер по проектно-сметной работе</t>
  </si>
  <si>
    <t>Т.Ш. Ковязина</t>
  </si>
  <si>
    <t>№ п/п</t>
  </si>
  <si>
    <t xml:space="preserve">Сметная стоимость </t>
  </si>
  <si>
    <t>Приложение №__ к договору от "__"______2013 №_______</t>
  </si>
  <si>
    <t>прочих затрат</t>
  </si>
  <si>
    <t>Согласовано</t>
  </si>
  <si>
    <t>отдел 028</t>
  </si>
  <si>
    <t>1 т</t>
  </si>
  <si>
    <t>ТЕР06-01-015-07</t>
  </si>
  <si>
    <t>100 м3</t>
  </si>
  <si>
    <t>ТЕР06-01-001-01</t>
  </si>
  <si>
    <t>Итого в базисных ценах 2001 г.</t>
  </si>
  <si>
    <r>
      <t xml:space="preserve">Примечание: </t>
    </r>
    <r>
      <rPr>
        <i/>
        <sz val="9"/>
        <rFont val="Arial"/>
        <family val="2"/>
        <charset val="204"/>
      </rPr>
      <t xml:space="preserve">материал от разборки, пригодный для дальнейшего использования, передается балансодержателю по акту. </t>
    </r>
  </si>
  <si>
    <t xml:space="preserve">   89% ФОТ (от 2493)  (Поз. 1-2, 7, 9, 11-12)</t>
  </si>
  <si>
    <t xml:space="preserve">   85% ФОТ (от 2485)  (Поз. 3, 33-34, 40-41, 47-48, 50-51)</t>
  </si>
  <si>
    <t xml:space="preserve">   83% ФОТ (от 81)  (Поз. 4)</t>
  </si>
  <si>
    <t xml:space="preserve">   80% ФОТ (от 26)  (Поз. 31, 37, 44)</t>
  </si>
  <si>
    <t xml:space="preserve">   70% ФОТ (от 2271)  (Поз. 19-22, 35, 42, 49, 52, 23-29)</t>
  </si>
  <si>
    <t xml:space="preserve">   65% ФОТ (от 1742)  (Поз. 32, 38-39, 45-46)</t>
  </si>
  <si>
    <t xml:space="preserve">   60% ФОТ (от 1237)  (Поз. 13-18)</t>
  </si>
  <si>
    <t xml:space="preserve">   45% ФОТ (от 184)  (Поз. 30, 36, 43)</t>
  </si>
  <si>
    <t xml:space="preserve">   130% ФОТ (от 2493)  (Поз. 1-2, 7, 9, 11-12)</t>
  </si>
  <si>
    <t xml:space="preserve">   128% ФОТ (от 81)  (Поз. 4)</t>
  </si>
  <si>
    <t xml:space="preserve">   122% ФОТ (от 26)  (Поз. 31, 37, 44)</t>
  </si>
  <si>
    <t xml:space="preserve">   105% ФОТ (от 1742)  (Поз. 32, 38-39, 45-46)</t>
  </si>
  <si>
    <t xml:space="preserve">   100% ФОТ (от 1550)  (Поз. 23-29)</t>
  </si>
  <si>
    <t xml:space="preserve">   90% ФОТ (от 3206)  (Поз. 3, 33-34, 40-41, 47-48, 50-51, 19-22, 35, 42, 49, 52)</t>
  </si>
  <si>
    <t xml:space="preserve">   80% ФОТ (от 1421)  (Поз. 30, 36, 43, 13-18)</t>
  </si>
  <si>
    <t xml:space="preserve">   Производство строительных и других работ на открытых и полуоткрытых производственных площадках в стесненных условиях ОЗП=1,15; ЭМ=1,15; ЗПМ=1,15; ТЗ=1,15; ТЗМ=1,15  (Поз. 1-2, 7, 9, 11-12, 3, 33-34, 40-41, 47-48, 50-51, 4, 19-22, 35, 42, 49, 52, 23-30, 36, 43, 31, 37, 44, 32, 38-39, 45-46, 13-18)</t>
  </si>
  <si>
    <t xml:space="preserve">   Районный к-т 4,3%  (Поз. 1-2, 7, 9, 11-12, 3, 33-34, 40-41, 47-48, 50-51, 4, 19-22, 35, 42, 49, 52, 23-30, 36, 43, 31, 37, 44, 32, 38-39, 45-46, 13-18)</t>
  </si>
  <si>
    <t>100 м2</t>
  </si>
  <si>
    <r>
      <t>Огрунтовка металлических поверхностей за один раз лаком БТ-577</t>
    </r>
    <r>
      <rPr>
        <i/>
        <sz val="7"/>
        <rFont val="Arial"/>
        <family val="2"/>
        <charset val="204"/>
      </rPr>
      <t xml:space="preserve">
КОЭФ. К ПОЗИЦИИ:
За 2 раза. ПЗ=2 </t>
    </r>
  </si>
  <si>
    <t>ТЕР13-03-002-15</t>
  </si>
  <si>
    <t>т</t>
  </si>
  <si>
    <t>Прочие индивидуальные сварные конструкции, масса сборочной единицы до 0,1 т</t>
  </si>
  <si>
    <t>ТСЦ-201-0778</t>
  </si>
  <si>
    <t>Монтаж опорных конструкций для крепления трубопроводов массой до 0,1 т</t>
  </si>
  <si>
    <t>ТЕР09-03-039-01</t>
  </si>
  <si>
    <t xml:space="preserve">                           Раздел 6. Кронштейны 4 шт</t>
  </si>
  <si>
    <t>ТЕР09-03-039-01 прим.</t>
  </si>
  <si>
    <t>Установка анкерных болтов при бетонировании</t>
  </si>
  <si>
    <t>ТЕР06-01-015-03</t>
  </si>
  <si>
    <t>Устройство фундаментов-столбов бетонных</t>
  </si>
  <si>
    <t>ТЕР06-01-001-13</t>
  </si>
  <si>
    <t>1 м3</t>
  </si>
  <si>
    <t>Устройство основания под фундаменты щебеночного</t>
  </si>
  <si>
    <t>ТЕР08-01-002-02</t>
  </si>
  <si>
    <t>100 ям</t>
  </si>
  <si>
    <t>Бурение ям глубиной до 2 м бурильно-крановыми машинами на тракторе, группа грунтов 2</t>
  </si>
  <si>
    <t>ТЕР01-02-031-02</t>
  </si>
  <si>
    <t xml:space="preserve">                           Раздел 5. Переход через дорогу L=11,5 м Н=5 м   типовой проект № 7476-9-1</t>
  </si>
  <si>
    <r>
      <t>Огрунтовка металлических поверхностей за один раз лаком БТ-577</t>
    </r>
    <r>
      <rPr>
        <i/>
        <sz val="7"/>
        <rFont val="Arial"/>
        <family val="2"/>
        <charset val="204"/>
      </rPr>
      <t xml:space="preserve">
КОЭФ. К ПОЗИЦИИ:
За 2 раза ПЗ=2</t>
    </r>
  </si>
  <si>
    <t>1 м3 основания</t>
  </si>
  <si>
    <t xml:space="preserve">                           Раздел 4. Пролётные строения  L=6м; L=6,6м; L=7м;</t>
  </si>
  <si>
    <t>Монтаж опорных конструкций для крепления трубопроводов массой: до 0,1 т</t>
  </si>
  <si>
    <t xml:space="preserve">                           Раздел 3. Стойки С-1 (11штук); С5 (3штуки) по типовому проекту № 092-58-1</t>
  </si>
  <si>
    <t>Сталь листовая оцинкованная толщиной листа 1,0 мм</t>
  </si>
  <si>
    <t>ТСЦ-101-1707</t>
  </si>
  <si>
    <t>0,04277
0,001582</t>
  </si>
  <si>
    <t>Сталь листовая оцинкованная толщиной листа 0,8 мм</t>
  </si>
  <si>
    <t>1. 101-1876</t>
  </si>
  <si>
    <t>Уд</t>
  </si>
  <si>
    <t>Покрытие поверхности изоляции трубопроводов сталью оцинкованной</t>
  </si>
  <si>
    <t>ТЕР26-01-049-02</t>
  </si>
  <si>
    <t>Цилиндры минераловатные кашированные алюминиевой фольгой толщиной 80 мм, диаметром 76 мм (ROCKWOOL)</t>
  </si>
  <si>
    <t>ТСЦ-104-1391</t>
  </si>
  <si>
    <t>Цилиндры минераловатные кашированные алюминиевой фольгой толщиной 60 мм, диаметром 57 мм (ROCKWOOL)</t>
  </si>
  <si>
    <t>ТСЦ-104-1369</t>
  </si>
  <si>
    <t>1,032
4,85</t>
  </si>
  <si>
    <t>м3</t>
  </si>
  <si>
    <t>Цилиндры и полуцилиндры теплоизоляционные из минваты на синтетическом связующем М-200, внутренний диаметр 76-108 мм</t>
  </si>
  <si>
    <t>1. 104-0017</t>
  </si>
  <si>
    <t>1 м3 изоляции</t>
  </si>
  <si>
    <t>Изоляция трубопроводов цилиндрами и полуцилиндрами из минеральной ваты на синтетическом связующем</t>
  </si>
  <si>
    <t>ТЕР26-01-003-01</t>
  </si>
  <si>
    <t>Маты МПБ-30/СС1 (Цена:4104,00:1,18:5,56*1,02=638,04)</t>
  </si>
  <si>
    <t>Цена поставщика.</t>
  </si>
  <si>
    <t>1,54
0,4312</t>
  </si>
  <si>
    <t>Маты прошивные из минеральной ваты без обкладок М-100, толщина 60 мм</t>
  </si>
  <si>
    <t>1. 104-0009</t>
  </si>
  <si>
    <t>Изоляция трубопроводов матами МПБ-30/СС1 (для воздушника с трубопроводом)</t>
  </si>
  <si>
    <t>ТЕР26-01-009-01 прим.</t>
  </si>
  <si>
    <r>
      <t>Окраска металлических огрунтованных поверхностей краской БТ-177</t>
    </r>
    <r>
      <rPr>
        <i/>
        <sz val="7"/>
        <rFont val="Arial"/>
        <family val="2"/>
        <charset val="204"/>
      </rPr>
      <t xml:space="preserve">
КОЭФ. К ПОЗИЦИИ:
За 2 раза ПЗ=2 </t>
    </r>
  </si>
  <si>
    <t>ТЕР13-03-004-23</t>
  </si>
  <si>
    <t>Огрунтовка металлических поверхностей за один раз грунтовкой ГФ-021</t>
  </si>
  <si>
    <t>ТЕР13-03-002-04</t>
  </si>
  <si>
    <t>1 м2</t>
  </si>
  <si>
    <t>Обеспыливание поверхности</t>
  </si>
  <si>
    <t>ТЕР13-06-004-01</t>
  </si>
  <si>
    <t>Очистка поверхности щетками</t>
  </si>
  <si>
    <t>ТЕР13-06-003-01</t>
  </si>
  <si>
    <t>1 врезка</t>
  </si>
  <si>
    <t>Врезка трубопровода условным давлением 2,5 МПа в действующие магистрали, диаметр наружный врезаемой трубы 57 мм</t>
  </si>
  <si>
    <t>ТЕРм12-11-005-01</t>
  </si>
  <si>
    <t>компл.</t>
  </si>
  <si>
    <t>Фланцы стальные давлением 1 МПа (10 кгс/см2) в комплекте с болтами, гайками и прокладками.</t>
  </si>
  <si>
    <t>ТСЦ-507-0930 прим.</t>
  </si>
  <si>
    <t>Кран стальной шаровой фланцевый ДУ 25 11с38п (Цена:3828,00:1,18:5,56*1,02=595,13)</t>
  </si>
  <si>
    <t>Арматура фланцевая с ручным приводом или без привода водопроводная на условное давление до 10 МПа, диаметр условного прохода 25 мм</t>
  </si>
  <si>
    <t>ТЕРм12-12-002-04</t>
  </si>
  <si>
    <t>Кран стальной шаровой фланцевый ДУ 15 11с32п (Цена:966,51:1,18:5,56*1,02=150,26)</t>
  </si>
  <si>
    <t>Арматура фланцевая с ручным приводом или без привода водопроводная на условное давление до 10 МПа, диаметр условного прохода 15 мм</t>
  </si>
  <si>
    <t>ТЕРм12-12-002-02</t>
  </si>
  <si>
    <t>Опоры неподвижные из горячекатаных профилей для трубопроводов</t>
  </si>
  <si>
    <t>ТСЦ-201-0889</t>
  </si>
  <si>
    <t>Опоры скользящие и катковые, крепежные детали, хомуты</t>
  </si>
  <si>
    <t>ТСЦ-201-0888</t>
  </si>
  <si>
    <t>Трубы стальные бесшовные, горячедеформированные со снятой фаской из стали марок 15, 20, 25, наружным диаметром 76 мм, толщина стенки 3 мм</t>
  </si>
  <si>
    <t>ТСЦ-103-0372</t>
  </si>
  <si>
    <t>0,14
0,0105</t>
  </si>
  <si>
    <t>3. 201-0889</t>
  </si>
  <si>
    <t>3,54
0,2655</t>
  </si>
  <si>
    <t>2. 201-0888</t>
  </si>
  <si>
    <t>1000
75</t>
  </si>
  <si>
    <t>Трубы стальные бесшовные, горячедеформированные со снятой фаской из стали марок 15, 20, 25, наружным диаметром 325 мм, толщина стенки 8 мм</t>
  </si>
  <si>
    <t>1. 103-0485</t>
  </si>
  <si>
    <t>1 км</t>
  </si>
  <si>
    <t>Надземная прокладка трубопроводов при условном давлении до 2,5 МПа, температуре до 300°С, диаметр труб до 300 мм (паропровод)</t>
  </si>
  <si>
    <t>ТЕР24-01-007-01 прим.</t>
  </si>
  <si>
    <t>Трубы стальные электросварные прямошовные со снятой фаской из стали марок БСт2кп-БСт4кп и БСт2пс-БСт4пс наружный диаметр 57 мм, толщина стенки 3 мм</t>
  </si>
  <si>
    <t>ТСЦ-103-0138</t>
  </si>
  <si>
    <t>0,06
0,0045</t>
  </si>
  <si>
    <t>0,29
0,02175</t>
  </si>
  <si>
    <t>1010
75,75</t>
  </si>
  <si>
    <t>Трубы стальные бесшовные, горячедеформированные со снятой фаской из стали марок 15, 20, 25, наружным диаметром 57 мм, толщина стенки 3,5 мм</t>
  </si>
  <si>
    <t>1. 103-0357</t>
  </si>
  <si>
    <t>Надземная прокладка трубопроводов при условном давлении 1,6 МПа, температуре 150°С, диаметр труб 50 мм (конденсатопровод)</t>
  </si>
  <si>
    <t>ТЕР24-01-004-01</t>
  </si>
  <si>
    <t>Трубы стальные электросварные прямошовные со снятой фаской из стали марок БСт2кп-БСт4кп и БСт2пс-БСт4пс наружный диаметр 32 мм, толщина стенки 2,2 мм</t>
  </si>
  <si>
    <t>ТСЦ-103-0130</t>
  </si>
  <si>
    <t>Трубы стальные электросварные прямошовные со снятой фаской из стали марок БСт2кп-БСт4кп и БСт2пс-БСт4пс наружный диаметр 18 мм, толщина стенки 2 мм</t>
  </si>
  <si>
    <t>ТСЦ-103-0129 прим.</t>
  </si>
  <si>
    <t>100
8</t>
  </si>
  <si>
    <t>Трубопроводы из стальных электросварных труб с гильзами для отопления и водоснабжения, наружный диаметр 45 мм, толщина стенки 3,5 мм</t>
  </si>
  <si>
    <t>1. 302-1331</t>
  </si>
  <si>
    <t>100 м</t>
  </si>
  <si>
    <t>Прокладка трубопроводов отопления и водоснабжения из стальных электросварных труб диаметром до 40 мм</t>
  </si>
  <si>
    <t>ТЕР16-02-005-01</t>
  </si>
  <si>
    <t xml:space="preserve">                           Раздел 2. Теплосеть.</t>
  </si>
  <si>
    <r>
      <t>Разборка опорных конструкций  массой: до 0,1 т</t>
    </r>
    <r>
      <rPr>
        <i/>
        <sz val="7"/>
        <rFont val="Arial"/>
        <family val="2"/>
        <charset val="204"/>
      </rPr>
      <t xml:space="preserve">
КОЭФ. К ПОЗИЦИИ:
5.Прил.9.3 Разборка (демонтаж) металлических конструкций ОЗП=0,7; МАТ=0 </t>
    </r>
  </si>
  <si>
    <r>
      <t>Разборка трубопроводов  диаметр труб 50 мм по существующим опорам.</t>
    </r>
    <r>
      <rPr>
        <i/>
        <sz val="7"/>
        <rFont val="Arial"/>
        <family val="2"/>
        <charset val="204"/>
      </rPr>
      <t xml:space="preserve">
КОЭФ. К ПОЗИЦИИ:
Разборка. ОЗП=0,6; МАТ=0 </t>
    </r>
  </si>
  <si>
    <t>ТЕР24-01-004-01 прим.</t>
  </si>
  <si>
    <r>
      <t>Разборка трубопроводов  диаметр труб до 70 мм по существующим опорам.</t>
    </r>
    <r>
      <rPr>
        <i/>
        <sz val="7"/>
        <rFont val="Arial"/>
        <family val="2"/>
        <charset val="204"/>
      </rPr>
      <t xml:space="preserve">
КОЭФ. К ПОЗИЦИИ:
Разборка ОЗП=0,6;  МАТ=0 </t>
    </r>
  </si>
  <si>
    <t>ТЕР24-01-004-02 прим.</t>
  </si>
  <si>
    <t xml:space="preserve">                           Раздел 1. Разборка.</t>
  </si>
  <si>
    <r>
      <t>Материалы</t>
    </r>
    <r>
      <rPr>
        <sz val="10"/>
        <rFont val="Times New Roman"/>
        <family val="1"/>
        <charset val="204"/>
      </rPr>
      <t xml:space="preserve"> ___________________________________________________________</t>
    </r>
  </si>
  <si>
    <t>_______________________________________________________________________________________________723,04</t>
  </si>
  <si>
    <t>___________________________10,519</t>
  </si>
  <si>
    <t>_______________________________________________________________________________________________6,743</t>
  </si>
  <si>
    <t>_______________________________________________________________________________________________106,612</t>
  </si>
  <si>
    <t>___________________________113,355</t>
  </si>
  <si>
    <t>Основание: Проект № 24555-13-ТС</t>
  </si>
  <si>
    <t>Теплосеть. Поселок Горный. Насосно-фильтровальная станция.Отстойник-осветлитель промывных вод</t>
  </si>
  <si>
    <t>"______ " __________2013 г.</t>
  </si>
  <si>
    <t>(локальная смета)</t>
  </si>
  <si>
    <r>
      <t>ЛОКАЛЬНЫЙ СМЕТНЫЙ РАСЧЕТ №</t>
    </r>
    <r>
      <rPr>
        <b/>
        <sz val="10"/>
        <rFont val="Times New Roman"/>
        <family val="1"/>
        <charset val="204"/>
      </rPr>
      <t xml:space="preserve"> 24802</t>
    </r>
  </si>
  <si>
    <t>" _____ " ________________ 2013г.</t>
  </si>
  <si>
    <t xml:space="preserve">        Е.В.Гордеев</t>
  </si>
  <si>
    <t>_____________________________</t>
  </si>
  <si>
    <t xml:space="preserve">  Защита строительных конструкций и оборудования от коррозии</t>
  </si>
  <si>
    <t xml:space="preserve"> 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</si>
  <si>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 xml:space="preserve">  Материалы - металлоконструкции</t>
  </si>
  <si>
    <t xml:space="preserve">  Наружные сети водопровода, канализации, теплоснабжения, газопровода</t>
  </si>
  <si>
    <t xml:space="preserve">  Перевозка грузов автотранспортом</t>
  </si>
  <si>
    <t xml:space="preserve">  Земляные работы, выполняемые ручным способом</t>
  </si>
  <si>
    <t xml:space="preserve">  Земляные работы, выполняемые механизированным способом</t>
  </si>
  <si>
    <t xml:space="preserve">   89% ФОТ (от 1693)  (Поз. 7-10, 13, 16, 20, 23)</t>
  </si>
  <si>
    <t xml:space="preserve">   83% ФОТ (от 954)  (Поз. 12, 14, 19, 21)</t>
  </si>
  <si>
    <t xml:space="preserve">   70% ФОТ (от 14)  (Поз. 17-18, 24-25)</t>
  </si>
  <si>
    <t xml:space="preserve">   50% ФОТ (от 120)  (Поз. 1, 3, 5)</t>
  </si>
  <si>
    <t xml:space="preserve">   45% ФОТ (от 204)  (Поз. 2, 6, 15, 22)</t>
  </si>
  <si>
    <t xml:space="preserve">   130% ФОТ (от 1693)  (Поз. 7-10, 13, 16, 20, 23)</t>
  </si>
  <si>
    <t xml:space="preserve">   128% ФОТ (от 954)  (Поз. 12, 14, 19, 21)</t>
  </si>
  <si>
    <t xml:space="preserve">   95% ФОТ (от 120)  (Поз. 1, 3, 5)</t>
  </si>
  <si>
    <t xml:space="preserve">   90% ФОТ (от 14)  (Поз. 17-18, 24-25)</t>
  </si>
  <si>
    <t xml:space="preserve">   80% ФОТ (от 204)  (Поз. 2, 6, 15, 22)</t>
  </si>
  <si>
    <t xml:space="preserve">   Районный к-т 4,3%  (Поз. 1, 3, 5, 2, 6, 15, 22, 7-10, 13, 16, 20, 23, 12, 14, 19, 21, 17-18, 24-25)</t>
  </si>
  <si>
    <t>Присоединение канализационных трубопроводов к существующей сети в грунтах мокрых</t>
  </si>
  <si>
    <t>ТЕР23-04-008-02</t>
  </si>
  <si>
    <t>Фланцы стальные плоские приварные из стали ВСт3сп2, ВСт3сп3, давлением 0,6 МПа (6 кгс/см2), диаметром 400 мм</t>
  </si>
  <si>
    <t>ТСЦ-507-0976</t>
  </si>
  <si>
    <t>1 соединение</t>
  </si>
  <si>
    <t>Установка фланцевых соединений на стальных трубопроводах диаметром 400 мм (колено и фланцы)</t>
  </si>
  <si>
    <t>ТЕР16-02-007-11</t>
  </si>
  <si>
    <t>Трубы стальные электросварные прямошовные  диаметр 426 мм, толщина стенки 12 мм (патрубки с учетом фасонных частей)</t>
  </si>
  <si>
    <t>ТСЦ-103-0223</t>
  </si>
  <si>
    <t>95
3,42</t>
  </si>
  <si>
    <t>Трубы стальные электросварные прямошовные и спирально-шовные группы А и Б с сопротивлением по разрыву 38 кгс/мм2, наружный диаметр 426 мм, толщина стенки 7 мм</t>
  </si>
  <si>
    <t>1. 103-0218</t>
  </si>
  <si>
    <t>Прокладка трубопроводов отопления и водоснабжения из стальных электросварных труб диаметром 400 мм (с учетом фасонных частей)</t>
  </si>
  <si>
    <t>ТЕР16-02-005-12</t>
  </si>
  <si>
    <t xml:space="preserve">                           Колодец КК-2 (1 вариант)</t>
  </si>
  <si>
    <t>Установка фланцевых соединений на стальных трубопроводах диаметром 400 мм</t>
  </si>
  <si>
    <t>Трубы стальные электросварные прямошовные  диаметр 426 мм, толщина стенки 12 мм (патрубок с учетом фасонных частей)</t>
  </si>
  <si>
    <t>95
2,85</t>
  </si>
  <si>
    <t xml:space="preserve">                           Колодец КК-1</t>
  </si>
  <si>
    <t>Стремянка С-2, Стремянка С-6</t>
  </si>
  <si>
    <t>ТСЦ-201-0650 прим.</t>
  </si>
  <si>
    <t>Люки чугунные тяжелый</t>
  </si>
  <si>
    <t>ТСЦ-101-2536</t>
  </si>
  <si>
    <t>Люки чугунные легкий</t>
  </si>
  <si>
    <t>ТСЦ-101-2535</t>
  </si>
  <si>
    <t>Плиты железобетонные покрытий, перекрытий и днищ</t>
  </si>
  <si>
    <t>ТСЦ-403-3120</t>
  </si>
  <si>
    <t>0,73
0,9636</t>
  </si>
  <si>
    <t>Плиты железобетонные покрытий и перекрытий ребристые</t>
  </si>
  <si>
    <t>1. 403-3110</t>
  </si>
  <si>
    <t>10 м3</t>
  </si>
  <si>
    <t>Устройство прямоугольных бетонных монолитных канализационных колодцев площадью более 3м2 в сухих грунтах</t>
  </si>
  <si>
    <t>ТЕР23-03-006-04</t>
  </si>
  <si>
    <t xml:space="preserve">                           Устройство прямоугольных  канализационных колодцев</t>
  </si>
  <si>
    <t xml:space="preserve">                           Раздел 2. Наружная канализация.</t>
  </si>
  <si>
    <t>Засыпка вручную траншей, пазух котлованов и ям, группа грунтов 2</t>
  </si>
  <si>
    <t>ТЕР01-02-061-02</t>
  </si>
  <si>
    <t>1000 м3</t>
  </si>
  <si>
    <t>Засыпка траншей и котлованов с перемещением грунта до 5 м бульдозерами мощностью 59 кВт (80 л.с.), группа грунтов 2</t>
  </si>
  <si>
    <t>ТЕР01-01-033-02</t>
  </si>
  <si>
    <r>
      <t>Перевозка грузов автомобилями-самосвалами (работающими вне карьеров): расстояние 5 км, класс груза I (лишний грунт)</t>
    </r>
    <r>
      <rPr>
        <i/>
        <sz val="7"/>
        <rFont val="Arial"/>
        <family val="2"/>
        <charset val="204"/>
      </rPr>
      <t xml:space="preserve">
КОЭФ. К ПОЗИЦИИ:
п.17.Доп1 При перевозке грузов к провозной плате (тарифам) применять поправочный коэффициент ПЗ=1,37 </t>
    </r>
  </si>
  <si>
    <t>СЦП3-3-5-1</t>
  </si>
  <si>
    <t>Разработка грунта с погрузкой на автомобили-самосвалы экскаваторами с ковшом вместимостью 0,65 (0,5-1) м3, группа грунтов 2</t>
  </si>
  <si>
    <t>ТЕР01-01-013-08</t>
  </si>
  <si>
    <t>Разработка грунта вручную с креплениями в траншеях шириной до 2 м, глубиной до 3 м, группа грунтов 2</t>
  </si>
  <si>
    <t>ТЕР01-02-055-08</t>
  </si>
  <si>
    <t>Разработка грунта в отвал экскаваторами «драглайн» или «обратная лопата» с ковшом вместимостью 0,65 (0,5-1) м3, группа грунтов 2</t>
  </si>
  <si>
    <t>ТЕР01-01-003-08</t>
  </si>
  <si>
    <t xml:space="preserve">                           Раздел 1. Земляные работы.</t>
  </si>
  <si>
    <t>_______________________________________________________________________________________________201,67</t>
  </si>
  <si>
    <t>___________________________2,985</t>
  </si>
  <si>
    <t>___________________________59,432</t>
  </si>
  <si>
    <t>Сметная стоимость строительных работ _______________________________________________________________________________________________</t>
  </si>
  <si>
    <t>Основание: Проект № 24540-13-НК</t>
  </si>
  <si>
    <t>Реконструкцию наружной канализации. Поселок Горный Насосно-фильтровальная станция.</t>
  </si>
  <si>
    <r>
      <t>ЛОКАЛЬНЫЙ СМЕТНЫЙ РАСЧЕТ №</t>
    </r>
    <r>
      <rPr>
        <b/>
        <sz val="10"/>
        <rFont val="Times New Roman"/>
        <family val="1"/>
        <charset val="204"/>
      </rPr>
      <t xml:space="preserve"> 24818</t>
    </r>
  </si>
  <si>
    <t xml:space="preserve">      Оборудование</t>
  </si>
  <si>
    <t xml:space="preserve">  Итого Оборудование</t>
  </si>
  <si>
    <t xml:space="preserve">   89% ФОТ (от 3949)  (Поз. 7, 9-13, 18)</t>
  </si>
  <si>
    <t xml:space="preserve">   83% ФОТ (от 186)  (Поз. 16)</t>
  </si>
  <si>
    <t xml:space="preserve">   80% ФОТ (от 10)  (Поз. 8)</t>
  </si>
  <si>
    <t xml:space="preserve">   60% ФОТ (от 281)  (Поз. 14)</t>
  </si>
  <si>
    <t xml:space="preserve">   50% ФОТ (от 315)  (Поз. 1, 3, 5)</t>
  </si>
  <si>
    <t xml:space="preserve">   45% ФОТ (от 481)  (Поз. 2, 6, 17)</t>
  </si>
  <si>
    <t xml:space="preserve">   130% ФОТ (от 3949)  (Поз. 7, 9-13, 18)</t>
  </si>
  <si>
    <t xml:space="preserve">   128% ФОТ (от 186)  (Поз. 16)</t>
  </si>
  <si>
    <t xml:space="preserve">   122% ФОТ (от 10)  (Поз. 8)</t>
  </si>
  <si>
    <t xml:space="preserve">   95% ФОТ (от 315)  (Поз. 1, 3, 5)</t>
  </si>
  <si>
    <t xml:space="preserve">   80% ФОТ (от 762)  (Поз. 2, 6, 17, 14)</t>
  </si>
  <si>
    <t xml:space="preserve">   Районный к-т 4,3%  (Поз. 1, 3, 5, 2, 6, 17, 7, 9-13, 18, 16, 14)</t>
  </si>
  <si>
    <t>Затвор чугунный поворотный дисковый (диск-чугун) ЕРДМ фланцевый Ру-1.0МПа, Ду-400 с ручным редуктором. (Цена:53414,00:1,18:4,19*1,012*1,03=11261,00)</t>
  </si>
  <si>
    <t>Арматура фланцевая с ручным приводом или без привода водопроводная на условное давление до 4 МПа, диаметр условного прохода 400 мм</t>
  </si>
  <si>
    <t>ТЕРм12-12-001-17</t>
  </si>
  <si>
    <t>10 м</t>
  </si>
  <si>
    <t>Труба ПЭ 63 SDR 26, наружный диаметр до 500 мм (ГОСТ 18599-2001)</t>
  </si>
  <si>
    <t>ТСЦ-507-2022 прим.</t>
  </si>
  <si>
    <t>Укладка трубопроводов из полиэтиленовых труб диаметром до 600 мм</t>
  </si>
  <si>
    <t>ТЕР22-01-021-13</t>
  </si>
  <si>
    <t>Устройство основания под трубопроводы песчаного</t>
  </si>
  <si>
    <t>ТЕР23-01-001-01</t>
  </si>
  <si>
    <t xml:space="preserve">                           Канализация.</t>
  </si>
  <si>
    <t>кг</t>
  </si>
  <si>
    <t>Скобы ходовые</t>
  </si>
  <si>
    <t>ТСЦ-509-3905</t>
  </si>
  <si>
    <t>1 м3 кладки</t>
  </si>
  <si>
    <t>Кладка круглых кирпичных горловин в канализационных колодцах</t>
  </si>
  <si>
    <t>ТЕР08-02-001-09 прим.</t>
  </si>
  <si>
    <t>Устройство круглых сборных железобетонных канализационных колодцев диаметром 1,5 м в мокрых грунтах</t>
  </si>
  <si>
    <t>ТЕР23-03-001-06</t>
  </si>
  <si>
    <t xml:space="preserve">                           Канализационные колодцы.</t>
  </si>
  <si>
    <t xml:space="preserve">                           Раздел 2. Канализация.</t>
  </si>
  <si>
    <r>
      <t>Перевозка грузов автомобилями-самосвалами (работающими вне карьеров): расстояние 5 км, класс груза I (лишний грунт)</t>
    </r>
    <r>
      <rPr>
        <i/>
        <sz val="7"/>
        <rFont val="Arial"/>
        <family val="2"/>
        <charset val="204"/>
      </rPr>
      <t xml:space="preserve">
КОЭФ. К ПОЗИЦИИ:
п.17.Доп1 При перевозке грузов к провозной плате (тарифам) применять поправочный коэффициент ПЗ=1,37</t>
    </r>
  </si>
  <si>
    <t>Обору-дование</t>
  </si>
  <si>
    <t>Общая масса обору-дования, т</t>
  </si>
  <si>
    <t>Обоснова-ние</t>
  </si>
  <si>
    <t>_______________________________________________________________________________________________335,6</t>
  </si>
  <si>
    <t>___________________________5,222</t>
  </si>
  <si>
    <t>Средства на оплату труда _______________________________________________________________________________________________</t>
  </si>
  <si>
    <t>_______________________________________________________________________________________________11,261</t>
  </si>
  <si>
    <t xml:space="preserve">      оборудования _______________________________________________________________________________________________</t>
  </si>
  <si>
    <t>_______________________________________________________________________________________________1,362</t>
  </si>
  <si>
    <t>_______________________________________________________________________________________________144,699</t>
  </si>
  <si>
    <t>___________________________157,322</t>
  </si>
  <si>
    <t>Основание: Проект № 24526-13-НК</t>
  </si>
  <si>
    <t>Реконструкцию. Поселок Горный. Насосно-фильтровальная станция. Перенос канализации</t>
  </si>
  <si>
    <r>
      <t>ЛОКАЛЬНЫЙ СМЕТНЫЙ РАСЧЕТ №</t>
    </r>
    <r>
      <rPr>
        <b/>
        <sz val="10"/>
        <rFont val="Times New Roman"/>
        <family val="1"/>
        <charset val="204"/>
      </rPr>
      <t xml:space="preserve"> 24820</t>
    </r>
  </si>
  <si>
    <t xml:space="preserve">  Конструкции из кирпича и блоков</t>
  </si>
  <si>
    <t xml:space="preserve">  Строительные металлические конструкции</t>
  </si>
  <si>
    <t xml:space="preserve">  Бетонные и железобетонные монолитные конструкции в промышленном строительстве</t>
  </si>
  <si>
    <t xml:space="preserve">   85% ФОТ (от 684)  (Поз. 7-8)</t>
  </si>
  <si>
    <t xml:space="preserve">   80% ФОТ (от 3331)  (Поз. 10-14)</t>
  </si>
  <si>
    <t xml:space="preserve">   70% ФОТ (от 41)  (Поз. 9)</t>
  </si>
  <si>
    <t xml:space="preserve">   65% ФОТ (от 94096)  (Поз. 1-6)</t>
  </si>
  <si>
    <t xml:space="preserve">   122% ФОТ (от 3331)  (Поз. 10-14)</t>
  </si>
  <si>
    <t xml:space="preserve">   105% ФОТ (от 94096)  (Поз. 1-6)</t>
  </si>
  <si>
    <t xml:space="preserve">   90% ФОТ (от 725)  (Поз. 7-9)</t>
  </si>
  <si>
    <t xml:space="preserve">   Районный к-т 4,3%  (Поз. 1-14)</t>
  </si>
  <si>
    <r>
      <t>Мастика битумная гидроизоляционная холодная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МАТ=1,052 к расх.</t>
    </r>
  </si>
  <si>
    <t>ФССЦ-101-5363</t>
  </si>
  <si>
    <r>
      <t>Устройство штукатурной гидроизоляции механизированным способом толщиной слоя 10 мм (из расчета 17,5 кг/м2)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</si>
  <si>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ФЕР08-01-006-01 прим.</t>
  </si>
  <si>
    <t>Смесь сухая гидроизоляционная проникающая капиллярная марка "Пенетрон"</t>
  </si>
  <si>
    <t>ТСЦ-402-0195</t>
  </si>
  <si>
    <r>
      <t>Устройство гидроизоляции "Пенетрон": толщиной слоя 2 мм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</si>
  <si>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ФЕР08-01-005-01</t>
  </si>
  <si>
    <t>Гидроизоляция обмазочная битумная в 2 слоя по бетону</t>
  </si>
  <si>
    <t>ТЕР08-01-003-07</t>
  </si>
  <si>
    <r>
      <t>Огрунтовка металлических поверхностей за один раз грунтовкой ГФ-021</t>
    </r>
    <r>
      <rPr>
        <i/>
        <sz val="7"/>
        <rFont val="Arial"/>
        <family val="2"/>
        <charset val="204"/>
      </rPr>
      <t xml:space="preserve">
КОЭФ. К ПОЗИЦИИ:
за 2 раза ПЗ=2 (ОЗП=2; ЭМ=2 к расх.; ЗПМ=2; МАТ=2 к расх.; ТЗ=2; ТЗМ=2)</t>
    </r>
  </si>
  <si>
    <t>Монтаж защитных ограждений</t>
  </si>
  <si>
    <t>ТЕР09-03-040-01</t>
  </si>
  <si>
    <t>Установка закладных деталей весом более 20 кг</t>
  </si>
  <si>
    <t>ТЕР06-01-015-09</t>
  </si>
  <si>
    <t>Установка закладных деталей весом до 4 кг</t>
  </si>
  <si>
    <t>Надбавки к ценам заготовок за сборку и сварку каркасов и сеток плоских, диаметром 12-16 мм</t>
  </si>
  <si>
    <t>ТСЦ-204-0039</t>
  </si>
  <si>
    <t>Каркасы металлические</t>
  </si>
  <si>
    <t>ТСЦ-204-0825</t>
  </si>
  <si>
    <t>Бетон гидротехнический (на сульфатостойком портландцементе), класс В25 (М350)</t>
  </si>
  <si>
    <t>ТСЦ-401-0229</t>
  </si>
  <si>
    <t>Устройство железобетонных конструкций отстойников, резервуаров и прочих сооружений при днищах бункерного типа</t>
  </si>
  <si>
    <t>ТЕР06-01-062-05</t>
  </si>
  <si>
    <t>543,794 тыс.руб.</t>
  </si>
  <si>
    <t>Материалы _________________________________________________________</t>
  </si>
  <si>
    <t>_______________________________________________________________________________________________6328,86</t>
  </si>
  <si>
    <t>___________________________98,152</t>
  </si>
  <si>
    <t>___________________________862,647</t>
  </si>
  <si>
    <t>Основание: проект № 24547-13-КЖ</t>
  </si>
  <si>
    <t>Отстойник-осветлитель промывных вод</t>
  </si>
  <si>
    <t xml:space="preserve">   реконструкцию. Поселок Горный. Насосно-фильтровальная станция.</t>
  </si>
  <si>
    <t>ЛОКАЛЬНЫЙ СМЕТНЫЙ РАСЧЕТ № 24831</t>
  </si>
  <si>
    <t>__________________</t>
  </si>
  <si>
    <t>" _____ " ________________ 2013 г.</t>
  </si>
  <si>
    <t>Е.В. Гордеев</t>
  </si>
  <si>
    <t>Зам.генерального директора</t>
  </si>
  <si>
    <t xml:space="preserve">  Материалы для строительных работ</t>
  </si>
  <si>
    <t xml:space="preserve">  Автомобильные дороги</t>
  </si>
  <si>
    <t xml:space="preserve">  Полы</t>
  </si>
  <si>
    <t xml:space="preserve">  Земляные работы, выполняемые по другим видам работ (подготовительным, сопутствующим, укрепительным)</t>
  </si>
  <si>
    <t xml:space="preserve">   95% ФОТ (от 1500)  (Поз. 39-40, 42-45)</t>
  </si>
  <si>
    <t xml:space="preserve">   80% ФОТ (от 1016)  (Поз. 19, 41, 47)</t>
  </si>
  <si>
    <t xml:space="preserve">   75% ФОТ (от 72)  (Поз. 21-22)</t>
  </si>
  <si>
    <t xml:space="preserve">   65% ФОТ (от 601)  (Поз. 20, 48-51)</t>
  </si>
  <si>
    <t xml:space="preserve">   50% ФОТ (от 1343)  (Поз. 5, 7-14, 16, 27-34, 36)</t>
  </si>
  <si>
    <t xml:space="preserve">   45% ФОТ (от 1596)  (Поз. 1-4, 6, 17-18, 23-26, 37-38)</t>
  </si>
  <si>
    <t xml:space="preserve">   142% ФОТ (от 1500)  (Поз. 39-40, 42-45)</t>
  </si>
  <si>
    <t xml:space="preserve">   123% ФОТ (от 72)  (Поз. 21-22)</t>
  </si>
  <si>
    <t xml:space="preserve">   122% ФОТ (от 1016)  (Поз. 19, 41, 47)</t>
  </si>
  <si>
    <t xml:space="preserve">   105% ФОТ (от 601)  (Поз. 20, 48-51)</t>
  </si>
  <si>
    <t xml:space="preserve">   95% ФОТ (от 1343)  (Поз. 5, 7-14, 16, 27-34, 36)</t>
  </si>
  <si>
    <t xml:space="preserve">   80% ФОТ (от 1596)  (Поз. 1-4, 6, 17-18, 23-26, 37-38)</t>
  </si>
  <si>
    <t xml:space="preserve">   Районный к-т 4,3%  (Поз. 1-4, 6, 17-18, 23-26, 37-38, 5, 7-14, 16, 27-34, 36, 19, 41, 47, 20, 48-51, 21-22, 39-40, 42-45)</t>
  </si>
  <si>
    <t>м2</t>
  </si>
  <si>
    <t>Сетка сварная из арматурной проволоки диаметром 4,0 мм, без покрытия, 100х100 мм</t>
  </si>
  <si>
    <t>ТСЦ-101-3891 прим.</t>
  </si>
  <si>
    <t>Армирование подстилающих слоев и набетонок</t>
  </si>
  <si>
    <t>ТЕР06-01-015-10</t>
  </si>
  <si>
    <t>Бетон тяжелый, крупность заполнителя 20 мм, класс В7,5 (М100)</t>
  </si>
  <si>
    <t>ТСЦ-401-0063</t>
  </si>
  <si>
    <t>Устройство бетонной подготовки</t>
  </si>
  <si>
    <t xml:space="preserve">1 м3 </t>
  </si>
  <si>
    <t>Устройство основания под фундаменты песчаного</t>
  </si>
  <si>
    <t>ТЕР08-01-002-01</t>
  </si>
  <si>
    <t xml:space="preserve">                           Раздел 3. Работы по устройству отмостки</t>
  </si>
  <si>
    <t>Плиты дорожные 1П30.15.-30 /бетон В22,5 (М300), объем 0,88 м3, расход ар-ры 46,48 кг/ (ГОСТ 21924.2-84)</t>
  </si>
  <si>
    <t>ТСЦ-403-5553 прим.</t>
  </si>
  <si>
    <t>Устройство дорожных покрытий из сборных прямоугольных железобетонных плит площадью до 10,5 м2</t>
  </si>
  <si>
    <t>ТЕР27-06-001-03</t>
  </si>
  <si>
    <t>Бетон дорожный, крупность заполнителя более 40 мм, класс В15 (М200)</t>
  </si>
  <si>
    <t>ТСЦ-401-0126</t>
  </si>
  <si>
    <t>1000 м2</t>
  </si>
  <si>
    <r>
      <t>На каждый 1 см изменения толщины слоя добавлять или исключать к расценке 27-06-002-17</t>
    </r>
    <r>
      <rPr>
        <i/>
        <sz val="7"/>
        <rFont val="Arial"/>
        <family val="2"/>
        <charset val="204"/>
      </rPr>
      <t xml:space="preserve">
КОЭФ. К ПОЗИЦИИ:
изменение толщины слоя ПЗ=2 (ОЗП=2; ЭМ=2 к расх.; ЗПМ=2; МАТ=2 к расх.; ТЗ=2; ТЗМ=2)</t>
    </r>
  </si>
  <si>
    <t>ТЕР27-06-002-18</t>
  </si>
  <si>
    <t xml:space="preserve">1000 м2 </t>
  </si>
  <si>
    <t>Устройство бетонных покрытий однослойных средствами малой механизации, толщина слоя 20 см</t>
  </si>
  <si>
    <t>ТЕР27-06-002-17</t>
  </si>
  <si>
    <t>Песок природный для строительных растворов средний</t>
  </si>
  <si>
    <t>ТСЦ-408-0141</t>
  </si>
  <si>
    <t>Щебень из природного камня для строительных работ марка 1000, фракция 40-70 мм</t>
  </si>
  <si>
    <t>ТСЦ-408-0012</t>
  </si>
  <si>
    <t>Устройство щебеночных оснований, обработанных в верхней части песком, толщина слоя 20 см с уплотнением кулачковыми катками</t>
  </si>
  <si>
    <t>ТЕР27-04-015-03</t>
  </si>
  <si>
    <t xml:space="preserve">                           Устройство дорожной одежды автодороги</t>
  </si>
  <si>
    <t>Семена газонных трав (смесь)</t>
  </si>
  <si>
    <t>ТСЦ-414-0137</t>
  </si>
  <si>
    <t>Укрепление откосов земляных сооружений посевом многолетних трав механизированным способом</t>
  </si>
  <si>
    <t>ТЕР01-02-040-02</t>
  </si>
  <si>
    <t>Планировка площадей бульдозерами мощностью 79 кВт (108 л.с.) (лишний растительный грунт)</t>
  </si>
  <si>
    <t>ТЕР01-01-036-02</t>
  </si>
  <si>
    <r>
      <t>Перевозка грузов автомобилями-самосвалами (работающими вне карьеров): расстояние 18 км, класс груза I</t>
    </r>
    <r>
      <rPr>
        <i/>
        <sz val="7"/>
        <rFont val="Arial"/>
        <family val="2"/>
        <charset val="204"/>
      </rPr>
      <t xml:space="preserve">
КОЭФ. К ПОЗИЦИИ:
При перевозке грузов к провозной плате (тарифам) применять поправочный коэффициент ПЗ=1,37 (ОЗП=1,37; ЭМ=1,37 к расх.; ЗПМ=1,37; МАТ=1,37 к расх.; ТЗ=1,37; ТЗМ=1,37)</t>
    </r>
  </si>
  <si>
    <t>СЦП3-3-18-1</t>
  </si>
  <si>
    <t xml:space="preserve">1000 м3 </t>
  </si>
  <si>
    <t>Разработка грунта с погрузкой на автомобили-самосвалы экскаваторами с ковшом вместимостью 0,65 (0,5-1) м3, группа грунтов 1 (лишний грунт)</t>
  </si>
  <si>
    <t>ТЕР01-01-013-07</t>
  </si>
  <si>
    <r>
      <t>При перемещении грунта на каждые последующие 5 м добавлять к расценке 01-01-033-04</t>
    </r>
    <r>
      <rPr>
        <i/>
        <sz val="7"/>
        <rFont val="Arial"/>
        <family val="2"/>
        <charset val="204"/>
      </rPr>
      <t xml:space="preserve">
КОЭФ. К ПОЗИЦИИ:
ПЗ=5 (ОЗП=5; ЭМ=5 к расх.; ЗПМ=5; МАТ=5 к расх.; ТЗ=5; ТЗМ=5)</t>
    </r>
  </si>
  <si>
    <t>ТЕР01-01-033-10</t>
  </si>
  <si>
    <t>Засыпка траншей и котлованов с перемещением грунта до 5 м бульдозерами мощностью 79 кВт (108 л.с.), группа грунтов 1</t>
  </si>
  <si>
    <t>ТЕР01-01-033-04</t>
  </si>
  <si>
    <r>
      <t>На каждый последующий проход по одному следу добавлять к расценке 01-02-002-03</t>
    </r>
    <r>
      <rPr>
        <i/>
        <sz val="7"/>
        <rFont val="Arial"/>
        <family val="2"/>
        <charset val="204"/>
      </rPr>
      <t xml:space="preserve">
КОЭФ. К ПОЗИЦИИ:
Новый коэффициент ПЗ=7 (ОЗП=7; ЭМ=7 к расх.; ЗПМ=7; МАТ=7 к расх.; ТЗ=7; ТЗМ=7)</t>
    </r>
  </si>
  <si>
    <t>ТЕР01-02-002-06</t>
  </si>
  <si>
    <t>Уплотнение грунта прицепными кулачковыми катками 8 т на первый проход по одному следу при толщине слоя 20 см</t>
  </si>
  <si>
    <t>ТЕР01-02-002-03</t>
  </si>
  <si>
    <t>Разработка грунта с перемещением до 10 м бульдозерами мощностью 79 кВт (108 л.с.), группа грунтов 2 (корыто)</t>
  </si>
  <si>
    <t>ТЕР01-01-030-06</t>
  </si>
  <si>
    <t>Разработка грунта с перемещением до 10 м бульдозерами мощностью 79 кВт (108 л.с.), группа грунтов 2 (срезка грунта, насыпь)</t>
  </si>
  <si>
    <t>Разработка грунта с перемещением до 10 м бульдозерами мощностью 79 кВт (108 л.с.), группа грунтов 2 (снятие растительного слоя)</t>
  </si>
  <si>
    <t>1 га</t>
  </si>
  <si>
    <t>Повторное сжигание с перетряхиванием валов из кустарников, мелколесья и корней корчевателями-собирателями на тракторе мощностью 79 кВт (108 л.с.), кустарник и мелколесье густое</t>
  </si>
  <si>
    <t>ТЕР01-02-121-04</t>
  </si>
  <si>
    <t>Сжигание с перетряхиванием валов из кустарников, мелколесья и корней корчевателями-собирателями на тракторе мощностью 79 кВт (108 л.с.), кустарник и мелколесье густые</t>
  </si>
  <si>
    <t>ТЕР01-02-120-04</t>
  </si>
  <si>
    <t>Сгребание срезанного или выкорчеванного кустарника и мелколесья кустарниковыми граблями на тракторе мощностью 79 кВт (108 л.с.) с перемещением до 20 м, кустарник и мелколесье густые</t>
  </si>
  <si>
    <t>ТЕР01-02-116-01</t>
  </si>
  <si>
    <t>Срезка кустарника и мелколесья в торфяных и переувлажненных грунтах кусторезами на тракторе мощностью 79 кВт (108 л.с.), кустарник и мелколесье густые</t>
  </si>
  <si>
    <t>ТЕР01-02-113-01</t>
  </si>
  <si>
    <t xml:space="preserve">                           Земляные работы</t>
  </si>
  <si>
    <t xml:space="preserve">                           Раздел 2. Работы по устройству автодороги</t>
  </si>
  <si>
    <t>Раствор готовый кладочный цементно-песчаный марки 100</t>
  </si>
  <si>
    <t>ТСЦ-402-0004 прим.</t>
  </si>
  <si>
    <t>Устройство стяжек цементных толщиной 20 мм</t>
  </si>
  <si>
    <t>ТЕР11-01-011-01</t>
  </si>
  <si>
    <t>Устройство фундаментных плит бетонных плоских</t>
  </si>
  <si>
    <t>ТЕР06-01-001-15</t>
  </si>
  <si>
    <t xml:space="preserve">                           Устройство подготовки под фундаменты</t>
  </si>
  <si>
    <t>Разработка грунта с погрузкой на автомобили-самосвалы экскаваторами с ковшом вместимостью 0,65 (0,5-1) м3, группа грунтов 5 (лишний грунт)</t>
  </si>
  <si>
    <t>ТЕР01-01-013-11</t>
  </si>
  <si>
    <r>
      <t>На каждый последующий проход по одному следу добавлять к расценке 01-02-002-03</t>
    </r>
    <r>
      <rPr>
        <i/>
        <sz val="7"/>
        <rFont val="Arial"/>
        <family val="2"/>
        <charset val="204"/>
      </rPr>
      <t xml:space="preserve">
КОЭФ. К ПОЗИЦИИ:
Новый коэффициент ПЗ=8 (ОЗП=8; ЭМ=8 к расх.; ЗПМ=8; МАТ=8 к расх.; ТЗ=8; ТЗМ=8)</t>
    </r>
  </si>
  <si>
    <t>1000 м3 грунта</t>
  </si>
  <si>
    <t>Возведение насыпей из резервов экскаваторами «драглайн» с ковшом вместимостью 0,65 м3, группа грунтов 4</t>
  </si>
  <si>
    <t>ТЕР01-01-044-08</t>
  </si>
  <si>
    <r>
      <t>При перемещении грунта на каждые 10 м добавлять к расценке 01-01-037-01</t>
    </r>
    <r>
      <rPr>
        <i/>
        <sz val="7"/>
        <rFont val="Arial"/>
        <family val="2"/>
        <charset val="204"/>
      </rPr>
      <t xml:space="preserve">
КОЭФ. К ПОЗИЦИИ:
ПЗ=2 (ОЗП=2; ЭМ=2 к расх.; ЗПМ=2; МАТ=2 к расх.; ТЗ=2; ТЗМ=2)</t>
    </r>
  </si>
  <si>
    <t>ТЕР01-01-037-04</t>
  </si>
  <si>
    <t>Засыпка траншей и котлованов предварительно разрыхленным скальным грунтом с перемещением до 10 м бульдозерами мощностью 79 кВт (108 л.с.)</t>
  </si>
  <si>
    <t>ТЕР01-01-037-01</t>
  </si>
  <si>
    <t>Механизированная разработка скальных грунтов с зачисткой недобора и выкидкой грунтов на бровку, группа грунтов 6</t>
  </si>
  <si>
    <t>ТЕР01-02-091-03</t>
  </si>
  <si>
    <t xml:space="preserve">                           Раздел 1. Работы по устройству отстойника-накопителя и канализационных колодцев</t>
  </si>
  <si>
    <t>129,281 тыс.руб.</t>
  </si>
  <si>
    <t>_______________________________________________________________________________________________232,17</t>
  </si>
  <si>
    <t>___________________________6,128</t>
  </si>
  <si>
    <t>___________________________206,251</t>
  </si>
  <si>
    <t>Основание: № 24550-13-ГП</t>
  </si>
  <si>
    <t>ЛОКАЛЬНЫЙ СМЕТНЫЙ РАСЧЕТ № 24841</t>
  </si>
  <si>
    <t>24802</t>
  </si>
  <si>
    <t>24818</t>
  </si>
  <si>
    <t>24820</t>
  </si>
  <si>
    <t>24831</t>
  </si>
  <si>
    <t>24841</t>
  </si>
  <si>
    <t>Всего в ценах 2013 (Ксмр=5,56, Коб.=4,19)</t>
  </si>
  <si>
    <t>Всего в ценах 2013 с НДС</t>
  </si>
  <si>
    <t>Теплосеть</t>
  </si>
  <si>
    <t>Реконструкция наружной канализации</t>
  </si>
  <si>
    <t>Перенос канализации</t>
  </si>
  <si>
    <t>Реконструкция</t>
  </si>
  <si>
    <t>В.В. Моляков</t>
  </si>
  <si>
    <t>Строительство отстойника-осветлителя промывных вод насосно-фильтровальной станции поселка Горный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</si>
</sst>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#,##0.00000"/>
  </numFmts>
  <fonts count="53" x14ac:knownFonts="1">
    <font>
      <sz val="10"/>
      <name val="Arial Cyr"/>
      <charset val="204"/>
    </font>
    <font>
      <sz val="10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i/>
      <sz val="10"/>
      <name val="Arial"/>
      <family val="2"/>
      <charset val="204"/>
    </font>
    <font>
      <sz val="11"/>
      <name val="Arial"/>
      <family val="2"/>
      <charset val="204"/>
    </font>
    <font>
      <sz val="7"/>
      <name val="Arial"/>
      <family val="2"/>
      <charset val="204"/>
    </font>
    <font>
      <b/>
      <sz val="9"/>
      <name val="Arial"/>
      <family val="2"/>
      <charset val="204"/>
    </font>
    <font>
      <i/>
      <sz val="7"/>
      <name val="Arial"/>
      <family val="2"/>
      <charset val="204"/>
    </font>
    <font>
      <b/>
      <sz val="7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i/>
      <sz val="10"/>
      <name val="Arial"/>
      <family val="2"/>
      <charset val="204"/>
    </font>
    <font>
      <b/>
      <u/>
      <sz val="10"/>
      <name val="Arial"/>
      <family val="2"/>
      <charset val="204"/>
    </font>
    <font>
      <sz val="9"/>
      <name val="Times New Roman"/>
      <family val="1"/>
      <charset val="204"/>
    </font>
    <font>
      <sz val="7"/>
      <name val="Times New Roman"/>
      <family val="1"/>
      <charset val="204"/>
    </font>
    <font>
      <sz val="8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Helv"/>
      <charset val="204"/>
    </font>
    <font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6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i/>
      <sz val="9"/>
      <name val="Times New Roman"/>
      <family val="1"/>
      <charset val="204"/>
    </font>
    <font>
      <sz val="8"/>
      <name val="Arial Cyr"/>
      <charset val="204"/>
    </font>
    <font>
      <b/>
      <sz val="7"/>
      <name val="Times New Roman"/>
      <family val="1"/>
      <charset val="204"/>
    </font>
    <font>
      <i/>
      <sz val="9"/>
      <name val="Arial"/>
      <family val="2"/>
      <charset val="204"/>
    </font>
    <font>
      <b/>
      <sz val="9"/>
      <name val="Times New Roman"/>
      <family val="1"/>
      <charset val="204"/>
    </font>
    <font>
      <i/>
      <sz val="6"/>
      <name val="Arial"/>
      <family val="2"/>
      <charset val="204"/>
    </font>
    <font>
      <sz val="6"/>
      <color indexed="8"/>
      <name val="Arial"/>
      <family val="2"/>
      <charset val="204"/>
    </font>
    <font>
      <i/>
      <sz val="8"/>
      <name val="Arial"/>
      <family val="2"/>
      <charset val="204"/>
    </font>
    <font>
      <u/>
      <sz val="10"/>
      <name val="Arial"/>
      <family val="2"/>
      <charset val="204"/>
    </font>
    <font>
      <i/>
      <sz val="10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87">
    <xf numFmtId="0" fontId="0" fillId="0" borderId="0"/>
    <xf numFmtId="0" fontId="19" fillId="2" borderId="0" applyNumberFormat="0" applyBorder="0" applyAlignment="0" applyProtection="0"/>
    <xf numFmtId="0" fontId="19" fillId="2" borderId="0" applyNumberFormat="0" applyBorder="0" applyAlignment="0" applyProtection="0"/>
    <xf numFmtId="0" fontId="19" fillId="3" borderId="0" applyNumberFormat="0" applyBorder="0" applyAlignment="0" applyProtection="0"/>
    <xf numFmtId="0" fontId="19" fillId="3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20" fillId="17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1" fillId="7" borderId="1" applyNumberFormat="0" applyAlignment="0" applyProtection="0"/>
    <xf numFmtId="0" fontId="21" fillId="7" borderId="1" applyNumberFormat="0" applyAlignment="0" applyProtection="0"/>
    <xf numFmtId="0" fontId="22" fillId="20" borderId="2" applyNumberFormat="0" applyAlignment="0" applyProtection="0"/>
    <xf numFmtId="0" fontId="22" fillId="20" borderId="2" applyNumberFormat="0" applyAlignment="0" applyProtection="0"/>
    <xf numFmtId="0" fontId="23" fillId="20" borderId="1" applyNumberFormat="0" applyAlignment="0" applyProtection="0"/>
    <xf numFmtId="0" fontId="23" fillId="20" borderId="1" applyNumberFormat="0" applyAlignment="0" applyProtection="0"/>
    <xf numFmtId="0" fontId="24" fillId="0" borderId="3" applyNumberFormat="0" applyFill="0" applyAlignment="0" applyProtection="0"/>
    <xf numFmtId="0" fontId="24" fillId="0" borderId="3" applyNumberFormat="0" applyFill="0" applyAlignment="0" applyProtection="0"/>
    <xf numFmtId="0" fontId="25" fillId="0" borderId="4" applyNumberFormat="0" applyFill="0" applyAlignment="0" applyProtection="0"/>
    <xf numFmtId="0" fontId="25" fillId="0" borderId="4" applyNumberFormat="0" applyFill="0" applyAlignment="0" applyProtection="0"/>
    <xf numFmtId="0" fontId="26" fillId="0" borderId="5" applyNumberFormat="0" applyFill="0" applyAlignment="0" applyProtection="0"/>
    <xf numFmtId="0" fontId="26" fillId="0" borderId="5" applyNumberFormat="0" applyFill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6" applyNumberFormat="0" applyFill="0" applyAlignment="0" applyProtection="0"/>
    <xf numFmtId="0" fontId="27" fillId="0" borderId="6" applyNumberFormat="0" applyFill="0" applyAlignment="0" applyProtection="0"/>
    <xf numFmtId="0" fontId="28" fillId="21" borderId="7" applyNumberFormat="0" applyAlignment="0" applyProtection="0"/>
    <xf numFmtId="0" fontId="28" fillId="21" borderId="7" applyNumberFormat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22" borderId="0" applyNumberFormat="0" applyBorder="0" applyAlignment="0" applyProtection="0"/>
    <xf numFmtId="0" fontId="30" fillId="22" borderId="0" applyNumberFormat="0" applyBorder="0" applyAlignment="0" applyProtection="0"/>
    <xf numFmtId="0" fontId="1" fillId="0" borderId="0" applyAlignment="0"/>
    <xf numFmtId="0" fontId="36" fillId="0" borderId="0"/>
    <xf numFmtId="0" fontId="36" fillId="0" borderId="0"/>
    <xf numFmtId="0" fontId="31" fillId="3" borderId="0" applyNumberFormat="0" applyBorder="0" applyAlignment="0" applyProtection="0"/>
    <xf numFmtId="0" fontId="31" fillId="3" borderId="0" applyNumberFormat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" fillId="23" borderId="8" applyNumberFormat="0" applyFont="0" applyAlignment="0" applyProtection="0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36" fillId="0" borderId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</cellStyleXfs>
  <cellXfs count="219">
    <xf numFmtId="0" fontId="0" fillId="0" borderId="0" xfId="0"/>
    <xf numFmtId="49" fontId="3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/>
    </xf>
    <xf numFmtId="0" fontId="2" fillId="0" borderId="0" xfId="0" applyFont="1" applyAlignment="1">
      <alignment horizontal="left" vertical="top"/>
    </xf>
    <xf numFmtId="0" fontId="5" fillId="0" borderId="0" xfId="0" applyFont="1" applyAlignment="1">
      <alignment horizontal="right" vertical="top"/>
    </xf>
    <xf numFmtId="0" fontId="4" fillId="0" borderId="0" xfId="0" applyFont="1"/>
    <xf numFmtId="49" fontId="4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 vertical="top"/>
    </xf>
    <xf numFmtId="0" fontId="4" fillId="0" borderId="10" xfId="0" applyFont="1" applyBorder="1" applyAlignment="1">
      <alignment horizontal="right" vertical="top"/>
    </xf>
    <xf numFmtId="0" fontId="4" fillId="0" borderId="0" xfId="0" applyFont="1" applyBorder="1" applyAlignment="1">
      <alignment horizontal="right" vertical="top"/>
    </xf>
    <xf numFmtId="0" fontId="2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 wrapText="1"/>
    </xf>
    <xf numFmtId="0" fontId="4" fillId="0" borderId="10" xfId="0" applyFont="1" applyBorder="1" applyAlignment="1">
      <alignment horizontal="left" vertical="top"/>
    </xf>
    <xf numFmtId="0" fontId="4" fillId="0" borderId="0" xfId="0" applyFont="1" applyAlignment="1">
      <alignment horizontal="left"/>
    </xf>
    <xf numFmtId="0" fontId="6" fillId="0" borderId="0" xfId="0" applyFont="1" applyAlignment="1">
      <alignment horizontal="center" vertical="top"/>
    </xf>
    <xf numFmtId="49" fontId="6" fillId="0" borderId="0" xfId="0" applyNumberFormat="1" applyFont="1" applyAlignment="1">
      <alignment horizontal="left" vertical="top"/>
    </xf>
    <xf numFmtId="0" fontId="7" fillId="0" borderId="0" xfId="0" applyFont="1" applyAlignment="1">
      <alignment horizontal="right" vertical="top"/>
    </xf>
    <xf numFmtId="0" fontId="3" fillId="0" borderId="11" xfId="0" applyFont="1" applyBorder="1" applyAlignment="1">
      <alignment horizontal="center" vertical="top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/>
    </xf>
    <xf numFmtId="0" fontId="8" fillId="0" borderId="0" xfId="0" applyFont="1" applyAlignment="1">
      <alignment horizontal="right" vertical="top"/>
    </xf>
    <xf numFmtId="0" fontId="3" fillId="0" borderId="0" xfId="0" applyFont="1" applyAlignment="1">
      <alignment horizontal="center" vertical="top"/>
    </xf>
    <xf numFmtId="0" fontId="9" fillId="0" borderId="0" xfId="0" applyFont="1" applyAlignment="1">
      <alignment horizontal="left" vertical="top" wrapText="1"/>
    </xf>
    <xf numFmtId="49" fontId="9" fillId="0" borderId="11" xfId="0" applyNumberFormat="1" applyFont="1" applyBorder="1" applyAlignment="1">
      <alignment horizontal="left" vertical="top" wrapText="1"/>
    </xf>
    <xf numFmtId="0" fontId="3" fillId="0" borderId="11" xfId="0" applyFont="1" applyBorder="1" applyAlignment="1">
      <alignment horizontal="center" vertical="top" wrapText="1"/>
    </xf>
    <xf numFmtId="0" fontId="5" fillId="0" borderId="11" xfId="0" applyFont="1" applyBorder="1" applyAlignment="1">
      <alignment horizontal="center" vertical="top"/>
    </xf>
    <xf numFmtId="0" fontId="8" fillId="0" borderId="11" xfId="0" applyFont="1" applyBorder="1" applyAlignment="1">
      <alignment horizontal="right" vertical="top" wrapText="1"/>
    </xf>
    <xf numFmtId="0" fontId="8" fillId="0" borderId="11" xfId="0" applyFont="1" applyBorder="1" applyAlignment="1">
      <alignment horizontal="right" vertical="top"/>
    </xf>
    <xf numFmtId="0" fontId="5" fillId="0" borderId="11" xfId="0" applyFont="1" applyBorder="1" applyAlignment="1">
      <alignment horizontal="center" vertical="top" wrapText="1"/>
    </xf>
    <xf numFmtId="0" fontId="11" fillId="0" borderId="11" xfId="0" applyFont="1" applyBorder="1" applyAlignment="1">
      <alignment horizontal="right" vertical="top" wrapText="1"/>
    </xf>
    <xf numFmtId="0" fontId="12" fillId="0" borderId="0" xfId="0" applyFont="1" applyAlignment="1">
      <alignment horizontal="center" vertical="top"/>
    </xf>
    <xf numFmtId="49" fontId="12" fillId="0" borderId="0" xfId="0" applyNumberFormat="1" applyFont="1" applyAlignment="1">
      <alignment horizontal="left" vertical="top"/>
    </xf>
    <xf numFmtId="0" fontId="12" fillId="0" borderId="0" xfId="0" applyFont="1" applyAlignment="1">
      <alignment horizontal="right" vertical="top"/>
    </xf>
    <xf numFmtId="0" fontId="2" fillId="0" borderId="0" xfId="0" applyFont="1" applyAlignment="1">
      <alignment vertical="top"/>
    </xf>
    <xf numFmtId="0" fontId="13" fillId="0" borderId="0" xfId="0" applyFont="1" applyAlignment="1">
      <alignment horizontal="right" vertical="top"/>
    </xf>
    <xf numFmtId="0" fontId="2" fillId="0" borderId="0" xfId="0" applyFont="1" applyAlignment="1">
      <alignment horizontal="right" vertical="top"/>
    </xf>
    <xf numFmtId="0" fontId="1" fillId="0" borderId="0" xfId="0" applyFont="1"/>
    <xf numFmtId="0" fontId="14" fillId="0" borderId="0" xfId="0" applyFont="1" applyAlignment="1">
      <alignment horizontal="left"/>
    </xf>
    <xf numFmtId="0" fontId="15" fillId="0" borderId="0" xfId="0" applyFont="1" applyAlignment="1">
      <alignment vertical="top"/>
    </xf>
    <xf numFmtId="164" fontId="2" fillId="0" borderId="0" xfId="0" applyNumberFormat="1" applyFont="1" applyAlignment="1">
      <alignment horizontal="right" vertical="top"/>
    </xf>
    <xf numFmtId="0" fontId="16" fillId="0" borderId="0" xfId="0" applyFont="1" applyAlignment="1">
      <alignment horizontal="center" vertical="top"/>
    </xf>
    <xf numFmtId="0" fontId="17" fillId="0" borderId="0" xfId="0" applyFont="1" applyAlignment="1">
      <alignment horizontal="right" vertical="top"/>
    </xf>
    <xf numFmtId="0" fontId="12" fillId="0" borderId="0" xfId="0" applyFont="1" applyAlignment="1">
      <alignment horizontal="left" vertical="top"/>
    </xf>
    <xf numFmtId="0" fontId="12" fillId="0" borderId="0" xfId="0" applyFont="1" applyAlignment="1">
      <alignment horizontal="center" vertical="top" wrapText="1"/>
    </xf>
    <xf numFmtId="49" fontId="16" fillId="0" borderId="0" xfId="0" applyNumberFormat="1" applyFont="1" applyAlignment="1">
      <alignment horizontal="left" vertical="top"/>
    </xf>
    <xf numFmtId="0" fontId="16" fillId="0" borderId="0" xfId="0" applyFont="1" applyAlignment="1">
      <alignment horizontal="left" vertical="top" wrapText="1"/>
    </xf>
    <xf numFmtId="0" fontId="16" fillId="0" borderId="0" xfId="0" applyFont="1" applyAlignment="1">
      <alignment horizontal="center" vertical="top" wrapText="1"/>
    </xf>
    <xf numFmtId="3" fontId="4" fillId="0" borderId="0" xfId="0" applyNumberFormat="1" applyFont="1" applyAlignment="1">
      <alignment horizontal="right" vertical="top"/>
    </xf>
    <xf numFmtId="3" fontId="4" fillId="0" borderId="0" xfId="0" applyNumberFormat="1" applyFont="1" applyAlignment="1">
      <alignment horizontal="left"/>
    </xf>
    <xf numFmtId="3" fontId="8" fillId="0" borderId="11" xfId="0" applyNumberFormat="1" applyFont="1" applyBorder="1" applyAlignment="1">
      <alignment horizontal="right" vertical="top"/>
    </xf>
    <xf numFmtId="3" fontId="8" fillId="0" borderId="11" xfId="0" applyNumberFormat="1" applyFont="1" applyBorder="1" applyAlignment="1">
      <alignment horizontal="right" vertical="top" wrapText="1"/>
    </xf>
    <xf numFmtId="3" fontId="11" fillId="0" borderId="11" xfId="0" applyNumberFormat="1" applyFont="1" applyBorder="1" applyAlignment="1">
      <alignment horizontal="right" vertical="top" wrapText="1"/>
    </xf>
    <xf numFmtId="3" fontId="8" fillId="0" borderId="0" xfId="0" applyNumberFormat="1" applyFont="1" applyAlignment="1">
      <alignment horizontal="right" vertical="top"/>
    </xf>
    <xf numFmtId="3" fontId="17" fillId="0" borderId="0" xfId="0" applyNumberFormat="1" applyFont="1" applyAlignment="1">
      <alignment horizontal="right" vertical="top"/>
    </xf>
    <xf numFmtId="3" fontId="5" fillId="0" borderId="0" xfId="0" applyNumberFormat="1" applyFont="1" applyAlignment="1">
      <alignment horizontal="right" vertical="top"/>
    </xf>
    <xf numFmtId="49" fontId="12" fillId="0" borderId="0" xfId="72" applyNumberFormat="1" applyFont="1" applyFill="1"/>
    <xf numFmtId="0" fontId="38" fillId="0" borderId="0" xfId="72" applyFont="1" applyFill="1" applyAlignment="1">
      <alignment horizontal="center" vertical="center"/>
    </xf>
    <xf numFmtId="49" fontId="12" fillId="0" borderId="0" xfId="72" applyNumberFormat="1" applyFont="1" applyFill="1" applyAlignment="1">
      <alignment horizontal="center" vertical="center"/>
    </xf>
    <xf numFmtId="0" fontId="39" fillId="0" borderId="0" xfId="72" applyFont="1" applyFill="1" applyAlignment="1">
      <alignment horizontal="center" vertical="center"/>
    </xf>
    <xf numFmtId="49" fontId="37" fillId="0" borderId="0" xfId="72" applyNumberFormat="1" applyFont="1" applyFill="1" applyAlignment="1">
      <alignment horizontal="center" vertical="center"/>
    </xf>
    <xf numFmtId="49" fontId="40" fillId="0" borderId="0" xfId="72" applyNumberFormat="1" applyFont="1" applyFill="1" applyAlignment="1">
      <alignment wrapText="1"/>
    </xf>
    <xf numFmtId="49" fontId="38" fillId="0" borderId="0" xfId="72" applyNumberFormat="1" applyFont="1" applyFill="1" applyAlignment="1">
      <alignment horizontal="center" vertical="center" wrapText="1"/>
    </xf>
    <xf numFmtId="0" fontId="37" fillId="0" borderId="0" xfId="72" applyFont="1" applyFill="1"/>
    <xf numFmtId="0" fontId="37" fillId="0" borderId="10" xfId="72" applyFont="1" applyFill="1" applyBorder="1"/>
    <xf numFmtId="0" fontId="37" fillId="0" borderId="0" xfId="72" applyFont="1" applyFill="1" applyAlignment="1">
      <alignment horizontal="center"/>
    </xf>
    <xf numFmtId="0" fontId="37" fillId="0" borderId="0" xfId="72" applyFont="1" applyFill="1" applyAlignment="1">
      <alignment horizontal="right"/>
    </xf>
    <xf numFmtId="49" fontId="37" fillId="0" borderId="0" xfId="72" applyNumberFormat="1" applyFont="1" applyFill="1"/>
    <xf numFmtId="49" fontId="12" fillId="0" borderId="0" xfId="72" applyNumberFormat="1" applyFont="1" applyFill="1" applyAlignment="1">
      <alignment horizontal="center"/>
    </xf>
    <xf numFmtId="49" fontId="37" fillId="0" borderId="11" xfId="72" applyNumberFormat="1" applyFont="1" applyFill="1" applyBorder="1" applyAlignment="1">
      <alignment horizontal="center"/>
    </xf>
    <xf numFmtId="49" fontId="37" fillId="0" borderId="12" xfId="72" applyNumberFormat="1" applyFont="1" applyFill="1" applyBorder="1" applyAlignment="1">
      <alignment horizontal="center"/>
    </xf>
    <xf numFmtId="4" fontId="37" fillId="0" borderId="13" xfId="72" applyNumberFormat="1" applyFont="1" applyFill="1" applyBorder="1" applyAlignment="1">
      <alignment horizontal="center" vertical="center"/>
    </xf>
    <xf numFmtId="4" fontId="37" fillId="0" borderId="14" xfId="72" applyNumberFormat="1" applyFont="1" applyFill="1" applyBorder="1" applyAlignment="1">
      <alignment horizontal="center" vertical="center"/>
    </xf>
    <xf numFmtId="0" fontId="12" fillId="0" borderId="0" xfId="72" applyFont="1" applyFill="1" applyAlignment="1">
      <alignment vertical="center"/>
    </xf>
    <xf numFmtId="4" fontId="41" fillId="0" borderId="13" xfId="72" applyNumberFormat="1" applyFont="1" applyFill="1" applyBorder="1" applyAlignment="1">
      <alignment horizontal="center" vertical="center"/>
    </xf>
    <xf numFmtId="4" fontId="41" fillId="0" borderId="14" xfId="72" applyNumberFormat="1" applyFont="1" applyFill="1" applyBorder="1" applyAlignment="1">
      <alignment horizontal="center" vertical="center"/>
    </xf>
    <xf numFmtId="49" fontId="41" fillId="0" borderId="15" xfId="72" applyNumberFormat="1" applyFont="1" applyFill="1" applyBorder="1" applyAlignment="1">
      <alignment horizontal="left" vertical="center"/>
    </xf>
    <xf numFmtId="49" fontId="37" fillId="0" borderId="0" xfId="72" applyNumberFormat="1" applyFont="1" applyFill="1" applyBorder="1" applyAlignment="1">
      <alignment horizontal="centerContinuous" vertical="center" wrapText="1"/>
    </xf>
    <xf numFmtId="165" fontId="41" fillId="0" borderId="13" xfId="72" applyNumberFormat="1" applyFont="1" applyFill="1" applyBorder="1" applyAlignment="1">
      <alignment horizontal="center" vertical="center"/>
    </xf>
    <xf numFmtId="49" fontId="38" fillId="0" borderId="16" xfId="72" applyNumberFormat="1" applyFont="1" applyFill="1" applyBorder="1" applyAlignment="1">
      <alignment horizontal="left" vertical="center"/>
    </xf>
    <xf numFmtId="165" fontId="41" fillId="0" borderId="17" xfId="72" applyNumberFormat="1" applyFont="1" applyFill="1" applyBorder="1" applyAlignment="1">
      <alignment horizontal="center" vertical="center"/>
    </xf>
    <xf numFmtId="4" fontId="41" fillId="0" borderId="18" xfId="72" applyNumberFormat="1" applyFont="1" applyFill="1" applyBorder="1" applyAlignment="1">
      <alignment horizontal="center" vertical="center"/>
    </xf>
    <xf numFmtId="49" fontId="41" fillId="0" borderId="0" xfId="72" applyNumberFormat="1" applyFont="1" applyFill="1" applyBorder="1" applyAlignment="1">
      <alignment horizontal="left" vertical="center"/>
    </xf>
    <xf numFmtId="165" fontId="41" fillId="0" borderId="0" xfId="72" applyNumberFormat="1" applyFont="1" applyFill="1" applyBorder="1" applyAlignment="1">
      <alignment horizontal="center" vertical="center"/>
    </xf>
    <xf numFmtId="0" fontId="37" fillId="0" borderId="0" xfId="72" applyFont="1" applyFill="1" applyAlignment="1">
      <alignment horizontal="center" vertical="center"/>
    </xf>
    <xf numFmtId="0" fontId="37" fillId="0" borderId="0" xfId="72" applyFont="1" applyFill="1" applyAlignment="1">
      <alignment horizontal="left" indent="1"/>
    </xf>
    <xf numFmtId="0" fontId="1" fillId="0" borderId="0" xfId="72" applyFont="1" applyFill="1"/>
    <xf numFmtId="0" fontId="1" fillId="0" borderId="0" xfId="72" applyFont="1" applyFill="1" applyAlignment="1">
      <alignment horizontal="center" vertical="center"/>
    </xf>
    <xf numFmtId="49" fontId="37" fillId="0" borderId="11" xfId="72" applyNumberFormat="1" applyFont="1" applyFill="1" applyBorder="1" applyAlignment="1">
      <alignment horizontal="center" vertical="center"/>
    </xf>
    <xf numFmtId="49" fontId="37" fillId="0" borderId="13" xfId="72" applyNumberFormat="1" applyFont="1" applyFill="1" applyBorder="1" applyAlignment="1">
      <alignment horizontal="center" vertical="center" wrapText="1"/>
    </xf>
    <xf numFmtId="49" fontId="37" fillId="0" borderId="13" xfId="72" applyNumberFormat="1" applyFont="1" applyFill="1" applyBorder="1" applyAlignment="1">
      <alignment horizontal="centerContinuous" vertical="center" wrapText="1"/>
    </xf>
    <xf numFmtId="49" fontId="37" fillId="0" borderId="17" xfId="72" applyNumberFormat="1" applyFont="1" applyFill="1" applyBorder="1" applyAlignment="1">
      <alignment horizontal="centerContinuous" vertical="center" wrapText="1"/>
    </xf>
    <xf numFmtId="49" fontId="37" fillId="0" borderId="19" xfId="72" applyNumberFormat="1" applyFont="1" applyFill="1" applyBorder="1" applyAlignment="1">
      <alignment horizontal="center"/>
    </xf>
    <xf numFmtId="0" fontId="37" fillId="0" borderId="20" xfId="72" applyNumberFormat="1" applyFont="1" applyFill="1" applyBorder="1" applyAlignment="1">
      <alignment vertical="center" wrapText="1"/>
    </xf>
    <xf numFmtId="0" fontId="41" fillId="0" borderId="15" xfId="72" applyNumberFormat="1" applyFont="1" applyFill="1" applyBorder="1" applyAlignment="1">
      <alignment horizontal="left" vertical="center" wrapText="1"/>
    </xf>
    <xf numFmtId="49" fontId="42" fillId="0" borderId="13" xfId="72" applyNumberFormat="1" applyFont="1" applyFill="1" applyBorder="1" applyAlignment="1">
      <alignment horizontal="center" vertical="center" wrapText="1"/>
    </xf>
    <xf numFmtId="3" fontId="4" fillId="0" borderId="0" xfId="0" applyNumberFormat="1" applyFont="1" applyBorder="1" applyAlignment="1">
      <alignment horizontal="right" vertical="top"/>
    </xf>
    <xf numFmtId="49" fontId="40" fillId="0" borderId="15" xfId="72" applyNumberFormat="1" applyFont="1" applyFill="1" applyBorder="1" applyAlignment="1">
      <alignment horizontal="left" vertical="center" wrapText="1"/>
    </xf>
    <xf numFmtId="165" fontId="37" fillId="0" borderId="13" xfId="72" applyNumberFormat="1" applyFont="1" applyFill="1" applyBorder="1" applyAlignment="1">
      <alignment horizontal="center" vertical="center"/>
    </xf>
    <xf numFmtId="0" fontId="12" fillId="24" borderId="0" xfId="73" applyFont="1" applyFill="1"/>
    <xf numFmtId="49" fontId="12" fillId="24" borderId="0" xfId="73" applyNumberFormat="1" applyFont="1" applyFill="1"/>
    <xf numFmtId="49" fontId="40" fillId="24" borderId="0" xfId="73" applyNumberFormat="1" applyFont="1" applyFill="1" applyAlignment="1">
      <alignment wrapText="1"/>
    </xf>
    <xf numFmtId="0" fontId="37" fillId="24" borderId="10" xfId="73" applyFont="1" applyFill="1" applyBorder="1" applyAlignment="1">
      <alignment horizontal="left" vertical="center"/>
    </xf>
    <xf numFmtId="0" fontId="37" fillId="24" borderId="10" xfId="73" applyFont="1" applyFill="1" applyBorder="1"/>
    <xf numFmtId="0" fontId="37" fillId="24" borderId="10" xfId="73" applyFont="1" applyFill="1" applyBorder="1" applyAlignment="1">
      <alignment horizontal="right"/>
    </xf>
    <xf numFmtId="49" fontId="37" fillId="24" borderId="0" xfId="73" applyNumberFormat="1" applyFont="1" applyFill="1"/>
    <xf numFmtId="49" fontId="37" fillId="24" borderId="11" xfId="73" applyNumberFormat="1" applyFont="1" applyFill="1" applyBorder="1" applyAlignment="1">
      <alignment horizontal="center" vertical="center" wrapText="1"/>
    </xf>
    <xf numFmtId="49" fontId="12" fillId="24" borderId="0" xfId="73" applyNumberFormat="1" applyFont="1" applyFill="1" applyAlignment="1">
      <alignment horizontal="center"/>
    </xf>
    <xf numFmtId="49" fontId="37" fillId="24" borderId="11" xfId="73" applyNumberFormat="1" applyFont="1" applyFill="1" applyBorder="1" applyAlignment="1">
      <alignment horizontal="center" vertical="center"/>
    </xf>
    <xf numFmtId="49" fontId="37" fillId="24" borderId="11" xfId="73" applyNumberFormat="1" applyFont="1" applyFill="1" applyBorder="1" applyAlignment="1">
      <alignment horizontal="center"/>
    </xf>
    <xf numFmtId="0" fontId="37" fillId="24" borderId="11" xfId="73" applyNumberFormat="1" applyFont="1" applyFill="1" applyBorder="1" applyAlignment="1">
      <alignment horizontal="center" vertical="center"/>
    </xf>
    <xf numFmtId="49" fontId="42" fillId="24" borderId="11" xfId="73" applyNumberFormat="1" applyFont="1" applyFill="1" applyBorder="1" applyAlignment="1">
      <alignment horizontal="center" vertical="center" wrapText="1"/>
    </xf>
    <xf numFmtId="4" fontId="37" fillId="24" borderId="11" xfId="73" applyNumberFormat="1" applyFont="1" applyFill="1" applyBorder="1" applyAlignment="1">
      <alignment horizontal="center" vertical="center"/>
    </xf>
    <xf numFmtId="49" fontId="41" fillId="24" borderId="21" xfId="73" applyNumberFormat="1" applyFont="1" applyFill="1" applyBorder="1" applyAlignment="1">
      <alignment horizontal="left" vertical="center" wrapText="1"/>
    </xf>
    <xf numFmtId="4" fontId="41" fillId="24" borderId="11" xfId="73" applyNumberFormat="1" applyFont="1" applyFill="1" applyBorder="1" applyAlignment="1">
      <alignment horizontal="center" vertical="center"/>
    </xf>
    <xf numFmtId="0" fontId="12" fillId="24" borderId="0" xfId="73" applyFont="1" applyFill="1" applyAlignment="1">
      <alignment vertical="center"/>
    </xf>
    <xf numFmtId="0" fontId="43" fillId="24" borderId="11" xfId="73" applyFont="1" applyFill="1" applyBorder="1" applyAlignment="1">
      <alignment horizontal="center" vertical="center"/>
    </xf>
    <xf numFmtId="0" fontId="41" fillId="24" borderId="11" xfId="73" applyFont="1" applyFill="1" applyBorder="1" applyAlignment="1">
      <alignment horizontal="left" vertical="center" wrapText="1"/>
    </xf>
    <xf numFmtId="0" fontId="16" fillId="24" borderId="0" xfId="73" applyFont="1" applyFill="1"/>
    <xf numFmtId="0" fontId="37" fillId="24" borderId="11" xfId="73" applyFont="1" applyFill="1" applyBorder="1" applyAlignment="1">
      <alignment horizontal="center" vertical="center"/>
    </xf>
    <xf numFmtId="0" fontId="37" fillId="24" borderId="0" xfId="73" applyFont="1" applyFill="1"/>
    <xf numFmtId="0" fontId="37" fillId="24" borderId="17" xfId="73" applyFont="1" applyFill="1" applyBorder="1" applyAlignment="1">
      <alignment horizontal="center" vertical="center"/>
    </xf>
    <xf numFmtId="0" fontId="41" fillId="24" borderId="10" xfId="73" applyFont="1" applyFill="1" applyBorder="1" applyAlignment="1">
      <alignment horizontal="left" vertical="center"/>
    </xf>
    <xf numFmtId="4" fontId="41" fillId="24" borderId="17" xfId="73" applyNumberFormat="1" applyFont="1" applyFill="1" applyBorder="1" applyAlignment="1">
      <alignment horizontal="center" vertical="center"/>
    </xf>
    <xf numFmtId="0" fontId="12" fillId="24" borderId="0" xfId="73" applyFont="1" applyFill="1" applyAlignment="1">
      <alignment horizontal="center" vertical="center"/>
    </xf>
    <xf numFmtId="0" fontId="12" fillId="24" borderId="0" xfId="73" applyFont="1" applyFill="1" applyBorder="1" applyAlignment="1">
      <alignment horizontal="center" vertical="center"/>
    </xf>
    <xf numFmtId="0" fontId="41" fillId="24" borderId="0" xfId="73" applyFont="1" applyFill="1" applyAlignment="1">
      <alignment horizontal="center" vertical="center"/>
    </xf>
    <xf numFmtId="0" fontId="41" fillId="24" borderId="0" xfId="73" applyFont="1" applyFill="1"/>
    <xf numFmtId="0" fontId="37" fillId="24" borderId="0" xfId="73" applyFont="1" applyFill="1" applyAlignment="1">
      <alignment horizontal="center" vertical="center"/>
    </xf>
    <xf numFmtId="0" fontId="37" fillId="24" borderId="11" xfId="73" applyFont="1" applyFill="1" applyBorder="1" applyAlignment="1">
      <alignment horizontal="left" vertical="center"/>
    </xf>
    <xf numFmtId="0" fontId="37" fillId="0" borderId="0" xfId="72" applyFont="1" applyFill="1" applyAlignment="1">
      <alignment horizontal="center" vertical="center"/>
    </xf>
    <xf numFmtId="49" fontId="37" fillId="24" borderId="11" xfId="73" applyNumberFormat="1" applyFont="1" applyFill="1" applyBorder="1" applyAlignment="1">
      <alignment horizontal="left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left" vertical="top" wrapText="1"/>
    </xf>
    <xf numFmtId="49" fontId="3" fillId="0" borderId="11" xfId="0" applyNumberFormat="1" applyFont="1" applyBorder="1" applyAlignment="1">
      <alignment horizontal="center" vertical="center"/>
    </xf>
    <xf numFmtId="3" fontId="3" fillId="0" borderId="11" xfId="0" applyNumberFormat="1" applyFont="1" applyBorder="1" applyAlignment="1">
      <alignment horizontal="center" vertical="center"/>
    </xf>
    <xf numFmtId="0" fontId="18" fillId="0" borderId="0" xfId="0" applyFont="1" applyAlignment="1">
      <alignment horizontal="center" vertical="top"/>
    </xf>
    <xf numFmtId="0" fontId="45" fillId="0" borderId="0" xfId="0" applyFont="1" applyBorder="1" applyAlignment="1">
      <alignment horizontal="right" vertical="top" wrapText="1"/>
    </xf>
    <xf numFmtId="0" fontId="17" fillId="0" borderId="0" xfId="0" applyFont="1" applyBorder="1" applyAlignment="1">
      <alignment horizontal="right" vertical="top"/>
    </xf>
    <xf numFmtId="0" fontId="0" fillId="0" borderId="0" xfId="0" applyBorder="1" applyAlignment="1">
      <alignment vertical="top"/>
    </xf>
    <xf numFmtId="0" fontId="9" fillId="0" borderId="0" xfId="0" applyFont="1" applyBorder="1" applyAlignment="1">
      <alignment vertical="top"/>
    </xf>
    <xf numFmtId="0" fontId="47" fillId="0" borderId="0" xfId="0" applyFont="1" applyBorder="1" applyAlignment="1">
      <alignment horizontal="left" vertical="top" wrapText="1"/>
    </xf>
    <xf numFmtId="0" fontId="2" fillId="0" borderId="0" xfId="0" applyFont="1" applyAlignment="1"/>
    <xf numFmtId="0" fontId="49" fillId="0" borderId="11" xfId="0" applyFont="1" applyBorder="1" applyAlignment="1">
      <alignment horizontal="right" vertical="top"/>
    </xf>
    <xf numFmtId="0" fontId="10" fillId="0" borderId="11" xfId="0" applyFont="1" applyBorder="1" applyAlignment="1">
      <alignment horizontal="center" vertical="top" wrapText="1"/>
    </xf>
    <xf numFmtId="0" fontId="50" fillId="0" borderId="11" xfId="0" applyFont="1" applyBorder="1" applyAlignment="1">
      <alignment horizontal="center" vertical="top" wrapText="1"/>
    </xf>
    <xf numFmtId="0" fontId="50" fillId="0" borderId="11" xfId="0" applyFont="1" applyBorder="1" applyAlignment="1">
      <alignment horizontal="left" vertical="top" wrapText="1"/>
    </xf>
    <xf numFmtId="49" fontId="50" fillId="0" borderId="11" xfId="0" applyNumberFormat="1" applyFont="1" applyBorder="1" applyAlignment="1">
      <alignment horizontal="left" vertical="top" wrapText="1"/>
    </xf>
    <xf numFmtId="2" fontId="2" fillId="0" borderId="0" xfId="0" applyNumberFormat="1" applyFont="1" applyAlignment="1">
      <alignment horizontal="right" vertical="top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left" vertical="top" wrapText="1"/>
    </xf>
    <xf numFmtId="0" fontId="4" fillId="0" borderId="23" xfId="0" applyFont="1" applyBorder="1" applyAlignment="1">
      <alignment horizontal="right" vertical="top"/>
    </xf>
    <xf numFmtId="0" fontId="6" fillId="0" borderId="23" xfId="0" applyFont="1" applyBorder="1" applyAlignment="1">
      <alignment horizontal="center" vertical="top"/>
    </xf>
    <xf numFmtId="0" fontId="4" fillId="0" borderId="23" xfId="0" applyFont="1" applyBorder="1"/>
    <xf numFmtId="0" fontId="12" fillId="0" borderId="0" xfId="0" applyFont="1"/>
    <xf numFmtId="0" fontId="51" fillId="0" borderId="10" xfId="0" applyFont="1" applyBorder="1" applyAlignment="1">
      <alignment horizontal="right" vertical="top"/>
    </xf>
    <xf numFmtId="0" fontId="13" fillId="0" borderId="0" xfId="0" applyFont="1" applyAlignment="1">
      <alignment horizontal="center" vertical="top"/>
    </xf>
    <xf numFmtId="0" fontId="12" fillId="0" borderId="0" xfId="0" applyFont="1" applyBorder="1" applyAlignment="1">
      <alignment horizontal="right" vertical="top"/>
    </xf>
    <xf numFmtId="0" fontId="52" fillId="0" borderId="23" xfId="0" applyFont="1" applyBorder="1" applyAlignment="1">
      <alignment horizontal="center" vertical="top"/>
    </xf>
    <xf numFmtId="0" fontId="12" fillId="0" borderId="23" xfId="0" applyFont="1" applyBorder="1" applyAlignment="1">
      <alignment horizontal="right" vertical="top"/>
    </xf>
    <xf numFmtId="0" fontId="5" fillId="0" borderId="0" xfId="0" applyFont="1" applyAlignment="1">
      <alignment horizontal="center" vertical="top" wrapText="1"/>
    </xf>
    <xf numFmtId="0" fontId="4" fillId="0" borderId="10" xfId="0" applyFont="1" applyBorder="1" applyAlignment="1">
      <alignment horizontal="center" vertical="top"/>
    </xf>
    <xf numFmtId="0" fontId="4" fillId="0" borderId="10" xfId="0" applyFont="1" applyBorder="1" applyAlignment="1">
      <alignment horizontal="left"/>
    </xf>
    <xf numFmtId="3" fontId="4" fillId="0" borderId="10" xfId="0" applyNumberFormat="1" applyFont="1" applyBorder="1" applyAlignment="1">
      <alignment horizontal="right" vertical="top"/>
    </xf>
    <xf numFmtId="3" fontId="12" fillId="0" borderId="0" xfId="0" applyNumberFormat="1" applyFont="1" applyAlignment="1">
      <alignment horizontal="right" vertical="top"/>
    </xf>
    <xf numFmtId="3" fontId="4" fillId="0" borderId="23" xfId="0" applyNumberFormat="1" applyFont="1" applyBorder="1" applyAlignment="1">
      <alignment horizontal="right" vertical="top"/>
    </xf>
    <xf numFmtId="3" fontId="48" fillId="0" borderId="11" xfId="0" applyNumberFormat="1" applyFont="1" applyBorder="1" applyAlignment="1">
      <alignment horizontal="right" vertical="top"/>
    </xf>
    <xf numFmtId="3" fontId="45" fillId="0" borderId="0" xfId="0" applyNumberFormat="1" applyFont="1" applyBorder="1" applyAlignment="1">
      <alignment horizontal="right" vertical="top" wrapText="1"/>
    </xf>
    <xf numFmtId="3" fontId="12" fillId="0" borderId="0" xfId="0" applyNumberFormat="1" applyFont="1" applyAlignment="1">
      <alignment horizontal="left" vertical="top"/>
    </xf>
    <xf numFmtId="49" fontId="37" fillId="24" borderId="21" xfId="73" applyNumberFormat="1" applyFont="1" applyFill="1" applyBorder="1" applyAlignment="1">
      <alignment horizontal="left" vertical="center" wrapText="1"/>
    </xf>
    <xf numFmtId="0" fontId="37" fillId="0" borderId="15" xfId="72" applyNumberFormat="1" applyFont="1" applyFill="1" applyBorder="1" applyAlignment="1">
      <alignment vertical="center" wrapText="1"/>
    </xf>
    <xf numFmtId="0" fontId="3" fillId="0" borderId="11" xfId="0" applyFont="1" applyBorder="1" applyAlignment="1">
      <alignment horizontal="left" vertical="top" wrapText="1"/>
    </xf>
    <xf numFmtId="0" fontId="0" fillId="0" borderId="11" xfId="0" applyBorder="1" applyAlignment="1">
      <alignment vertical="top" wrapText="1"/>
    </xf>
    <xf numFmtId="0" fontId="4" fillId="0" borderId="10" xfId="0" applyFont="1" applyBorder="1" applyAlignment="1">
      <alignment horizontal="center" vertical="top" wrapText="1"/>
    </xf>
    <xf numFmtId="0" fontId="12" fillId="0" borderId="10" xfId="0" applyFont="1" applyBorder="1" applyAlignment="1">
      <alignment horizontal="center" vertical="top" wrapText="1"/>
    </xf>
    <xf numFmtId="164" fontId="4" fillId="0" borderId="0" xfId="0" applyNumberFormat="1" applyFont="1" applyAlignment="1">
      <alignment horizontal="right"/>
    </xf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0" fontId="9" fillId="0" borderId="11" xfId="0" applyFont="1" applyBorder="1" applyAlignment="1">
      <alignment horizontal="left" vertical="top" wrapText="1"/>
    </xf>
    <xf numFmtId="0" fontId="2" fillId="0" borderId="11" xfId="0" applyFont="1" applyBorder="1" applyAlignment="1">
      <alignment horizontal="left" vertical="top" wrapText="1"/>
    </xf>
    <xf numFmtId="0" fontId="3" fillId="0" borderId="11" xfId="0" applyFont="1" applyBorder="1" applyAlignment="1">
      <alignment horizontal="center" vertical="center" wrapText="1"/>
    </xf>
    <xf numFmtId="3" fontId="3" fillId="0" borderId="11" xfId="0" applyNumberFormat="1" applyFont="1" applyBorder="1" applyAlignment="1">
      <alignment horizontal="center" vertical="center" wrapText="1"/>
    </xf>
    <xf numFmtId="3" fontId="3" fillId="0" borderId="11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 textRotation="90" wrapText="1" readingOrder="1"/>
    </xf>
    <xf numFmtId="0" fontId="4" fillId="0" borderId="10" xfId="0" applyFont="1" applyBorder="1" applyAlignment="1">
      <alignment horizontal="center"/>
    </xf>
    <xf numFmtId="0" fontId="4" fillId="0" borderId="23" xfId="0" applyFont="1" applyBorder="1" applyAlignment="1">
      <alignment horizontal="center" vertical="top"/>
    </xf>
    <xf numFmtId="0" fontId="6" fillId="0" borderId="23" xfId="0" applyFont="1" applyBorder="1" applyAlignment="1">
      <alignment horizontal="center" vertical="top"/>
    </xf>
    <xf numFmtId="0" fontId="3" fillId="0" borderId="19" xfId="0" applyFont="1" applyBorder="1" applyAlignment="1">
      <alignment horizontal="left" vertical="top" wrapText="1"/>
    </xf>
    <xf numFmtId="0" fontId="3" fillId="0" borderId="21" xfId="0" applyFont="1" applyBorder="1" applyAlignment="1">
      <alignment horizontal="left" vertical="top" wrapText="1"/>
    </xf>
    <xf numFmtId="0" fontId="3" fillId="0" borderId="12" xfId="0" applyFont="1" applyBorder="1" applyAlignment="1">
      <alignment horizontal="left" vertical="top" wrapText="1"/>
    </xf>
    <xf numFmtId="49" fontId="37" fillId="0" borderId="20" xfId="72" applyNumberFormat="1" applyFont="1" applyFill="1" applyBorder="1" applyAlignment="1">
      <alignment horizontal="center" vertical="center" wrapText="1"/>
    </xf>
    <xf numFmtId="49" fontId="37" fillId="0" borderId="15" xfId="72" applyNumberFormat="1" applyFont="1" applyFill="1" applyBorder="1" applyAlignment="1">
      <alignment horizontal="center" vertical="center" wrapText="1"/>
    </xf>
    <xf numFmtId="49" fontId="37" fillId="0" borderId="16" xfId="72" applyNumberFormat="1" applyFont="1" applyFill="1" applyBorder="1" applyAlignment="1">
      <alignment horizontal="center" vertical="center" wrapText="1"/>
    </xf>
    <xf numFmtId="49" fontId="37" fillId="0" borderId="22" xfId="72" applyNumberFormat="1" applyFont="1" applyFill="1" applyBorder="1" applyAlignment="1">
      <alignment horizontal="center" vertical="center" wrapText="1"/>
    </xf>
    <xf numFmtId="49" fontId="37" fillId="0" borderId="13" xfId="72" applyNumberFormat="1" applyFont="1" applyFill="1" applyBorder="1" applyAlignment="1">
      <alignment horizontal="center" vertical="center" wrapText="1"/>
    </xf>
    <xf numFmtId="49" fontId="37" fillId="0" borderId="17" xfId="72" applyNumberFormat="1" applyFont="1" applyFill="1" applyBorder="1" applyAlignment="1">
      <alignment horizontal="center" vertical="center" wrapText="1"/>
    </xf>
    <xf numFmtId="0" fontId="1" fillId="0" borderId="13" xfId="72" applyFont="1" applyBorder="1"/>
    <xf numFmtId="0" fontId="1" fillId="0" borderId="17" xfId="72" applyFont="1" applyBorder="1"/>
    <xf numFmtId="0" fontId="37" fillId="0" borderId="0" xfId="72" applyFont="1" applyFill="1" applyAlignment="1">
      <alignment horizontal="center" vertical="center"/>
    </xf>
    <xf numFmtId="49" fontId="38" fillId="0" borderId="0" xfId="72" applyNumberFormat="1" applyFont="1" applyFill="1" applyAlignment="1">
      <alignment horizontal="center" vertical="center"/>
    </xf>
    <xf numFmtId="49" fontId="38" fillId="0" borderId="0" xfId="72" applyNumberFormat="1" applyFont="1" applyFill="1" applyAlignment="1">
      <alignment horizontal="center" vertical="center" wrapText="1"/>
    </xf>
    <xf numFmtId="0" fontId="12" fillId="24" borderId="0" xfId="73" applyFont="1" applyFill="1" applyAlignment="1">
      <alignment horizontal="right"/>
    </xf>
    <xf numFmtId="49" fontId="37" fillId="24" borderId="11" xfId="73" applyNumberFormat="1" applyFont="1" applyFill="1" applyBorder="1" applyAlignment="1">
      <alignment horizontal="center" vertical="center" wrapText="1"/>
    </xf>
    <xf numFmtId="49" fontId="40" fillId="24" borderId="0" xfId="73" applyNumberFormat="1" applyFont="1" applyFill="1" applyAlignment="1">
      <alignment horizontal="left" vertical="top" wrapText="1"/>
    </xf>
    <xf numFmtId="0" fontId="12" fillId="24" borderId="0" xfId="73" applyFont="1" applyFill="1" applyAlignment="1">
      <alignment horizontal="center" vertical="center"/>
    </xf>
    <xf numFmtId="0" fontId="37" fillId="24" borderId="0" xfId="73" applyFont="1" applyFill="1" applyBorder="1" applyAlignment="1">
      <alignment horizontal="center" vertical="center"/>
    </xf>
    <xf numFmtId="0" fontId="38" fillId="24" borderId="0" xfId="73" applyFont="1" applyFill="1" applyAlignment="1">
      <alignment horizontal="center"/>
    </xf>
    <xf numFmtId="49" fontId="38" fillId="24" borderId="0" xfId="73" applyNumberFormat="1" applyFont="1" applyFill="1" applyAlignment="1">
      <alignment horizontal="center" vertical="top"/>
    </xf>
    <xf numFmtId="49" fontId="37" fillId="24" borderId="11" xfId="73" applyNumberFormat="1" applyFont="1" applyFill="1" applyBorder="1" applyAlignment="1">
      <alignment horizontal="center" vertical="center"/>
    </xf>
    <xf numFmtId="49" fontId="38" fillId="24" borderId="0" xfId="73" applyNumberFormat="1" applyFont="1" applyFill="1" applyAlignment="1">
      <alignment horizontal="center" vertical="center" wrapText="1"/>
    </xf>
  </cellXfs>
  <cellStyles count="87">
    <cellStyle name="20% - Акцент1 2" xfId="1"/>
    <cellStyle name="20% - Акцент1 3" xfId="2"/>
    <cellStyle name="20% - Акцент2 2" xfId="3"/>
    <cellStyle name="20% - Акцент2 3" xfId="4"/>
    <cellStyle name="20% - Акцент3 2" xfId="5"/>
    <cellStyle name="20% - Акцент3 3" xfId="6"/>
    <cellStyle name="20% - Акцент4 2" xfId="7"/>
    <cellStyle name="20% - Акцент4 3" xfId="8"/>
    <cellStyle name="20% - Акцент5 2" xfId="9"/>
    <cellStyle name="20% - Акцент5 3" xfId="10"/>
    <cellStyle name="20% - Акцент6 2" xfId="11"/>
    <cellStyle name="20% - Акцент6 3" xfId="12"/>
    <cellStyle name="40% - Акцент1 2" xfId="13"/>
    <cellStyle name="40% - Акцент1 3" xfId="14"/>
    <cellStyle name="40% - Акцент2 2" xfId="15"/>
    <cellStyle name="40% - Акцент2 3" xfId="16"/>
    <cellStyle name="40% - Акцент3 2" xfId="17"/>
    <cellStyle name="40% - Акцент3 3" xfId="18"/>
    <cellStyle name="40% - Акцент4 2" xfId="19"/>
    <cellStyle name="40% - Акцент4 3" xfId="20"/>
    <cellStyle name="40% - Акцент5 2" xfId="21"/>
    <cellStyle name="40% - Акцент5 3" xfId="22"/>
    <cellStyle name="40% - Акцент6 2" xfId="23"/>
    <cellStyle name="40% - Акцент6 3" xfId="24"/>
    <cellStyle name="60% - Акцент1 2" xfId="25"/>
    <cellStyle name="60% - Акцент1 3" xfId="26"/>
    <cellStyle name="60% - Акцент2 2" xfId="27"/>
    <cellStyle name="60% - Акцент2 3" xfId="28"/>
    <cellStyle name="60% - Акцент3 2" xfId="29"/>
    <cellStyle name="60% - Акцент3 3" xfId="30"/>
    <cellStyle name="60% - Акцент4 2" xfId="31"/>
    <cellStyle name="60% - Акцент4 3" xfId="32"/>
    <cellStyle name="60% - Акцент5 2" xfId="33"/>
    <cellStyle name="60% - Акцент5 3" xfId="34"/>
    <cellStyle name="60% - Акцент6 2" xfId="35"/>
    <cellStyle name="60% - Акцент6 3" xfId="36"/>
    <cellStyle name="Акцент1 2" xfId="37"/>
    <cellStyle name="Акцент1 3" xfId="38"/>
    <cellStyle name="Акцент2 2" xfId="39"/>
    <cellStyle name="Акцент2 3" xfId="40"/>
    <cellStyle name="Акцент3 2" xfId="41"/>
    <cellStyle name="Акцент3 3" xfId="42"/>
    <cellStyle name="Акцент4 2" xfId="43"/>
    <cellStyle name="Акцент4 3" xfId="44"/>
    <cellStyle name="Акцент5 2" xfId="45"/>
    <cellStyle name="Акцент5 3" xfId="46"/>
    <cellStyle name="Акцент6 2" xfId="47"/>
    <cellStyle name="Акцент6 3" xfId="48"/>
    <cellStyle name="Ввод  2" xfId="49"/>
    <cellStyle name="Ввод  3" xfId="50"/>
    <cellStyle name="Вывод 2" xfId="51"/>
    <cellStyle name="Вывод 3" xfId="52"/>
    <cellStyle name="Вычисление 2" xfId="53"/>
    <cellStyle name="Вычисление 3" xfId="54"/>
    <cellStyle name="Заголовок 1 2" xfId="55"/>
    <cellStyle name="Заголовок 1 3" xfId="56"/>
    <cellStyle name="Заголовок 2 2" xfId="57"/>
    <cellStyle name="Заголовок 2 3" xfId="58"/>
    <cellStyle name="Заголовок 3 2" xfId="59"/>
    <cellStyle name="Заголовок 3 3" xfId="60"/>
    <cellStyle name="Заголовок 4 2" xfId="61"/>
    <cellStyle name="Заголовок 4 3" xfId="62"/>
    <cellStyle name="Итог 2" xfId="63"/>
    <cellStyle name="Итог 3" xfId="64"/>
    <cellStyle name="Контрольная ячейка 2" xfId="65"/>
    <cellStyle name="Контрольная ячейка 3" xfId="66"/>
    <cellStyle name="Название 2" xfId="67"/>
    <cellStyle name="Название 3" xfId="68"/>
    <cellStyle name="Нейтральный 2" xfId="69"/>
    <cellStyle name="Нейтральный 3" xfId="70"/>
    <cellStyle name="Обычный" xfId="0" builtinId="0"/>
    <cellStyle name="Обычный 2" xfId="71"/>
    <cellStyle name="Обычный_Сводка затрат 153 с НМЦ для Катаева" xfId="72"/>
    <cellStyle name="Обычный_Сводка затрат 2012" xfId="73"/>
    <cellStyle name="Плохой 2" xfId="74"/>
    <cellStyle name="Плохой 3" xfId="75"/>
    <cellStyle name="Пояснение 2" xfId="76"/>
    <cellStyle name="Пояснение 3" xfId="77"/>
    <cellStyle name="Примечание 2" xfId="78"/>
    <cellStyle name="Примечание 3" xfId="79"/>
    <cellStyle name="Связанная ячейка 2" xfId="80"/>
    <cellStyle name="Связанная ячейка 3" xfId="81"/>
    <cellStyle name="Стиль 1" xfId="82"/>
    <cellStyle name="Текст предупреждения 2" xfId="83"/>
    <cellStyle name="Текст предупреждения 3" xfId="84"/>
    <cellStyle name="Хороший 2" xfId="85"/>
    <cellStyle name="Хороший 3" xfId="8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90-210\work\&#1051;&#1072;&#1093;&#1090;&#1080;&#1086;&#1085;&#1086;&#1074;&#1072;\428%20&#1079;&#1076;\&#1047;&#1076;%20_428%2005.04.0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СР"/>
      <sheetName val="подг терр"/>
      <sheetName val=" 428"/>
      <sheetName val=" пристр428"/>
      <sheetName val="Набл.скважины"/>
      <sheetName val="Зд 428 А"/>
      <sheetName val="Зд 449 А"/>
      <sheetName val=" ИТСО СФЗ"/>
      <sheetName val="ж д пути"/>
      <sheetName val="Зд 490"/>
      <sheetName val="Зд 428 Б"/>
      <sheetName val="нар сети"/>
      <sheetName val=" дороги"/>
      <sheetName val=" тротуар"/>
      <sheetName val=" Верт.план."/>
      <sheetName val="каб каналы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130"/>
  <sheetViews>
    <sheetView showGridLines="0" topLeftCell="A94" zoomScaleNormal="75" zoomScaleSheetLayoutView="75" workbookViewId="0">
      <selection activeCell="A95" sqref="A95:I95"/>
    </sheetView>
  </sheetViews>
  <sheetFormatPr defaultColWidth="9.140625" defaultRowHeight="12.75" outlineLevelRow="1" x14ac:dyDescent="0.2"/>
  <cols>
    <col min="1" max="1" width="3.28515625" style="25" customWidth="1"/>
    <col min="2" max="2" width="9.7109375" style="1" customWidth="1"/>
    <col min="3" max="3" width="34.28515625" style="22" customWidth="1"/>
    <col min="4" max="4" width="7.7109375" style="21" customWidth="1"/>
    <col min="5" max="5" width="16.42578125" style="23" customWidth="1"/>
    <col min="6" max="6" width="7.7109375" style="7" customWidth="1"/>
    <col min="7" max="9" width="6.7109375" style="7" customWidth="1"/>
    <col min="10" max="10" width="7.7109375" style="58" customWidth="1"/>
    <col min="11" max="17" width="6.7109375" style="7" customWidth="1"/>
    <col min="18" max="16384" width="9.140625" style="8"/>
  </cols>
  <sheetData>
    <row r="1" spans="1:18" customFormat="1" ht="12.75" customHeight="1" x14ac:dyDescent="0.2">
      <c r="A1" s="6" t="s">
        <v>35</v>
      </c>
      <c r="B1" s="35"/>
      <c r="C1" s="154"/>
      <c r="D1" s="47"/>
      <c r="E1" s="177" t="s">
        <v>67</v>
      </c>
      <c r="F1" s="178"/>
      <c r="G1" s="178"/>
      <c r="H1" s="178"/>
      <c r="I1" s="178"/>
      <c r="J1" s="178"/>
      <c r="K1" s="36"/>
      <c r="L1" s="36"/>
      <c r="M1" s="6" t="s">
        <v>36</v>
      </c>
      <c r="N1" s="5"/>
      <c r="O1" s="5"/>
      <c r="P1" s="5"/>
    </row>
    <row r="2" spans="1:18" customFormat="1" x14ac:dyDescent="0.2">
      <c r="A2" s="46"/>
      <c r="B2" s="35"/>
      <c r="C2" s="154"/>
      <c r="D2" s="47"/>
      <c r="E2" s="163"/>
      <c r="F2" s="163"/>
      <c r="G2" s="156" t="s">
        <v>18</v>
      </c>
      <c r="H2" s="162"/>
      <c r="I2" s="161"/>
      <c r="J2" s="168"/>
      <c r="K2" s="36"/>
      <c r="L2" s="36"/>
      <c r="M2" s="10" t="s">
        <v>70</v>
      </c>
      <c r="N2" s="5"/>
      <c r="O2" s="5"/>
      <c r="P2" s="5"/>
    </row>
    <row r="3" spans="1:18" customFormat="1" x14ac:dyDescent="0.2">
      <c r="A3" s="46" t="s">
        <v>246</v>
      </c>
      <c r="B3" s="35"/>
      <c r="C3" s="154"/>
      <c r="D3" s="47"/>
      <c r="E3" s="36"/>
      <c r="F3" s="36"/>
      <c r="G3" s="36"/>
      <c r="H3" s="36"/>
      <c r="I3" s="36"/>
      <c r="J3" s="168"/>
      <c r="K3" s="36"/>
      <c r="L3" s="36"/>
      <c r="M3" s="10" t="s">
        <v>245</v>
      </c>
      <c r="N3" s="5"/>
      <c r="O3" s="5"/>
      <c r="P3" s="5"/>
    </row>
    <row r="4" spans="1:18" customFormat="1" x14ac:dyDescent="0.2">
      <c r="A4" s="10" t="s">
        <v>244</v>
      </c>
      <c r="B4" s="35"/>
      <c r="C4" s="154"/>
      <c r="D4" s="47"/>
      <c r="E4" s="36"/>
      <c r="F4" s="36"/>
      <c r="G4" s="13" t="s">
        <v>243</v>
      </c>
      <c r="H4" s="160"/>
      <c r="I4" s="36"/>
      <c r="J4" s="168"/>
      <c r="K4" s="36"/>
      <c r="L4" s="36"/>
      <c r="M4" s="11"/>
      <c r="N4" s="11"/>
      <c r="O4" s="159"/>
      <c r="P4" s="5"/>
    </row>
    <row r="5" spans="1:18" customFormat="1" x14ac:dyDescent="0.2">
      <c r="A5" s="34"/>
      <c r="B5" s="35"/>
      <c r="C5" s="47"/>
      <c r="D5" s="158"/>
      <c r="E5" s="36"/>
      <c r="F5" s="36"/>
      <c r="G5" s="34" t="s">
        <v>242</v>
      </c>
      <c r="H5" s="34"/>
      <c r="I5" s="34"/>
      <c r="J5" s="168"/>
      <c r="K5" s="36"/>
      <c r="L5" s="36"/>
      <c r="M5" s="10" t="s">
        <v>241</v>
      </c>
      <c r="N5" s="5"/>
      <c r="O5" s="5"/>
      <c r="P5" s="5"/>
      <c r="Q5" s="8"/>
    </row>
    <row r="6" spans="1:18" customFormat="1" x14ac:dyDescent="0.2">
      <c r="A6" s="34"/>
      <c r="B6" s="35"/>
      <c r="C6" s="47"/>
      <c r="D6" s="158"/>
      <c r="E6" s="36"/>
      <c r="F6" s="36"/>
      <c r="G6" s="36"/>
      <c r="H6" s="36"/>
      <c r="I6" s="36"/>
      <c r="J6" s="168"/>
      <c r="K6" s="36"/>
      <c r="L6" s="36"/>
      <c r="M6" s="5"/>
      <c r="N6" s="5"/>
      <c r="O6" s="5"/>
      <c r="P6" s="5"/>
      <c r="Q6" s="8"/>
    </row>
    <row r="7" spans="1:18" x14ac:dyDescent="0.2">
      <c r="A7" s="4"/>
      <c r="B7" s="9"/>
      <c r="C7" s="14" t="s">
        <v>19</v>
      </c>
      <c r="D7" s="15" t="s">
        <v>240</v>
      </c>
      <c r="E7" s="16"/>
      <c r="F7" s="5"/>
      <c r="G7" s="5"/>
      <c r="H7" s="4"/>
      <c r="I7" s="5"/>
      <c r="J7" s="51"/>
      <c r="K7" s="11"/>
      <c r="L7" s="11"/>
      <c r="M7" s="11"/>
      <c r="N7" s="11"/>
      <c r="O7" s="11"/>
      <c r="P7" s="5"/>
      <c r="Q7" s="5"/>
    </row>
    <row r="8" spans="1:18" x14ac:dyDescent="0.2">
      <c r="A8" s="4"/>
      <c r="B8" s="9"/>
      <c r="C8" s="2"/>
      <c r="D8" s="3"/>
      <c r="E8" s="157"/>
      <c r="F8" s="155"/>
      <c r="G8" s="155"/>
      <c r="H8" s="156" t="s">
        <v>20</v>
      </c>
      <c r="I8" s="156"/>
      <c r="J8" s="169"/>
      <c r="K8" s="12"/>
      <c r="L8" s="5"/>
      <c r="M8" s="5"/>
      <c r="N8" s="5"/>
      <c r="O8" s="5"/>
      <c r="P8" s="5"/>
      <c r="Q8" s="5"/>
    </row>
    <row r="9" spans="1:18" x14ac:dyDescent="0.2">
      <c r="A9" s="17"/>
      <c r="B9" s="18"/>
      <c r="C9" s="2"/>
      <c r="D9" s="3"/>
      <c r="E9" s="8"/>
      <c r="F9" s="5"/>
      <c r="G9" s="5"/>
      <c r="H9" s="5"/>
      <c r="I9" s="5"/>
      <c r="J9" s="51"/>
      <c r="K9" s="5"/>
      <c r="L9" s="5"/>
      <c r="M9" s="5"/>
      <c r="N9" s="5"/>
      <c r="O9" s="5"/>
      <c r="P9" s="5"/>
      <c r="Q9" s="5"/>
    </row>
    <row r="10" spans="1:18" ht="14.25" x14ac:dyDescent="0.2">
      <c r="A10" s="4"/>
      <c r="B10" s="9"/>
      <c r="C10" s="2"/>
      <c r="D10" s="16" t="s">
        <v>239</v>
      </c>
      <c r="E10" s="4"/>
      <c r="F10" s="5"/>
      <c r="G10" s="5"/>
      <c r="H10" s="5"/>
      <c r="I10" s="16"/>
      <c r="J10" s="52"/>
      <c r="K10" s="5"/>
      <c r="L10" s="5"/>
      <c r="M10" s="5"/>
      <c r="N10" s="42"/>
      <c r="O10" s="39"/>
      <c r="P10" s="39"/>
      <c r="Q10" s="5"/>
      <c r="R10" s="19"/>
    </row>
    <row r="11" spans="1:18" x14ac:dyDescent="0.2">
      <c r="A11" s="4"/>
      <c r="B11" s="9"/>
      <c r="C11" s="2"/>
      <c r="D11" s="16" t="s">
        <v>64</v>
      </c>
      <c r="E11" s="4"/>
      <c r="F11" s="5"/>
      <c r="G11" s="5"/>
      <c r="H11" s="5"/>
      <c r="I11" s="16"/>
      <c r="J11" s="180" t="s">
        <v>238</v>
      </c>
      <c r="K11" s="181"/>
      <c r="L11" s="10" t="s">
        <v>60</v>
      </c>
      <c r="M11" s="5"/>
      <c r="N11" s="37"/>
      <c r="O11" s="39"/>
      <c r="P11" s="152"/>
      <c r="Q11" s="5"/>
    </row>
    <row r="12" spans="1:18" outlineLevel="1" x14ac:dyDescent="0.2">
      <c r="A12" s="4"/>
      <c r="B12" s="9"/>
      <c r="C12" s="2"/>
      <c r="D12" s="16" t="s">
        <v>66</v>
      </c>
      <c r="E12" s="4"/>
      <c r="F12" s="5"/>
      <c r="G12" s="5"/>
      <c r="H12" s="5"/>
      <c r="I12" s="16"/>
      <c r="J12" s="180" t="s">
        <v>237</v>
      </c>
      <c r="K12" s="181"/>
      <c r="L12" s="10" t="s">
        <v>60</v>
      </c>
      <c r="M12" s="5"/>
      <c r="N12" s="37"/>
      <c r="O12" s="39"/>
      <c r="P12" s="152"/>
      <c r="Q12" s="5"/>
    </row>
    <row r="13" spans="1:18" outlineLevel="1" x14ac:dyDescent="0.2">
      <c r="A13" s="4"/>
      <c r="B13" s="9"/>
      <c r="C13" s="2"/>
      <c r="D13" s="16" t="s">
        <v>65</v>
      </c>
      <c r="E13" s="4"/>
      <c r="F13" s="5"/>
      <c r="G13" s="5"/>
      <c r="H13" s="5"/>
      <c r="I13" s="16"/>
      <c r="J13" s="180" t="s">
        <v>236</v>
      </c>
      <c r="K13" s="181"/>
      <c r="L13" s="10" t="s">
        <v>60</v>
      </c>
      <c r="M13" s="5"/>
      <c r="N13" s="37"/>
      <c r="O13" s="39"/>
      <c r="P13" s="43"/>
      <c r="Q13" s="5"/>
    </row>
    <row r="14" spans="1:18" x14ac:dyDescent="0.2">
      <c r="A14" s="4"/>
      <c r="B14" s="9"/>
      <c r="C14" s="2"/>
      <c r="D14" s="16" t="s">
        <v>61</v>
      </c>
      <c r="E14" s="4"/>
      <c r="F14" s="5"/>
      <c r="G14" s="5"/>
      <c r="H14" s="5"/>
      <c r="I14" s="16"/>
      <c r="J14" s="180" t="s">
        <v>235</v>
      </c>
      <c r="K14" s="181"/>
      <c r="L14" s="10" t="s">
        <v>60</v>
      </c>
      <c r="M14" s="5"/>
      <c r="N14" s="37"/>
      <c r="O14" s="39"/>
      <c r="P14" s="43"/>
      <c r="Q14" s="5"/>
    </row>
    <row r="15" spans="1:18" outlineLevel="1" x14ac:dyDescent="0.2">
      <c r="A15" s="4"/>
      <c r="B15" s="9"/>
      <c r="C15" s="2"/>
      <c r="D15" s="16" t="s">
        <v>62</v>
      </c>
      <c r="E15" s="4"/>
      <c r="F15" s="5"/>
      <c r="G15" s="5"/>
      <c r="H15" s="5"/>
      <c r="I15" s="16"/>
      <c r="J15" s="180" t="s">
        <v>234</v>
      </c>
      <c r="K15" s="181"/>
      <c r="L15" s="10" t="s">
        <v>63</v>
      </c>
      <c r="M15" s="5"/>
      <c r="N15" s="5"/>
      <c r="O15" s="5"/>
      <c r="P15" s="5"/>
      <c r="Q15" s="5"/>
    </row>
    <row r="16" spans="1:18" customFormat="1" ht="15" customHeight="1" outlineLevel="1" x14ac:dyDescent="0.2">
      <c r="A16" s="34"/>
      <c r="B16" s="35"/>
      <c r="C16" s="154"/>
      <c r="D16" s="16" t="s">
        <v>233</v>
      </c>
      <c r="E16" s="34"/>
      <c r="F16" s="36"/>
      <c r="G16" s="36"/>
      <c r="H16" s="36"/>
      <c r="I16" s="153"/>
      <c r="J16" s="179">
        <f>J120/1000</f>
        <v>77.578999999999994</v>
      </c>
      <c r="K16" s="179"/>
      <c r="L16" s="46" t="s">
        <v>68</v>
      </c>
      <c r="M16" s="36"/>
      <c r="N16" s="37"/>
      <c r="O16" s="38"/>
      <c r="P16" s="152"/>
      <c r="Q16" s="40"/>
    </row>
    <row r="17" spans="1:17" customFormat="1" ht="15" customHeight="1" x14ac:dyDescent="0.2">
      <c r="A17" s="34"/>
      <c r="B17" s="35"/>
      <c r="C17" s="26"/>
      <c r="D17" s="41" t="s">
        <v>69</v>
      </c>
      <c r="E17" s="16"/>
      <c r="F17" s="16"/>
      <c r="G17" s="16"/>
      <c r="H17" s="16"/>
      <c r="I17" s="16"/>
      <c r="J17" s="52"/>
      <c r="K17" s="16"/>
      <c r="L17" s="16"/>
      <c r="M17" s="36"/>
      <c r="N17" s="36"/>
      <c r="O17" s="36"/>
      <c r="P17" s="36"/>
    </row>
    <row r="19" spans="1:17" ht="18" customHeight="1" x14ac:dyDescent="0.2">
      <c r="A19" s="184" t="s">
        <v>21</v>
      </c>
      <c r="B19" s="189" t="s">
        <v>28</v>
      </c>
      <c r="C19" s="184" t="s">
        <v>22</v>
      </c>
      <c r="D19" s="184" t="s">
        <v>23</v>
      </c>
      <c r="E19" s="184" t="s">
        <v>24</v>
      </c>
      <c r="F19" s="184" t="s">
        <v>37</v>
      </c>
      <c r="G19" s="187"/>
      <c r="H19" s="187"/>
      <c r="I19" s="187"/>
      <c r="J19" s="184" t="s">
        <v>38</v>
      </c>
      <c r="K19" s="187"/>
      <c r="L19" s="187"/>
      <c r="M19" s="187"/>
      <c r="N19" s="184" t="s">
        <v>30</v>
      </c>
      <c r="O19" s="184" t="s">
        <v>32</v>
      </c>
      <c r="P19" s="184" t="s">
        <v>31</v>
      </c>
      <c r="Q19" s="184" t="s">
        <v>33</v>
      </c>
    </row>
    <row r="20" spans="1:17" ht="15.75" customHeight="1" x14ac:dyDescent="0.2">
      <c r="A20" s="187"/>
      <c r="B20" s="190"/>
      <c r="C20" s="188"/>
      <c r="D20" s="184"/>
      <c r="E20" s="187"/>
      <c r="F20" s="184" t="s">
        <v>25</v>
      </c>
      <c r="G20" s="184" t="s">
        <v>27</v>
      </c>
      <c r="H20" s="187"/>
      <c r="I20" s="187"/>
      <c r="J20" s="185" t="s">
        <v>25</v>
      </c>
      <c r="K20" s="184" t="s">
        <v>27</v>
      </c>
      <c r="L20" s="187"/>
      <c r="M20" s="187"/>
      <c r="N20" s="184"/>
      <c r="O20" s="184"/>
      <c r="P20" s="184"/>
      <c r="Q20" s="184"/>
    </row>
    <row r="21" spans="1:17" ht="15.75" customHeight="1" x14ac:dyDescent="0.2">
      <c r="A21" s="187"/>
      <c r="B21" s="190"/>
      <c r="C21" s="188"/>
      <c r="D21" s="184"/>
      <c r="E21" s="187"/>
      <c r="F21" s="187"/>
      <c r="G21" s="135" t="s">
        <v>26</v>
      </c>
      <c r="H21" s="135" t="s">
        <v>34</v>
      </c>
      <c r="I21" s="135" t="s">
        <v>29</v>
      </c>
      <c r="J21" s="186"/>
      <c r="K21" s="135" t="s">
        <v>26</v>
      </c>
      <c r="L21" s="135" t="s">
        <v>34</v>
      </c>
      <c r="M21" s="135" t="s">
        <v>29</v>
      </c>
      <c r="N21" s="184"/>
      <c r="O21" s="184"/>
      <c r="P21" s="184"/>
      <c r="Q21" s="184"/>
    </row>
    <row r="22" spans="1:17" x14ac:dyDescent="0.2">
      <c r="A22" s="20">
        <v>1</v>
      </c>
      <c r="B22" s="138">
        <v>2</v>
      </c>
      <c r="C22" s="135">
        <v>3</v>
      </c>
      <c r="D22" s="135">
        <v>4</v>
      </c>
      <c r="E22" s="20">
        <v>5</v>
      </c>
      <c r="F22" s="136">
        <v>6</v>
      </c>
      <c r="G22" s="136">
        <v>7</v>
      </c>
      <c r="H22" s="136">
        <v>8</v>
      </c>
      <c r="I22" s="136">
        <v>9</v>
      </c>
      <c r="J22" s="139">
        <v>10</v>
      </c>
      <c r="K22" s="136">
        <v>11</v>
      </c>
      <c r="L22" s="136">
        <v>12</v>
      </c>
      <c r="M22" s="136">
        <v>13</v>
      </c>
      <c r="N22" s="136">
        <v>14</v>
      </c>
      <c r="O22" s="136">
        <v>15</v>
      </c>
      <c r="P22" s="136">
        <v>16</v>
      </c>
      <c r="Q22" s="136">
        <v>17</v>
      </c>
    </row>
    <row r="23" spans="1:17" ht="19.899999999999999" customHeight="1" x14ac:dyDescent="0.2">
      <c r="A23" s="183" t="s">
        <v>232</v>
      </c>
      <c r="B23" s="176"/>
      <c r="C23" s="176"/>
      <c r="D23" s="176"/>
      <c r="E23" s="176"/>
      <c r="F23" s="176"/>
      <c r="G23" s="176"/>
      <c r="H23" s="176"/>
      <c r="I23" s="176"/>
      <c r="J23" s="176"/>
      <c r="K23" s="176"/>
      <c r="L23" s="176"/>
      <c r="M23" s="176"/>
      <c r="N23" s="176"/>
      <c r="O23" s="176"/>
      <c r="P23" s="176"/>
      <c r="Q23" s="176"/>
    </row>
    <row r="24" spans="1:17" ht="43.5" x14ac:dyDescent="0.2">
      <c r="A24" s="20">
        <v>1</v>
      </c>
      <c r="B24" s="27" t="s">
        <v>231</v>
      </c>
      <c r="C24" s="137" t="s">
        <v>230</v>
      </c>
      <c r="D24" s="28" t="s">
        <v>204</v>
      </c>
      <c r="E24" s="32">
        <v>4.2000000000000003E-2</v>
      </c>
      <c r="F24" s="30">
        <v>10562.84</v>
      </c>
      <c r="G24" s="30">
        <v>3739.97</v>
      </c>
      <c r="H24" s="30">
        <v>6822.87</v>
      </c>
      <c r="I24" s="30">
        <v>735.07</v>
      </c>
      <c r="J24" s="53">
        <v>444</v>
      </c>
      <c r="K24" s="31">
        <v>157</v>
      </c>
      <c r="L24" s="31">
        <v>287</v>
      </c>
      <c r="M24" s="31">
        <v>31</v>
      </c>
      <c r="N24" s="31">
        <v>271.8</v>
      </c>
      <c r="O24" s="31">
        <v>11.42</v>
      </c>
      <c r="P24" s="31">
        <v>44.02</v>
      </c>
      <c r="Q24" s="31">
        <v>1.85</v>
      </c>
    </row>
    <row r="25" spans="1:17" ht="43.5" x14ac:dyDescent="0.2">
      <c r="A25" s="20">
        <v>2</v>
      </c>
      <c r="B25" s="27" t="s">
        <v>229</v>
      </c>
      <c r="C25" s="137" t="s">
        <v>228</v>
      </c>
      <c r="D25" s="28" t="s">
        <v>204</v>
      </c>
      <c r="E25" s="32">
        <v>4.2000000000000003E-2</v>
      </c>
      <c r="F25" s="30">
        <v>10303.52</v>
      </c>
      <c r="G25" s="30">
        <v>3566.59</v>
      </c>
      <c r="H25" s="30">
        <v>6736.93</v>
      </c>
      <c r="I25" s="30">
        <v>722.84</v>
      </c>
      <c r="J25" s="53">
        <v>433</v>
      </c>
      <c r="K25" s="31">
        <v>150</v>
      </c>
      <c r="L25" s="31">
        <v>283</v>
      </c>
      <c r="M25" s="31">
        <v>30</v>
      </c>
      <c r="N25" s="31">
        <v>259.2</v>
      </c>
      <c r="O25" s="31">
        <v>10.89</v>
      </c>
      <c r="P25" s="31">
        <v>43.03</v>
      </c>
      <c r="Q25" s="31">
        <v>1.81</v>
      </c>
    </row>
    <row r="26" spans="1:17" ht="53.25" x14ac:dyDescent="0.2">
      <c r="A26" s="20">
        <v>3</v>
      </c>
      <c r="B26" s="27" t="s">
        <v>127</v>
      </c>
      <c r="C26" s="137" t="s">
        <v>227</v>
      </c>
      <c r="D26" s="28" t="s">
        <v>95</v>
      </c>
      <c r="E26" s="32">
        <v>0.25700000000000001</v>
      </c>
      <c r="F26" s="30">
        <v>988.25</v>
      </c>
      <c r="G26" s="30">
        <v>717.65</v>
      </c>
      <c r="H26" s="30">
        <v>270.60000000000002</v>
      </c>
      <c r="I26" s="30">
        <v>1.4</v>
      </c>
      <c r="J26" s="53">
        <v>254</v>
      </c>
      <c r="K26" s="31">
        <v>184</v>
      </c>
      <c r="L26" s="31">
        <v>70</v>
      </c>
      <c r="M26" s="31"/>
      <c r="N26" s="31">
        <v>56.15</v>
      </c>
      <c r="O26" s="31">
        <v>14.43</v>
      </c>
      <c r="P26" s="31">
        <v>0.08</v>
      </c>
      <c r="Q26" s="31">
        <v>0.02</v>
      </c>
    </row>
    <row r="27" spans="1:17" ht="19.899999999999999" customHeight="1" x14ac:dyDescent="0.2">
      <c r="A27" s="183" t="s">
        <v>226</v>
      </c>
      <c r="B27" s="176"/>
      <c r="C27" s="176"/>
      <c r="D27" s="176"/>
      <c r="E27" s="176"/>
      <c r="F27" s="176"/>
      <c r="G27" s="176"/>
      <c r="H27" s="176"/>
      <c r="I27" s="176"/>
      <c r="J27" s="176"/>
      <c r="K27" s="176"/>
      <c r="L27" s="176"/>
      <c r="M27" s="176"/>
      <c r="N27" s="176"/>
      <c r="O27" s="176"/>
      <c r="P27" s="176"/>
      <c r="Q27" s="176"/>
    </row>
    <row r="28" spans="1:17" ht="48" x14ac:dyDescent="0.2">
      <c r="A28" s="20">
        <v>4</v>
      </c>
      <c r="B28" s="27" t="s">
        <v>225</v>
      </c>
      <c r="C28" s="137" t="s">
        <v>224</v>
      </c>
      <c r="D28" s="28" t="s">
        <v>223</v>
      </c>
      <c r="E28" s="32">
        <v>0.08</v>
      </c>
      <c r="F28" s="30">
        <v>1042.8399999999999</v>
      </c>
      <c r="G28" s="30">
        <v>837.02</v>
      </c>
      <c r="H28" s="30">
        <v>157.47999999999999</v>
      </c>
      <c r="I28" s="30">
        <v>3.46</v>
      </c>
      <c r="J28" s="53">
        <v>83</v>
      </c>
      <c r="K28" s="31">
        <v>67</v>
      </c>
      <c r="L28" s="31">
        <v>13</v>
      </c>
      <c r="M28" s="31"/>
      <c r="N28" s="31">
        <v>60.83</v>
      </c>
      <c r="O28" s="31">
        <v>4.87</v>
      </c>
      <c r="P28" s="31">
        <v>0.19</v>
      </c>
      <c r="Q28" s="31">
        <v>0.02</v>
      </c>
    </row>
    <row r="29" spans="1:17" ht="45" outlineLevel="1" x14ac:dyDescent="0.2">
      <c r="A29" s="149" t="s">
        <v>149</v>
      </c>
      <c r="B29" s="151" t="s">
        <v>222</v>
      </c>
      <c r="C29" s="150" t="s">
        <v>221</v>
      </c>
      <c r="D29" s="149" t="s">
        <v>43</v>
      </c>
      <c r="E29" s="148" t="s">
        <v>220</v>
      </c>
      <c r="F29" s="147">
        <v>49.71</v>
      </c>
      <c r="G29" s="31"/>
      <c r="H29" s="31"/>
      <c r="I29" s="31"/>
      <c r="J29" s="170">
        <v>397.68</v>
      </c>
      <c r="K29" s="31"/>
      <c r="L29" s="31"/>
      <c r="M29" s="31"/>
      <c r="N29" s="31"/>
      <c r="O29" s="31"/>
      <c r="P29" s="31"/>
      <c r="Q29" s="31"/>
    </row>
    <row r="30" spans="1:17" ht="60" x14ac:dyDescent="0.2">
      <c r="A30" s="20">
        <v>5</v>
      </c>
      <c r="B30" s="27" t="s">
        <v>219</v>
      </c>
      <c r="C30" s="137" t="s">
        <v>218</v>
      </c>
      <c r="D30" s="28" t="s">
        <v>43</v>
      </c>
      <c r="E30" s="29">
        <v>7</v>
      </c>
      <c r="F30" s="30">
        <v>10.16</v>
      </c>
      <c r="G30" s="31"/>
      <c r="H30" s="31"/>
      <c r="I30" s="31"/>
      <c r="J30" s="53">
        <v>71</v>
      </c>
      <c r="K30" s="31"/>
      <c r="L30" s="31"/>
      <c r="M30" s="31"/>
      <c r="N30" s="31"/>
      <c r="O30" s="31"/>
      <c r="P30" s="31"/>
      <c r="Q30" s="31"/>
    </row>
    <row r="31" spans="1:17" ht="60" x14ac:dyDescent="0.2">
      <c r="A31" s="20">
        <v>6</v>
      </c>
      <c r="B31" s="27" t="s">
        <v>217</v>
      </c>
      <c r="C31" s="137" t="s">
        <v>216</v>
      </c>
      <c r="D31" s="28" t="s">
        <v>43</v>
      </c>
      <c r="E31" s="29">
        <v>1</v>
      </c>
      <c r="F31" s="30">
        <v>15.83</v>
      </c>
      <c r="G31" s="31"/>
      <c r="H31" s="31"/>
      <c r="I31" s="31"/>
      <c r="J31" s="53">
        <v>16</v>
      </c>
      <c r="K31" s="31"/>
      <c r="L31" s="31"/>
      <c r="M31" s="31"/>
      <c r="N31" s="31"/>
      <c r="O31" s="31"/>
      <c r="P31" s="31"/>
      <c r="Q31" s="31"/>
    </row>
    <row r="32" spans="1:17" ht="48" x14ac:dyDescent="0.2">
      <c r="A32" s="20">
        <v>7</v>
      </c>
      <c r="B32" s="27" t="s">
        <v>215</v>
      </c>
      <c r="C32" s="137" t="s">
        <v>214</v>
      </c>
      <c r="D32" s="28" t="s">
        <v>204</v>
      </c>
      <c r="E32" s="32">
        <v>7.4999999999999997E-2</v>
      </c>
      <c r="F32" s="30">
        <v>17726.990000000002</v>
      </c>
      <c r="G32" s="30">
        <v>5944.32</v>
      </c>
      <c r="H32" s="30">
        <v>11228.22</v>
      </c>
      <c r="I32" s="30">
        <v>1204.73</v>
      </c>
      <c r="J32" s="53">
        <v>1330</v>
      </c>
      <c r="K32" s="31">
        <v>446</v>
      </c>
      <c r="L32" s="31">
        <v>842</v>
      </c>
      <c r="M32" s="31">
        <v>90</v>
      </c>
      <c r="N32" s="31">
        <v>432</v>
      </c>
      <c r="O32" s="31">
        <v>32.4</v>
      </c>
      <c r="P32" s="31">
        <v>71.709999999999994</v>
      </c>
      <c r="Q32" s="31">
        <v>5.38</v>
      </c>
    </row>
    <row r="33" spans="1:17" ht="56.25" outlineLevel="1" x14ac:dyDescent="0.2">
      <c r="A33" s="149" t="s">
        <v>149</v>
      </c>
      <c r="B33" s="151" t="s">
        <v>213</v>
      </c>
      <c r="C33" s="150" t="s">
        <v>212</v>
      </c>
      <c r="D33" s="149" t="s">
        <v>43</v>
      </c>
      <c r="E33" s="148" t="s">
        <v>211</v>
      </c>
      <c r="F33" s="147">
        <v>46.39</v>
      </c>
      <c r="G33" s="31"/>
      <c r="H33" s="31"/>
      <c r="I33" s="31"/>
      <c r="J33" s="170">
        <v>3514.04</v>
      </c>
      <c r="K33" s="31"/>
      <c r="L33" s="31"/>
      <c r="M33" s="31"/>
      <c r="N33" s="31"/>
      <c r="O33" s="31"/>
      <c r="P33" s="31"/>
      <c r="Q33" s="31"/>
    </row>
    <row r="34" spans="1:17" ht="22.5" outlineLevel="1" x14ac:dyDescent="0.2">
      <c r="A34" s="149" t="s">
        <v>149</v>
      </c>
      <c r="B34" s="151" t="s">
        <v>200</v>
      </c>
      <c r="C34" s="150" t="s">
        <v>193</v>
      </c>
      <c r="D34" s="149" t="s">
        <v>121</v>
      </c>
      <c r="E34" s="148" t="s">
        <v>210</v>
      </c>
      <c r="F34" s="147">
        <v>12993</v>
      </c>
      <c r="G34" s="31"/>
      <c r="H34" s="31"/>
      <c r="I34" s="31"/>
      <c r="J34" s="170">
        <v>282.60000000000002</v>
      </c>
      <c r="K34" s="31"/>
      <c r="L34" s="31"/>
      <c r="M34" s="31"/>
      <c r="N34" s="31"/>
      <c r="O34" s="31"/>
      <c r="P34" s="31"/>
      <c r="Q34" s="31"/>
    </row>
    <row r="35" spans="1:17" ht="22.5" outlineLevel="1" x14ac:dyDescent="0.2">
      <c r="A35" s="149" t="s">
        <v>149</v>
      </c>
      <c r="B35" s="151" t="s">
        <v>198</v>
      </c>
      <c r="C35" s="150" t="s">
        <v>191</v>
      </c>
      <c r="D35" s="149" t="s">
        <v>121</v>
      </c>
      <c r="E35" s="148" t="s">
        <v>209</v>
      </c>
      <c r="F35" s="147">
        <v>9785</v>
      </c>
      <c r="G35" s="31"/>
      <c r="H35" s="31"/>
      <c r="I35" s="31"/>
      <c r="J35" s="170">
        <v>44.03</v>
      </c>
      <c r="K35" s="31"/>
      <c r="L35" s="31"/>
      <c r="M35" s="31"/>
      <c r="N35" s="31"/>
      <c r="O35" s="31"/>
      <c r="P35" s="31"/>
      <c r="Q35" s="31"/>
    </row>
    <row r="36" spans="1:17" ht="60" x14ac:dyDescent="0.2">
      <c r="A36" s="20">
        <v>8</v>
      </c>
      <c r="B36" s="27" t="s">
        <v>208</v>
      </c>
      <c r="C36" s="137" t="s">
        <v>207</v>
      </c>
      <c r="D36" s="28" t="s">
        <v>43</v>
      </c>
      <c r="E36" s="29">
        <v>75</v>
      </c>
      <c r="F36" s="30">
        <v>36.78</v>
      </c>
      <c r="G36" s="31"/>
      <c r="H36" s="31"/>
      <c r="I36" s="31"/>
      <c r="J36" s="53">
        <v>2759</v>
      </c>
      <c r="K36" s="31"/>
      <c r="L36" s="31"/>
      <c r="M36" s="31"/>
      <c r="N36" s="31"/>
      <c r="O36" s="31"/>
      <c r="P36" s="31"/>
      <c r="Q36" s="31"/>
    </row>
    <row r="37" spans="1:17" ht="48" x14ac:dyDescent="0.2">
      <c r="A37" s="20">
        <v>9</v>
      </c>
      <c r="B37" s="27" t="s">
        <v>206</v>
      </c>
      <c r="C37" s="137" t="s">
        <v>205</v>
      </c>
      <c r="D37" s="28" t="s">
        <v>204</v>
      </c>
      <c r="E37" s="32">
        <v>7.4999999999999997E-2</v>
      </c>
      <c r="F37" s="30">
        <v>44597.15</v>
      </c>
      <c r="G37" s="30">
        <v>12678.71</v>
      </c>
      <c r="H37" s="30">
        <v>27021.25</v>
      </c>
      <c r="I37" s="30">
        <v>2967.19</v>
      </c>
      <c r="J37" s="53">
        <v>3345</v>
      </c>
      <c r="K37" s="31">
        <v>951</v>
      </c>
      <c r="L37" s="31">
        <v>2027</v>
      </c>
      <c r="M37" s="31">
        <v>223</v>
      </c>
      <c r="N37" s="31">
        <v>869</v>
      </c>
      <c r="O37" s="31">
        <v>65.180000000000007</v>
      </c>
      <c r="P37" s="31">
        <v>177.04</v>
      </c>
      <c r="Q37" s="31">
        <v>13.28</v>
      </c>
    </row>
    <row r="38" spans="1:17" ht="56.25" outlineLevel="1" x14ac:dyDescent="0.2">
      <c r="A38" s="149" t="s">
        <v>149</v>
      </c>
      <c r="B38" s="151" t="s">
        <v>203</v>
      </c>
      <c r="C38" s="150" t="s">
        <v>202</v>
      </c>
      <c r="D38" s="149" t="s">
        <v>43</v>
      </c>
      <c r="E38" s="148" t="s">
        <v>201</v>
      </c>
      <c r="F38" s="147">
        <v>623.67999999999995</v>
      </c>
      <c r="G38" s="31"/>
      <c r="H38" s="31"/>
      <c r="I38" s="31"/>
      <c r="J38" s="170">
        <v>46776</v>
      </c>
      <c r="K38" s="31"/>
      <c r="L38" s="31"/>
      <c r="M38" s="31"/>
      <c r="N38" s="31"/>
      <c r="O38" s="31"/>
      <c r="P38" s="31"/>
      <c r="Q38" s="31"/>
    </row>
    <row r="39" spans="1:17" ht="22.5" outlineLevel="1" x14ac:dyDescent="0.2">
      <c r="A39" s="149" t="s">
        <v>149</v>
      </c>
      <c r="B39" s="151" t="s">
        <v>200</v>
      </c>
      <c r="C39" s="150" t="s">
        <v>193</v>
      </c>
      <c r="D39" s="149" t="s">
        <v>121</v>
      </c>
      <c r="E39" s="148" t="s">
        <v>199</v>
      </c>
      <c r="F39" s="147">
        <v>12993</v>
      </c>
      <c r="G39" s="31"/>
      <c r="H39" s="31"/>
      <c r="I39" s="31"/>
      <c r="J39" s="170">
        <v>3449.64</v>
      </c>
      <c r="K39" s="31"/>
      <c r="L39" s="31"/>
      <c r="M39" s="31"/>
      <c r="N39" s="31"/>
      <c r="O39" s="31"/>
      <c r="P39" s="31"/>
      <c r="Q39" s="31"/>
    </row>
    <row r="40" spans="1:17" ht="22.5" outlineLevel="1" x14ac:dyDescent="0.2">
      <c r="A40" s="149" t="s">
        <v>149</v>
      </c>
      <c r="B40" s="151" t="s">
        <v>198</v>
      </c>
      <c r="C40" s="150" t="s">
        <v>191</v>
      </c>
      <c r="D40" s="149" t="s">
        <v>121</v>
      </c>
      <c r="E40" s="148" t="s">
        <v>197</v>
      </c>
      <c r="F40" s="147">
        <v>9785</v>
      </c>
      <c r="G40" s="31"/>
      <c r="H40" s="31"/>
      <c r="I40" s="31"/>
      <c r="J40" s="170">
        <v>102.74</v>
      </c>
      <c r="K40" s="31"/>
      <c r="L40" s="31"/>
      <c r="M40" s="31"/>
      <c r="N40" s="31"/>
      <c r="O40" s="31"/>
      <c r="P40" s="31"/>
      <c r="Q40" s="31"/>
    </row>
    <row r="41" spans="1:17" ht="60" x14ac:dyDescent="0.2">
      <c r="A41" s="20">
        <v>10</v>
      </c>
      <c r="B41" s="27" t="s">
        <v>196</v>
      </c>
      <c r="C41" s="137" t="s">
        <v>195</v>
      </c>
      <c r="D41" s="28" t="s">
        <v>43</v>
      </c>
      <c r="E41" s="29">
        <v>75</v>
      </c>
      <c r="F41" s="30">
        <v>54.02</v>
      </c>
      <c r="G41" s="31"/>
      <c r="H41" s="31"/>
      <c r="I41" s="31"/>
      <c r="J41" s="53">
        <v>4052</v>
      </c>
      <c r="K41" s="31"/>
      <c r="L41" s="31"/>
      <c r="M41" s="31"/>
      <c r="N41" s="31"/>
      <c r="O41" s="31"/>
      <c r="P41" s="31"/>
      <c r="Q41" s="31"/>
    </row>
    <row r="42" spans="1:17" ht="24" x14ac:dyDescent="0.2">
      <c r="A42" s="20">
        <v>11</v>
      </c>
      <c r="B42" s="27" t="s">
        <v>194</v>
      </c>
      <c r="C42" s="137" t="s">
        <v>193</v>
      </c>
      <c r="D42" s="28" t="s">
        <v>121</v>
      </c>
      <c r="E42" s="32">
        <v>5.5E-2</v>
      </c>
      <c r="F42" s="30">
        <v>12993</v>
      </c>
      <c r="G42" s="31"/>
      <c r="H42" s="31"/>
      <c r="I42" s="31"/>
      <c r="J42" s="53">
        <v>715</v>
      </c>
      <c r="K42" s="31"/>
      <c r="L42" s="31"/>
      <c r="M42" s="31"/>
      <c r="N42" s="31"/>
      <c r="O42" s="31"/>
      <c r="P42" s="31"/>
      <c r="Q42" s="31"/>
    </row>
    <row r="43" spans="1:17" ht="24" x14ac:dyDescent="0.2">
      <c r="A43" s="20">
        <v>12</v>
      </c>
      <c r="B43" s="27" t="s">
        <v>192</v>
      </c>
      <c r="C43" s="137" t="s">
        <v>191</v>
      </c>
      <c r="D43" s="28" t="s">
        <v>121</v>
      </c>
      <c r="E43" s="32">
        <v>7.0000000000000001E-3</v>
      </c>
      <c r="F43" s="30">
        <v>9785</v>
      </c>
      <c r="G43" s="31"/>
      <c r="H43" s="31"/>
      <c r="I43" s="31"/>
      <c r="J43" s="53">
        <v>68</v>
      </c>
      <c r="K43" s="31"/>
      <c r="L43" s="31"/>
      <c r="M43" s="31"/>
      <c r="N43" s="31"/>
      <c r="O43" s="31"/>
      <c r="P43" s="31"/>
      <c r="Q43" s="31"/>
    </row>
    <row r="44" spans="1:17" ht="60" x14ac:dyDescent="0.2">
      <c r="A44" s="20">
        <v>13</v>
      </c>
      <c r="B44" s="27" t="s">
        <v>190</v>
      </c>
      <c r="C44" s="137" t="s">
        <v>189</v>
      </c>
      <c r="D44" s="28" t="s">
        <v>40</v>
      </c>
      <c r="E44" s="29">
        <v>2</v>
      </c>
      <c r="F44" s="30">
        <v>60.07</v>
      </c>
      <c r="G44" s="30">
        <v>56.91</v>
      </c>
      <c r="H44" s="31"/>
      <c r="I44" s="31"/>
      <c r="J44" s="53">
        <v>120</v>
      </c>
      <c r="K44" s="31">
        <v>114</v>
      </c>
      <c r="L44" s="31"/>
      <c r="M44" s="31"/>
      <c r="N44" s="31">
        <v>4.2</v>
      </c>
      <c r="O44" s="31">
        <v>8.4</v>
      </c>
      <c r="P44" s="31"/>
      <c r="Q44" s="31"/>
    </row>
    <row r="45" spans="1:17" ht="36" x14ac:dyDescent="0.2">
      <c r="A45" s="20">
        <v>14</v>
      </c>
      <c r="B45" s="27" t="s">
        <v>164</v>
      </c>
      <c r="C45" s="137" t="s">
        <v>188</v>
      </c>
      <c r="D45" s="28" t="s">
        <v>42</v>
      </c>
      <c r="E45" s="29">
        <v>2</v>
      </c>
      <c r="F45" s="30">
        <v>150.26</v>
      </c>
      <c r="G45" s="31"/>
      <c r="H45" s="31"/>
      <c r="I45" s="31"/>
      <c r="J45" s="53">
        <v>301</v>
      </c>
      <c r="K45" s="31"/>
      <c r="L45" s="31"/>
      <c r="M45" s="31"/>
      <c r="N45" s="31"/>
      <c r="O45" s="31"/>
      <c r="P45" s="31"/>
      <c r="Q45" s="31"/>
    </row>
    <row r="46" spans="1:17" ht="60" x14ac:dyDescent="0.2">
      <c r="A46" s="20">
        <v>15</v>
      </c>
      <c r="B46" s="27" t="s">
        <v>187</v>
      </c>
      <c r="C46" s="137" t="s">
        <v>186</v>
      </c>
      <c r="D46" s="28" t="s">
        <v>40</v>
      </c>
      <c r="E46" s="29">
        <v>4</v>
      </c>
      <c r="F46" s="30">
        <v>62.91</v>
      </c>
      <c r="G46" s="30">
        <v>56.91</v>
      </c>
      <c r="H46" s="30">
        <v>1.0900000000000001</v>
      </c>
      <c r="I46" s="31"/>
      <c r="J46" s="53">
        <v>252</v>
      </c>
      <c r="K46" s="31">
        <v>228</v>
      </c>
      <c r="L46" s="31">
        <v>4</v>
      </c>
      <c r="M46" s="31"/>
      <c r="N46" s="31">
        <v>4.2</v>
      </c>
      <c r="O46" s="31">
        <v>16.8</v>
      </c>
      <c r="P46" s="31"/>
      <c r="Q46" s="31"/>
    </row>
    <row r="47" spans="1:17" ht="36" x14ac:dyDescent="0.2">
      <c r="A47" s="20">
        <v>16</v>
      </c>
      <c r="B47" s="27" t="s">
        <v>164</v>
      </c>
      <c r="C47" s="137" t="s">
        <v>185</v>
      </c>
      <c r="D47" s="28" t="s">
        <v>42</v>
      </c>
      <c r="E47" s="29">
        <v>4</v>
      </c>
      <c r="F47" s="30">
        <v>595.13</v>
      </c>
      <c r="G47" s="31"/>
      <c r="H47" s="31"/>
      <c r="I47" s="31"/>
      <c r="J47" s="53">
        <v>2381</v>
      </c>
      <c r="K47" s="31"/>
      <c r="L47" s="31"/>
      <c r="M47" s="31"/>
      <c r="N47" s="31"/>
      <c r="O47" s="31"/>
      <c r="P47" s="31"/>
      <c r="Q47" s="31"/>
    </row>
    <row r="48" spans="1:17" ht="36" x14ac:dyDescent="0.2">
      <c r="A48" s="20">
        <v>17</v>
      </c>
      <c r="B48" s="27" t="s">
        <v>184</v>
      </c>
      <c r="C48" s="137" t="s">
        <v>183</v>
      </c>
      <c r="D48" s="28" t="s">
        <v>182</v>
      </c>
      <c r="E48" s="32">
        <v>6</v>
      </c>
      <c r="F48" s="30">
        <v>154.52000000000001</v>
      </c>
      <c r="G48" s="31"/>
      <c r="H48" s="31"/>
      <c r="I48" s="31"/>
      <c r="J48" s="53">
        <v>927</v>
      </c>
      <c r="K48" s="31"/>
      <c r="L48" s="31"/>
      <c r="M48" s="31"/>
      <c r="N48" s="31"/>
      <c r="O48" s="31"/>
      <c r="P48" s="31"/>
      <c r="Q48" s="31"/>
    </row>
    <row r="49" spans="1:17" ht="48" x14ac:dyDescent="0.2">
      <c r="A49" s="20">
        <v>18</v>
      </c>
      <c r="B49" s="27" t="s">
        <v>181</v>
      </c>
      <c r="C49" s="137" t="s">
        <v>180</v>
      </c>
      <c r="D49" s="28" t="s">
        <v>179</v>
      </c>
      <c r="E49" s="32">
        <v>6</v>
      </c>
      <c r="F49" s="30">
        <v>136.31</v>
      </c>
      <c r="G49" s="30">
        <v>115.04</v>
      </c>
      <c r="H49" s="30">
        <v>6.97</v>
      </c>
      <c r="I49" s="31"/>
      <c r="J49" s="53">
        <v>818</v>
      </c>
      <c r="K49" s="31">
        <v>690</v>
      </c>
      <c r="L49" s="31">
        <v>42</v>
      </c>
      <c r="M49" s="31"/>
      <c r="N49" s="31">
        <v>8</v>
      </c>
      <c r="O49" s="31">
        <v>48</v>
      </c>
      <c r="P49" s="31"/>
      <c r="Q49" s="31"/>
    </row>
    <row r="50" spans="1:17" ht="24" x14ac:dyDescent="0.2">
      <c r="A50" s="20">
        <v>19</v>
      </c>
      <c r="B50" s="27" t="s">
        <v>178</v>
      </c>
      <c r="C50" s="137" t="s">
        <v>177</v>
      </c>
      <c r="D50" s="28" t="s">
        <v>174</v>
      </c>
      <c r="E50" s="32">
        <v>39.93</v>
      </c>
      <c r="F50" s="30">
        <v>10.81</v>
      </c>
      <c r="G50" s="30">
        <v>10.81</v>
      </c>
      <c r="H50" s="31"/>
      <c r="I50" s="31"/>
      <c r="J50" s="53">
        <v>432</v>
      </c>
      <c r="K50" s="31">
        <v>432</v>
      </c>
      <c r="L50" s="31"/>
      <c r="M50" s="31"/>
      <c r="N50" s="31">
        <v>0.9</v>
      </c>
      <c r="O50" s="31">
        <v>35.94</v>
      </c>
      <c r="P50" s="31"/>
      <c r="Q50" s="31"/>
    </row>
    <row r="51" spans="1:17" ht="24" x14ac:dyDescent="0.2">
      <c r="A51" s="20">
        <v>20</v>
      </c>
      <c r="B51" s="27" t="s">
        <v>176</v>
      </c>
      <c r="C51" s="137" t="s">
        <v>175</v>
      </c>
      <c r="D51" s="28" t="s">
        <v>174</v>
      </c>
      <c r="E51" s="32">
        <v>39.93</v>
      </c>
      <c r="F51" s="30">
        <v>2.59</v>
      </c>
      <c r="G51" s="30">
        <v>1.2</v>
      </c>
      <c r="H51" s="30">
        <v>1.39</v>
      </c>
      <c r="I51" s="31"/>
      <c r="J51" s="53">
        <v>103</v>
      </c>
      <c r="K51" s="31">
        <v>48</v>
      </c>
      <c r="L51" s="31">
        <v>55</v>
      </c>
      <c r="M51" s="31"/>
      <c r="N51" s="31">
        <v>0.1</v>
      </c>
      <c r="O51" s="31">
        <v>3.99</v>
      </c>
      <c r="P51" s="31"/>
      <c r="Q51" s="31"/>
    </row>
    <row r="52" spans="1:17" ht="36" x14ac:dyDescent="0.2">
      <c r="A52" s="20">
        <v>21</v>
      </c>
      <c r="B52" s="27" t="s">
        <v>173</v>
      </c>
      <c r="C52" s="137" t="s">
        <v>172</v>
      </c>
      <c r="D52" s="28" t="s">
        <v>118</v>
      </c>
      <c r="E52" s="32">
        <v>0.39900000000000002</v>
      </c>
      <c r="F52" s="30">
        <v>417.46</v>
      </c>
      <c r="G52" s="30">
        <v>79.650000000000006</v>
      </c>
      <c r="H52" s="30">
        <v>10.15</v>
      </c>
      <c r="I52" s="30">
        <v>0.16</v>
      </c>
      <c r="J52" s="53">
        <v>167</v>
      </c>
      <c r="K52" s="31">
        <v>32</v>
      </c>
      <c r="L52" s="31">
        <v>4</v>
      </c>
      <c r="M52" s="31"/>
      <c r="N52" s="31">
        <v>5.31</v>
      </c>
      <c r="O52" s="31">
        <v>2.12</v>
      </c>
      <c r="P52" s="31">
        <v>0.01</v>
      </c>
      <c r="Q52" s="31"/>
    </row>
    <row r="53" spans="1:17" ht="43.5" x14ac:dyDescent="0.2">
      <c r="A53" s="20">
        <v>22</v>
      </c>
      <c r="B53" s="27" t="s">
        <v>171</v>
      </c>
      <c r="C53" s="137" t="s">
        <v>170</v>
      </c>
      <c r="D53" s="28" t="s">
        <v>118</v>
      </c>
      <c r="E53" s="32">
        <v>0.39900000000000002</v>
      </c>
      <c r="F53" s="30">
        <v>777.58</v>
      </c>
      <c r="G53" s="30">
        <v>73.62</v>
      </c>
      <c r="H53" s="30">
        <v>26.6</v>
      </c>
      <c r="I53" s="30">
        <v>0.32</v>
      </c>
      <c r="J53" s="53">
        <v>310</v>
      </c>
      <c r="K53" s="31">
        <v>29</v>
      </c>
      <c r="L53" s="31">
        <v>11</v>
      </c>
      <c r="M53" s="31"/>
      <c r="N53" s="31">
        <v>5.76</v>
      </c>
      <c r="O53" s="31">
        <v>2.2999999999999998</v>
      </c>
      <c r="P53" s="31">
        <v>0.02</v>
      </c>
      <c r="Q53" s="31">
        <v>0.01</v>
      </c>
    </row>
    <row r="54" spans="1:17" ht="36" x14ac:dyDescent="0.2">
      <c r="A54" s="20">
        <v>23</v>
      </c>
      <c r="B54" s="27" t="s">
        <v>169</v>
      </c>
      <c r="C54" s="137" t="s">
        <v>168</v>
      </c>
      <c r="D54" s="28" t="s">
        <v>160</v>
      </c>
      <c r="E54" s="32">
        <v>0.28000000000000003</v>
      </c>
      <c r="F54" s="30">
        <v>993.04</v>
      </c>
      <c r="G54" s="30">
        <v>259.38</v>
      </c>
      <c r="H54" s="30">
        <v>71.42</v>
      </c>
      <c r="I54" s="31"/>
      <c r="J54" s="53">
        <v>278</v>
      </c>
      <c r="K54" s="31">
        <v>73</v>
      </c>
      <c r="L54" s="31">
        <v>20</v>
      </c>
      <c r="M54" s="31"/>
      <c r="N54" s="31">
        <v>18.850000000000001</v>
      </c>
      <c r="O54" s="31">
        <v>5.28</v>
      </c>
      <c r="P54" s="31"/>
      <c r="Q54" s="31"/>
    </row>
    <row r="55" spans="1:17" ht="22.5" outlineLevel="1" x14ac:dyDescent="0.2">
      <c r="A55" s="149" t="s">
        <v>149</v>
      </c>
      <c r="B55" s="151" t="s">
        <v>167</v>
      </c>
      <c r="C55" s="150" t="s">
        <v>166</v>
      </c>
      <c r="D55" s="149" t="s">
        <v>157</v>
      </c>
      <c r="E55" s="148" t="s">
        <v>165</v>
      </c>
      <c r="F55" s="147">
        <v>414.12</v>
      </c>
      <c r="G55" s="31"/>
      <c r="H55" s="31"/>
      <c r="I55" s="31"/>
      <c r="J55" s="170">
        <v>178.57</v>
      </c>
      <c r="K55" s="31"/>
      <c r="L55" s="31"/>
      <c r="M55" s="31"/>
      <c r="N55" s="31"/>
      <c r="O55" s="31"/>
      <c r="P55" s="31"/>
      <c r="Q55" s="31"/>
    </row>
    <row r="56" spans="1:17" ht="36" x14ac:dyDescent="0.2">
      <c r="A56" s="20">
        <v>24</v>
      </c>
      <c r="B56" s="27" t="s">
        <v>164</v>
      </c>
      <c r="C56" s="137" t="s">
        <v>163</v>
      </c>
      <c r="D56" s="28" t="s">
        <v>157</v>
      </c>
      <c r="E56" s="32">
        <v>0.28000000000000003</v>
      </c>
      <c r="F56" s="30">
        <v>638.04</v>
      </c>
      <c r="G56" s="31"/>
      <c r="H56" s="31"/>
      <c r="I56" s="31"/>
      <c r="J56" s="53">
        <v>179</v>
      </c>
      <c r="K56" s="31"/>
      <c r="L56" s="31"/>
      <c r="M56" s="31"/>
      <c r="N56" s="31"/>
      <c r="O56" s="31"/>
      <c r="P56" s="31"/>
      <c r="Q56" s="31"/>
    </row>
    <row r="57" spans="1:17" ht="36" x14ac:dyDescent="0.2">
      <c r="A57" s="20">
        <v>25</v>
      </c>
      <c r="B57" s="27" t="s">
        <v>162</v>
      </c>
      <c r="C57" s="137" t="s">
        <v>161</v>
      </c>
      <c r="D57" s="28" t="s">
        <v>160</v>
      </c>
      <c r="E57" s="32">
        <v>4.7</v>
      </c>
      <c r="F57" s="30">
        <v>1140.9000000000001</v>
      </c>
      <c r="G57" s="30">
        <v>243.27</v>
      </c>
      <c r="H57" s="30">
        <v>46.57</v>
      </c>
      <c r="I57" s="31"/>
      <c r="J57" s="53">
        <v>5362</v>
      </c>
      <c r="K57" s="31">
        <v>1143</v>
      </c>
      <c r="L57" s="31">
        <v>219</v>
      </c>
      <c r="M57" s="31"/>
      <c r="N57" s="31">
        <v>18.8</v>
      </c>
      <c r="O57" s="31">
        <v>88.36</v>
      </c>
      <c r="P57" s="31"/>
      <c r="Q57" s="31"/>
    </row>
    <row r="58" spans="1:17" ht="45" outlineLevel="1" x14ac:dyDescent="0.2">
      <c r="A58" s="149" t="s">
        <v>149</v>
      </c>
      <c r="B58" s="151" t="s">
        <v>159</v>
      </c>
      <c r="C58" s="150" t="s">
        <v>158</v>
      </c>
      <c r="D58" s="149" t="s">
        <v>157</v>
      </c>
      <c r="E58" s="148" t="s">
        <v>156</v>
      </c>
      <c r="F58" s="147">
        <v>1248.9100000000001</v>
      </c>
      <c r="G58" s="31"/>
      <c r="H58" s="31"/>
      <c r="I58" s="31"/>
      <c r="J58" s="170">
        <v>6057.21</v>
      </c>
      <c r="K58" s="31"/>
      <c r="L58" s="31"/>
      <c r="M58" s="31"/>
      <c r="N58" s="31"/>
      <c r="O58" s="31"/>
      <c r="P58" s="31"/>
      <c r="Q58" s="31"/>
    </row>
    <row r="59" spans="1:17" ht="48" x14ac:dyDescent="0.2">
      <c r="A59" s="20">
        <v>26</v>
      </c>
      <c r="B59" s="27" t="s">
        <v>155</v>
      </c>
      <c r="C59" s="137" t="s">
        <v>154</v>
      </c>
      <c r="D59" s="28" t="s">
        <v>43</v>
      </c>
      <c r="E59" s="29">
        <v>77</v>
      </c>
      <c r="F59" s="30">
        <v>125.56</v>
      </c>
      <c r="G59" s="31"/>
      <c r="H59" s="31"/>
      <c r="I59" s="31"/>
      <c r="J59" s="53">
        <v>9668</v>
      </c>
      <c r="K59" s="31"/>
      <c r="L59" s="31"/>
      <c r="M59" s="31"/>
      <c r="N59" s="31"/>
      <c r="O59" s="31"/>
      <c r="P59" s="31"/>
      <c r="Q59" s="31"/>
    </row>
    <row r="60" spans="1:17" ht="48" x14ac:dyDescent="0.2">
      <c r="A60" s="20">
        <v>27</v>
      </c>
      <c r="B60" s="27" t="s">
        <v>153</v>
      </c>
      <c r="C60" s="137" t="s">
        <v>152</v>
      </c>
      <c r="D60" s="28" t="s">
        <v>43</v>
      </c>
      <c r="E60" s="29">
        <v>77</v>
      </c>
      <c r="F60" s="30">
        <v>184.39</v>
      </c>
      <c r="G60" s="31"/>
      <c r="H60" s="31"/>
      <c r="I60" s="31"/>
      <c r="J60" s="53">
        <v>14198</v>
      </c>
      <c r="K60" s="31"/>
      <c r="L60" s="31"/>
      <c r="M60" s="31"/>
      <c r="N60" s="31"/>
      <c r="O60" s="31"/>
      <c r="P60" s="31"/>
      <c r="Q60" s="31"/>
    </row>
    <row r="61" spans="1:17" ht="24" x14ac:dyDescent="0.2">
      <c r="A61" s="20">
        <v>28</v>
      </c>
      <c r="B61" s="27" t="s">
        <v>151</v>
      </c>
      <c r="C61" s="137" t="s">
        <v>150</v>
      </c>
      <c r="D61" s="28" t="s">
        <v>118</v>
      </c>
      <c r="E61" s="32">
        <v>3.6999999999999998E-2</v>
      </c>
      <c r="F61" s="30">
        <v>16029.68</v>
      </c>
      <c r="G61" s="30">
        <v>2043.64</v>
      </c>
      <c r="H61" s="30">
        <v>811.46</v>
      </c>
      <c r="I61" s="31"/>
      <c r="J61" s="53">
        <v>593</v>
      </c>
      <c r="K61" s="31">
        <v>76</v>
      </c>
      <c r="L61" s="31">
        <v>30</v>
      </c>
      <c r="M61" s="31"/>
      <c r="N61" s="31">
        <v>148.52000000000001</v>
      </c>
      <c r="O61" s="31">
        <v>5.5</v>
      </c>
      <c r="P61" s="31"/>
      <c r="Q61" s="31"/>
    </row>
    <row r="62" spans="1:17" ht="22.5" outlineLevel="1" x14ac:dyDescent="0.2">
      <c r="A62" s="149" t="s">
        <v>149</v>
      </c>
      <c r="B62" s="151" t="s">
        <v>148</v>
      </c>
      <c r="C62" s="150" t="s">
        <v>147</v>
      </c>
      <c r="D62" s="149" t="s">
        <v>121</v>
      </c>
      <c r="E62" s="148" t="s">
        <v>146</v>
      </c>
      <c r="F62" s="147">
        <v>17616.25</v>
      </c>
      <c r="G62" s="31"/>
      <c r="H62" s="31"/>
      <c r="I62" s="31"/>
      <c r="J62" s="170">
        <v>27.87</v>
      </c>
      <c r="K62" s="31"/>
      <c r="L62" s="31"/>
      <c r="M62" s="31"/>
      <c r="N62" s="31"/>
      <c r="O62" s="31"/>
      <c r="P62" s="31"/>
      <c r="Q62" s="31"/>
    </row>
    <row r="63" spans="1:17" ht="24" x14ac:dyDescent="0.2">
      <c r="A63" s="20">
        <v>29</v>
      </c>
      <c r="B63" s="27" t="s">
        <v>145</v>
      </c>
      <c r="C63" s="137" t="s">
        <v>144</v>
      </c>
      <c r="D63" s="28" t="s">
        <v>121</v>
      </c>
      <c r="E63" s="32">
        <v>2E-3</v>
      </c>
      <c r="F63" s="30">
        <v>15866.27</v>
      </c>
      <c r="G63" s="31"/>
      <c r="H63" s="31"/>
      <c r="I63" s="31"/>
      <c r="J63" s="53">
        <v>32</v>
      </c>
      <c r="K63" s="31"/>
      <c r="L63" s="31"/>
      <c r="M63" s="31"/>
      <c r="N63" s="31"/>
      <c r="O63" s="31"/>
      <c r="P63" s="31"/>
      <c r="Q63" s="31"/>
    </row>
    <row r="64" spans="1:17" ht="19.899999999999999" customHeight="1" x14ac:dyDescent="0.2">
      <c r="A64" s="183" t="s">
        <v>143</v>
      </c>
      <c r="B64" s="176"/>
      <c r="C64" s="176"/>
      <c r="D64" s="176"/>
      <c r="E64" s="176"/>
      <c r="F64" s="176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</row>
    <row r="65" spans="1:17" ht="36" x14ac:dyDescent="0.2">
      <c r="A65" s="20">
        <v>30</v>
      </c>
      <c r="B65" s="27" t="s">
        <v>137</v>
      </c>
      <c r="C65" s="137" t="s">
        <v>136</v>
      </c>
      <c r="D65" s="28" t="s">
        <v>135</v>
      </c>
      <c r="E65" s="32">
        <v>0.14000000000000001</v>
      </c>
      <c r="F65" s="30">
        <v>4032.02</v>
      </c>
      <c r="G65" s="30">
        <v>249.91</v>
      </c>
      <c r="H65" s="30">
        <v>3782.11</v>
      </c>
      <c r="I65" s="30">
        <v>385.97</v>
      </c>
      <c r="J65" s="53">
        <v>564</v>
      </c>
      <c r="K65" s="31">
        <v>35</v>
      </c>
      <c r="L65" s="31">
        <v>529</v>
      </c>
      <c r="M65" s="31">
        <v>54</v>
      </c>
      <c r="N65" s="31">
        <v>22.74</v>
      </c>
      <c r="O65" s="31">
        <v>3.18</v>
      </c>
      <c r="P65" s="31">
        <v>24.71</v>
      </c>
      <c r="Q65" s="31">
        <v>3.46</v>
      </c>
    </row>
    <row r="66" spans="1:17" ht="36" x14ac:dyDescent="0.2">
      <c r="A66" s="20">
        <v>31</v>
      </c>
      <c r="B66" s="27" t="s">
        <v>134</v>
      </c>
      <c r="C66" s="137" t="s">
        <v>133</v>
      </c>
      <c r="D66" s="28" t="s">
        <v>140</v>
      </c>
      <c r="E66" s="32">
        <v>0.35</v>
      </c>
      <c r="F66" s="30">
        <v>288.26</v>
      </c>
      <c r="G66" s="30">
        <v>27.62</v>
      </c>
      <c r="H66" s="30">
        <v>67.69</v>
      </c>
      <c r="I66" s="30">
        <v>7.48</v>
      </c>
      <c r="J66" s="53">
        <v>101</v>
      </c>
      <c r="K66" s="31">
        <v>10</v>
      </c>
      <c r="L66" s="31">
        <v>24</v>
      </c>
      <c r="M66" s="31">
        <v>3</v>
      </c>
      <c r="N66" s="31">
        <v>2.4</v>
      </c>
      <c r="O66" s="31">
        <v>0.84</v>
      </c>
      <c r="P66" s="31">
        <v>0.54</v>
      </c>
      <c r="Q66" s="31">
        <v>0.19</v>
      </c>
    </row>
    <row r="67" spans="1:17" ht="24" x14ac:dyDescent="0.2">
      <c r="A67" s="20">
        <v>32</v>
      </c>
      <c r="B67" s="27" t="s">
        <v>131</v>
      </c>
      <c r="C67" s="137" t="s">
        <v>130</v>
      </c>
      <c r="D67" s="28" t="s">
        <v>97</v>
      </c>
      <c r="E67" s="32">
        <v>7.0000000000000007E-2</v>
      </c>
      <c r="F67" s="30">
        <v>72650.77</v>
      </c>
      <c r="G67" s="30">
        <v>7185.1</v>
      </c>
      <c r="H67" s="30">
        <v>4805.24</v>
      </c>
      <c r="I67" s="30">
        <v>338.14</v>
      </c>
      <c r="J67" s="53">
        <v>5086</v>
      </c>
      <c r="K67" s="31">
        <v>503</v>
      </c>
      <c r="L67" s="31">
        <v>336</v>
      </c>
      <c r="M67" s="31">
        <v>24</v>
      </c>
      <c r="N67" s="31">
        <v>598.26</v>
      </c>
      <c r="O67" s="31">
        <v>41.88</v>
      </c>
      <c r="P67" s="31">
        <v>18.62</v>
      </c>
      <c r="Q67" s="31">
        <v>1.3</v>
      </c>
    </row>
    <row r="68" spans="1:17" ht="36" x14ac:dyDescent="0.2">
      <c r="A68" s="20">
        <v>33</v>
      </c>
      <c r="B68" s="27" t="s">
        <v>125</v>
      </c>
      <c r="C68" s="137" t="s">
        <v>142</v>
      </c>
      <c r="D68" s="28" t="s">
        <v>95</v>
      </c>
      <c r="E68" s="32">
        <v>0.62</v>
      </c>
      <c r="F68" s="30">
        <v>1711.14</v>
      </c>
      <c r="G68" s="30">
        <v>1025.21</v>
      </c>
      <c r="H68" s="30">
        <v>386.58</v>
      </c>
      <c r="I68" s="30">
        <v>2</v>
      </c>
      <c r="J68" s="53">
        <v>1061</v>
      </c>
      <c r="K68" s="31">
        <v>636</v>
      </c>
      <c r="L68" s="31">
        <v>240</v>
      </c>
      <c r="M68" s="31">
        <v>1</v>
      </c>
      <c r="N68" s="31">
        <v>80.22</v>
      </c>
      <c r="O68" s="31">
        <v>49.74</v>
      </c>
      <c r="P68" s="31">
        <v>0.11</v>
      </c>
      <c r="Q68" s="31">
        <v>7.0000000000000007E-2</v>
      </c>
    </row>
    <row r="69" spans="1:17" ht="36" x14ac:dyDescent="0.2">
      <c r="A69" s="20">
        <v>34</v>
      </c>
      <c r="B69" s="27" t="s">
        <v>123</v>
      </c>
      <c r="C69" s="137" t="s">
        <v>122</v>
      </c>
      <c r="D69" s="28" t="s">
        <v>121</v>
      </c>
      <c r="E69" s="29">
        <v>0.62</v>
      </c>
      <c r="F69" s="30">
        <v>13506.5</v>
      </c>
      <c r="G69" s="31"/>
      <c r="H69" s="31"/>
      <c r="I69" s="31"/>
      <c r="J69" s="53">
        <v>8374</v>
      </c>
      <c r="K69" s="31"/>
      <c r="L69" s="31"/>
      <c r="M69" s="31"/>
      <c r="N69" s="31"/>
      <c r="O69" s="31"/>
      <c r="P69" s="31"/>
      <c r="Q69" s="31"/>
    </row>
    <row r="70" spans="1:17" ht="55.5" x14ac:dyDescent="0.2">
      <c r="A70" s="20">
        <v>35</v>
      </c>
      <c r="B70" s="27" t="s">
        <v>120</v>
      </c>
      <c r="C70" s="137" t="s">
        <v>119</v>
      </c>
      <c r="D70" s="28" t="s">
        <v>118</v>
      </c>
      <c r="E70" s="32">
        <v>0.16700000000000001</v>
      </c>
      <c r="F70" s="30">
        <v>354.5</v>
      </c>
      <c r="G70" s="30">
        <v>120.58</v>
      </c>
      <c r="H70" s="30">
        <v>24.66</v>
      </c>
      <c r="I70" s="30">
        <v>0.32</v>
      </c>
      <c r="J70" s="53">
        <v>59</v>
      </c>
      <c r="K70" s="31">
        <v>20</v>
      </c>
      <c r="L70" s="31">
        <v>4</v>
      </c>
      <c r="M70" s="31"/>
      <c r="N70" s="31">
        <v>7.82</v>
      </c>
      <c r="O70" s="31">
        <v>1.31</v>
      </c>
      <c r="P70" s="31">
        <v>0.02</v>
      </c>
      <c r="Q70" s="31"/>
    </row>
    <row r="71" spans="1:17" ht="19.899999999999999" customHeight="1" x14ac:dyDescent="0.2">
      <c r="A71" s="183" t="s">
        <v>141</v>
      </c>
      <c r="B71" s="176"/>
      <c r="C71" s="176"/>
      <c r="D71" s="176"/>
      <c r="E71" s="176"/>
      <c r="F71" s="176"/>
      <c r="G71" s="176"/>
      <c r="H71" s="176"/>
      <c r="I71" s="176"/>
      <c r="J71" s="176"/>
      <c r="K71" s="176"/>
      <c r="L71" s="176"/>
      <c r="M71" s="176"/>
      <c r="N71" s="176"/>
      <c r="O71" s="176"/>
      <c r="P71" s="176"/>
      <c r="Q71" s="176"/>
    </row>
    <row r="72" spans="1:17" ht="36" x14ac:dyDescent="0.2">
      <c r="A72" s="20">
        <v>36</v>
      </c>
      <c r="B72" s="27" t="s">
        <v>137</v>
      </c>
      <c r="C72" s="137" t="s">
        <v>136</v>
      </c>
      <c r="D72" s="28" t="s">
        <v>135</v>
      </c>
      <c r="E72" s="32">
        <v>0.08</v>
      </c>
      <c r="F72" s="30">
        <v>4032.02</v>
      </c>
      <c r="G72" s="30">
        <v>249.91</v>
      </c>
      <c r="H72" s="30">
        <v>3782.11</v>
      </c>
      <c r="I72" s="30">
        <v>385.97</v>
      </c>
      <c r="J72" s="53">
        <v>323</v>
      </c>
      <c r="K72" s="31">
        <v>20</v>
      </c>
      <c r="L72" s="31">
        <v>303</v>
      </c>
      <c r="M72" s="31">
        <v>31</v>
      </c>
      <c r="N72" s="31">
        <v>22.74</v>
      </c>
      <c r="O72" s="31">
        <v>1.82</v>
      </c>
      <c r="P72" s="31">
        <v>24.71</v>
      </c>
      <c r="Q72" s="31">
        <v>1.98</v>
      </c>
    </row>
    <row r="73" spans="1:17" ht="36" x14ac:dyDescent="0.2">
      <c r="A73" s="20">
        <v>37</v>
      </c>
      <c r="B73" s="27" t="s">
        <v>134</v>
      </c>
      <c r="C73" s="137" t="s">
        <v>133</v>
      </c>
      <c r="D73" s="28" t="s">
        <v>140</v>
      </c>
      <c r="E73" s="32">
        <v>0.2</v>
      </c>
      <c r="F73" s="30">
        <v>288.26</v>
      </c>
      <c r="G73" s="30">
        <v>27.62</v>
      </c>
      <c r="H73" s="30">
        <v>67.69</v>
      </c>
      <c r="I73" s="30">
        <v>7.48</v>
      </c>
      <c r="J73" s="53">
        <v>58</v>
      </c>
      <c r="K73" s="31">
        <v>6</v>
      </c>
      <c r="L73" s="31">
        <v>14</v>
      </c>
      <c r="M73" s="31">
        <v>1</v>
      </c>
      <c r="N73" s="31">
        <v>2.4</v>
      </c>
      <c r="O73" s="31">
        <v>0.48</v>
      </c>
      <c r="P73" s="31">
        <v>0.54</v>
      </c>
      <c r="Q73" s="31">
        <v>0.11</v>
      </c>
    </row>
    <row r="74" spans="1:17" ht="24" x14ac:dyDescent="0.2">
      <c r="A74" s="20">
        <v>38</v>
      </c>
      <c r="B74" s="27" t="s">
        <v>131</v>
      </c>
      <c r="C74" s="137" t="s">
        <v>130</v>
      </c>
      <c r="D74" s="28" t="s">
        <v>97</v>
      </c>
      <c r="E74" s="32">
        <v>0.04</v>
      </c>
      <c r="F74" s="30">
        <v>72650.77</v>
      </c>
      <c r="G74" s="30">
        <v>7185.1</v>
      </c>
      <c r="H74" s="30">
        <v>4805.24</v>
      </c>
      <c r="I74" s="30">
        <v>338.14</v>
      </c>
      <c r="J74" s="53">
        <v>2906</v>
      </c>
      <c r="K74" s="31">
        <v>287</v>
      </c>
      <c r="L74" s="31">
        <v>192</v>
      </c>
      <c r="M74" s="31">
        <v>14</v>
      </c>
      <c r="N74" s="31">
        <v>598.26</v>
      </c>
      <c r="O74" s="31">
        <v>23.93</v>
      </c>
      <c r="P74" s="31">
        <v>18.62</v>
      </c>
      <c r="Q74" s="31">
        <v>0.74</v>
      </c>
    </row>
    <row r="75" spans="1:17" ht="24" x14ac:dyDescent="0.2">
      <c r="A75" s="20">
        <v>39</v>
      </c>
      <c r="B75" s="27" t="s">
        <v>129</v>
      </c>
      <c r="C75" s="137" t="s">
        <v>128</v>
      </c>
      <c r="D75" s="28" t="s">
        <v>95</v>
      </c>
      <c r="E75" s="32">
        <v>0.29570000000000002</v>
      </c>
      <c r="F75" s="30">
        <v>12950.9</v>
      </c>
      <c r="G75" s="30">
        <v>1643.76</v>
      </c>
      <c r="H75" s="30">
        <v>76.42</v>
      </c>
      <c r="I75" s="30">
        <v>4</v>
      </c>
      <c r="J75" s="53">
        <v>3830</v>
      </c>
      <c r="K75" s="31">
        <v>486</v>
      </c>
      <c r="L75" s="31">
        <v>23</v>
      </c>
      <c r="M75" s="31">
        <v>1</v>
      </c>
      <c r="N75" s="31">
        <v>128.62</v>
      </c>
      <c r="O75" s="31">
        <v>38.03</v>
      </c>
      <c r="P75" s="31">
        <v>0.22</v>
      </c>
      <c r="Q75" s="31">
        <v>7.0000000000000007E-2</v>
      </c>
    </row>
    <row r="76" spans="1:17" ht="36" x14ac:dyDescent="0.2">
      <c r="A76" s="20">
        <v>40</v>
      </c>
      <c r="B76" s="27" t="s">
        <v>127</v>
      </c>
      <c r="C76" s="137" t="s">
        <v>124</v>
      </c>
      <c r="D76" s="28" t="s">
        <v>95</v>
      </c>
      <c r="E76" s="32">
        <v>0.3548</v>
      </c>
      <c r="F76" s="30">
        <v>1711.14</v>
      </c>
      <c r="G76" s="30">
        <v>1025.21</v>
      </c>
      <c r="H76" s="30">
        <v>386.58</v>
      </c>
      <c r="I76" s="30">
        <v>2</v>
      </c>
      <c r="J76" s="53">
        <v>607</v>
      </c>
      <c r="K76" s="31">
        <v>364</v>
      </c>
      <c r="L76" s="31">
        <v>137</v>
      </c>
      <c r="M76" s="31">
        <v>1</v>
      </c>
      <c r="N76" s="31">
        <v>80.22</v>
      </c>
      <c r="O76" s="31">
        <v>28.46</v>
      </c>
      <c r="P76" s="31">
        <v>0.11</v>
      </c>
      <c r="Q76" s="31">
        <v>0.04</v>
      </c>
    </row>
    <row r="77" spans="1:17" ht="36" x14ac:dyDescent="0.2">
      <c r="A77" s="20">
        <v>41</v>
      </c>
      <c r="B77" s="27" t="s">
        <v>123</v>
      </c>
      <c r="C77" s="137" t="s">
        <v>122</v>
      </c>
      <c r="D77" s="28" t="s">
        <v>121</v>
      </c>
      <c r="E77" s="29">
        <v>0.3548</v>
      </c>
      <c r="F77" s="30">
        <v>13506.5</v>
      </c>
      <c r="G77" s="31"/>
      <c r="H77" s="31"/>
      <c r="I77" s="31"/>
      <c r="J77" s="53">
        <v>4792</v>
      </c>
      <c r="K77" s="31"/>
      <c r="L77" s="31"/>
      <c r="M77" s="31"/>
      <c r="N77" s="31"/>
      <c r="O77" s="31"/>
      <c r="P77" s="31"/>
      <c r="Q77" s="31"/>
    </row>
    <row r="78" spans="1:17" ht="55.5" x14ac:dyDescent="0.2">
      <c r="A78" s="20">
        <v>42</v>
      </c>
      <c r="B78" s="27" t="s">
        <v>120</v>
      </c>
      <c r="C78" s="137" t="s">
        <v>139</v>
      </c>
      <c r="D78" s="28" t="s">
        <v>118</v>
      </c>
      <c r="E78" s="32">
        <v>9.6000000000000002E-2</v>
      </c>
      <c r="F78" s="30">
        <v>354.5</v>
      </c>
      <c r="G78" s="30">
        <v>120.58</v>
      </c>
      <c r="H78" s="30">
        <v>24.66</v>
      </c>
      <c r="I78" s="30">
        <v>0.32</v>
      </c>
      <c r="J78" s="53">
        <v>34</v>
      </c>
      <c r="K78" s="31">
        <v>12</v>
      </c>
      <c r="L78" s="31">
        <v>2</v>
      </c>
      <c r="M78" s="31"/>
      <c r="N78" s="31">
        <v>7.82</v>
      </c>
      <c r="O78" s="31">
        <v>0.75</v>
      </c>
      <c r="P78" s="31">
        <v>0.02</v>
      </c>
      <c r="Q78" s="31"/>
    </row>
    <row r="79" spans="1:17" ht="19.899999999999999" customHeight="1" x14ac:dyDescent="0.2">
      <c r="A79" s="183" t="s">
        <v>138</v>
      </c>
      <c r="B79" s="176"/>
      <c r="C79" s="176"/>
      <c r="D79" s="176"/>
      <c r="E79" s="176"/>
      <c r="F79" s="176"/>
      <c r="G79" s="176"/>
      <c r="H79" s="176"/>
      <c r="I79" s="176"/>
      <c r="J79" s="176"/>
      <c r="K79" s="176"/>
      <c r="L79" s="176"/>
      <c r="M79" s="176"/>
      <c r="N79" s="176"/>
      <c r="O79" s="176"/>
      <c r="P79" s="176"/>
      <c r="Q79" s="176"/>
    </row>
    <row r="80" spans="1:17" ht="36" x14ac:dyDescent="0.2">
      <c r="A80" s="20">
        <v>43</v>
      </c>
      <c r="B80" s="27" t="s">
        <v>137</v>
      </c>
      <c r="C80" s="137" t="s">
        <v>136</v>
      </c>
      <c r="D80" s="28" t="s">
        <v>135</v>
      </c>
      <c r="E80" s="32">
        <v>0.02</v>
      </c>
      <c r="F80" s="30">
        <v>4032.02</v>
      </c>
      <c r="G80" s="30">
        <v>249.91</v>
      </c>
      <c r="H80" s="30">
        <v>3782.11</v>
      </c>
      <c r="I80" s="30">
        <v>385.97</v>
      </c>
      <c r="J80" s="53">
        <v>81</v>
      </c>
      <c r="K80" s="31">
        <v>5</v>
      </c>
      <c r="L80" s="31">
        <v>76</v>
      </c>
      <c r="M80" s="31">
        <v>8</v>
      </c>
      <c r="N80" s="31">
        <v>22.74</v>
      </c>
      <c r="O80" s="31">
        <v>0.45</v>
      </c>
      <c r="P80" s="31">
        <v>24.71</v>
      </c>
      <c r="Q80" s="31">
        <v>0.49</v>
      </c>
    </row>
    <row r="81" spans="1:17" ht="24" x14ac:dyDescent="0.2">
      <c r="A81" s="20">
        <v>44</v>
      </c>
      <c r="B81" s="27" t="s">
        <v>134</v>
      </c>
      <c r="C81" s="137" t="s">
        <v>133</v>
      </c>
      <c r="D81" s="28" t="s">
        <v>132</v>
      </c>
      <c r="E81" s="32">
        <v>0.05</v>
      </c>
      <c r="F81" s="30">
        <v>288.26</v>
      </c>
      <c r="G81" s="30">
        <v>27.62</v>
      </c>
      <c r="H81" s="30">
        <v>67.69</v>
      </c>
      <c r="I81" s="30">
        <v>7.48</v>
      </c>
      <c r="J81" s="53">
        <v>14</v>
      </c>
      <c r="K81" s="31">
        <v>1</v>
      </c>
      <c r="L81" s="31">
        <v>3</v>
      </c>
      <c r="M81" s="31"/>
      <c r="N81" s="31">
        <v>2.4</v>
      </c>
      <c r="O81" s="31">
        <v>0.12</v>
      </c>
      <c r="P81" s="31">
        <v>0.54</v>
      </c>
      <c r="Q81" s="31">
        <v>0.03</v>
      </c>
    </row>
    <row r="82" spans="1:17" ht="24" x14ac:dyDescent="0.2">
      <c r="A82" s="20">
        <v>45</v>
      </c>
      <c r="B82" s="27" t="s">
        <v>131</v>
      </c>
      <c r="C82" s="137" t="s">
        <v>130</v>
      </c>
      <c r="D82" s="28" t="s">
        <v>97</v>
      </c>
      <c r="E82" s="32">
        <v>0.01</v>
      </c>
      <c r="F82" s="30">
        <v>72650.77</v>
      </c>
      <c r="G82" s="30">
        <v>7185.1</v>
      </c>
      <c r="H82" s="30">
        <v>4805.24</v>
      </c>
      <c r="I82" s="30">
        <v>338.14</v>
      </c>
      <c r="J82" s="53">
        <v>727</v>
      </c>
      <c r="K82" s="31">
        <v>72</v>
      </c>
      <c r="L82" s="31">
        <v>48</v>
      </c>
      <c r="M82" s="31">
        <v>3</v>
      </c>
      <c r="N82" s="31">
        <v>598.26</v>
      </c>
      <c r="O82" s="31">
        <v>5.98</v>
      </c>
      <c r="P82" s="31">
        <v>18.62</v>
      </c>
      <c r="Q82" s="31">
        <v>0.19</v>
      </c>
    </row>
    <row r="83" spans="1:17" ht="24" x14ac:dyDescent="0.2">
      <c r="A83" s="20">
        <v>46</v>
      </c>
      <c r="B83" s="27" t="s">
        <v>129</v>
      </c>
      <c r="C83" s="137" t="s">
        <v>128</v>
      </c>
      <c r="D83" s="28" t="s">
        <v>95</v>
      </c>
      <c r="E83" s="32">
        <v>3.6999999999999998E-2</v>
      </c>
      <c r="F83" s="30">
        <v>12950.9</v>
      </c>
      <c r="G83" s="30">
        <v>1643.76</v>
      </c>
      <c r="H83" s="30">
        <v>76.42</v>
      </c>
      <c r="I83" s="30">
        <v>4</v>
      </c>
      <c r="J83" s="53">
        <v>479</v>
      </c>
      <c r="K83" s="31">
        <v>61</v>
      </c>
      <c r="L83" s="31">
        <v>3</v>
      </c>
      <c r="M83" s="31"/>
      <c r="N83" s="31">
        <v>128.62</v>
      </c>
      <c r="O83" s="31">
        <v>4.76</v>
      </c>
      <c r="P83" s="31">
        <v>0.22</v>
      </c>
      <c r="Q83" s="31">
        <v>0.01</v>
      </c>
    </row>
    <row r="84" spans="1:17" ht="36" x14ac:dyDescent="0.2">
      <c r="A84" s="20">
        <v>47</v>
      </c>
      <c r="B84" s="27" t="s">
        <v>127</v>
      </c>
      <c r="C84" s="137" t="s">
        <v>124</v>
      </c>
      <c r="D84" s="28" t="s">
        <v>95</v>
      </c>
      <c r="E84" s="32">
        <v>0.73829999999999996</v>
      </c>
      <c r="F84" s="30">
        <v>1711.14</v>
      </c>
      <c r="G84" s="30">
        <v>1025.21</v>
      </c>
      <c r="H84" s="30">
        <v>386.58</v>
      </c>
      <c r="I84" s="30">
        <v>2</v>
      </c>
      <c r="J84" s="53">
        <v>1263</v>
      </c>
      <c r="K84" s="31">
        <v>757</v>
      </c>
      <c r="L84" s="31">
        <v>285</v>
      </c>
      <c r="M84" s="31">
        <v>1</v>
      </c>
      <c r="N84" s="31">
        <v>80.22</v>
      </c>
      <c r="O84" s="31">
        <v>59.23</v>
      </c>
      <c r="P84" s="31">
        <v>0.11</v>
      </c>
      <c r="Q84" s="31">
        <v>0.08</v>
      </c>
    </row>
    <row r="85" spans="1:17" ht="36" x14ac:dyDescent="0.2">
      <c r="A85" s="20">
        <v>48</v>
      </c>
      <c r="B85" s="27" t="s">
        <v>123</v>
      </c>
      <c r="C85" s="137" t="s">
        <v>122</v>
      </c>
      <c r="D85" s="28" t="s">
        <v>121</v>
      </c>
      <c r="E85" s="29">
        <v>0.73829999999999996</v>
      </c>
      <c r="F85" s="30">
        <v>13506.5</v>
      </c>
      <c r="G85" s="31"/>
      <c r="H85" s="31"/>
      <c r="I85" s="31"/>
      <c r="J85" s="53">
        <v>9972</v>
      </c>
      <c r="K85" s="31"/>
      <c r="L85" s="31"/>
      <c r="M85" s="31"/>
      <c r="N85" s="31"/>
      <c r="O85" s="31"/>
      <c r="P85" s="31"/>
      <c r="Q85" s="31"/>
    </row>
    <row r="86" spans="1:17" ht="55.5" x14ac:dyDescent="0.2">
      <c r="A86" s="20">
        <v>49</v>
      </c>
      <c r="B86" s="27" t="s">
        <v>120</v>
      </c>
      <c r="C86" s="137" t="s">
        <v>119</v>
      </c>
      <c r="D86" s="28" t="s">
        <v>118</v>
      </c>
      <c r="E86" s="32">
        <v>0.19900000000000001</v>
      </c>
      <c r="F86" s="30">
        <v>354.5</v>
      </c>
      <c r="G86" s="30">
        <v>120.58</v>
      </c>
      <c r="H86" s="30">
        <v>24.66</v>
      </c>
      <c r="I86" s="30">
        <v>0.32</v>
      </c>
      <c r="J86" s="53">
        <v>71</v>
      </c>
      <c r="K86" s="31">
        <v>24</v>
      </c>
      <c r="L86" s="31">
        <v>5</v>
      </c>
      <c r="M86" s="31"/>
      <c r="N86" s="31">
        <v>7.82</v>
      </c>
      <c r="O86" s="31">
        <v>1.56</v>
      </c>
      <c r="P86" s="31">
        <v>0.02</v>
      </c>
      <c r="Q86" s="31"/>
    </row>
    <row r="87" spans="1:17" ht="19.899999999999999" customHeight="1" x14ac:dyDescent="0.2">
      <c r="A87" s="183" t="s">
        <v>126</v>
      </c>
      <c r="B87" s="176"/>
      <c r="C87" s="176"/>
      <c r="D87" s="176"/>
      <c r="E87" s="176"/>
      <c r="F87" s="176"/>
      <c r="G87" s="176"/>
      <c r="H87" s="176"/>
      <c r="I87" s="176"/>
      <c r="J87" s="176"/>
      <c r="K87" s="176"/>
      <c r="L87" s="176"/>
      <c r="M87" s="176"/>
      <c r="N87" s="176"/>
      <c r="O87" s="176"/>
      <c r="P87" s="176"/>
      <c r="Q87" s="176"/>
    </row>
    <row r="88" spans="1:17" ht="36" x14ac:dyDescent="0.2">
      <c r="A88" s="20">
        <v>50</v>
      </c>
      <c r="B88" s="27" t="s">
        <v>125</v>
      </c>
      <c r="C88" s="137" t="s">
        <v>124</v>
      </c>
      <c r="D88" s="28" t="s">
        <v>95</v>
      </c>
      <c r="E88" s="32">
        <v>0.12523999999999999</v>
      </c>
      <c r="F88" s="30">
        <v>1711.14</v>
      </c>
      <c r="G88" s="30">
        <v>1025.21</v>
      </c>
      <c r="H88" s="30">
        <v>386.58</v>
      </c>
      <c r="I88" s="30">
        <v>2</v>
      </c>
      <c r="J88" s="53">
        <v>214</v>
      </c>
      <c r="K88" s="31">
        <v>128</v>
      </c>
      <c r="L88" s="31">
        <v>48</v>
      </c>
      <c r="M88" s="31"/>
      <c r="N88" s="31">
        <v>80.22</v>
      </c>
      <c r="O88" s="31">
        <v>10.050000000000001</v>
      </c>
      <c r="P88" s="31">
        <v>0.11</v>
      </c>
      <c r="Q88" s="31">
        <v>0.01</v>
      </c>
    </row>
    <row r="89" spans="1:17" ht="36" x14ac:dyDescent="0.2">
      <c r="A89" s="20">
        <v>51</v>
      </c>
      <c r="B89" s="27" t="s">
        <v>123</v>
      </c>
      <c r="C89" s="137" t="s">
        <v>122</v>
      </c>
      <c r="D89" s="28" t="s">
        <v>121</v>
      </c>
      <c r="E89" s="29">
        <v>0.12520000000000001</v>
      </c>
      <c r="F89" s="30">
        <v>13506.5</v>
      </c>
      <c r="G89" s="31"/>
      <c r="H89" s="31"/>
      <c r="I89" s="31"/>
      <c r="J89" s="53">
        <v>1691</v>
      </c>
      <c r="K89" s="31"/>
      <c r="L89" s="31"/>
      <c r="M89" s="31"/>
      <c r="N89" s="31"/>
      <c r="O89" s="31"/>
      <c r="P89" s="31"/>
      <c r="Q89" s="31"/>
    </row>
    <row r="90" spans="1:17" ht="55.5" x14ac:dyDescent="0.2">
      <c r="A90" s="20">
        <v>52</v>
      </c>
      <c r="B90" s="27" t="s">
        <v>120</v>
      </c>
      <c r="C90" s="137" t="s">
        <v>119</v>
      </c>
      <c r="D90" s="28" t="s">
        <v>118</v>
      </c>
      <c r="E90" s="32">
        <v>3.5000000000000003E-2</v>
      </c>
      <c r="F90" s="30">
        <v>354.5</v>
      </c>
      <c r="G90" s="30">
        <v>120.58</v>
      </c>
      <c r="H90" s="30">
        <v>24.66</v>
      </c>
      <c r="I90" s="30">
        <v>0.32</v>
      </c>
      <c r="J90" s="53">
        <v>12</v>
      </c>
      <c r="K90" s="31">
        <v>4</v>
      </c>
      <c r="L90" s="31">
        <v>1</v>
      </c>
      <c r="M90" s="31"/>
      <c r="N90" s="31">
        <v>7.82</v>
      </c>
      <c r="O90" s="31">
        <v>0.27</v>
      </c>
      <c r="P90" s="31">
        <v>0.02</v>
      </c>
      <c r="Q90" s="31"/>
    </row>
    <row r="91" spans="1:17" x14ac:dyDescent="0.2">
      <c r="A91" s="175" t="s">
        <v>44</v>
      </c>
      <c r="B91" s="176"/>
      <c r="C91" s="176"/>
      <c r="D91" s="176"/>
      <c r="E91" s="176"/>
      <c r="F91" s="176"/>
      <c r="G91" s="176"/>
      <c r="H91" s="176"/>
      <c r="I91" s="176"/>
      <c r="J91" s="54">
        <v>92010</v>
      </c>
      <c r="K91" s="30">
        <v>8251</v>
      </c>
      <c r="L91" s="30">
        <v>6180</v>
      </c>
      <c r="M91" s="30">
        <v>516</v>
      </c>
      <c r="N91" s="31"/>
      <c r="O91" s="30">
        <v>628.72</v>
      </c>
      <c r="P91" s="31"/>
      <c r="Q91" s="30">
        <v>31.14</v>
      </c>
    </row>
    <row r="92" spans="1:17" x14ac:dyDescent="0.2">
      <c r="A92" s="175" t="s">
        <v>45</v>
      </c>
      <c r="B92" s="176"/>
      <c r="C92" s="176"/>
      <c r="D92" s="176"/>
      <c r="E92" s="176"/>
      <c r="F92" s="176"/>
      <c r="G92" s="176"/>
      <c r="H92" s="176"/>
      <c r="I92" s="176"/>
      <c r="J92" s="54">
        <v>94610</v>
      </c>
      <c r="K92" s="30">
        <v>9899</v>
      </c>
      <c r="L92" s="30">
        <v>7132</v>
      </c>
      <c r="M92" s="30">
        <v>620</v>
      </c>
      <c r="N92" s="31"/>
      <c r="O92" s="30">
        <v>723.04</v>
      </c>
      <c r="P92" s="31"/>
      <c r="Q92" s="30">
        <v>35.81</v>
      </c>
    </row>
    <row r="93" spans="1:17" x14ac:dyDescent="0.2">
      <c r="A93" s="175" t="s">
        <v>46</v>
      </c>
      <c r="B93" s="176"/>
      <c r="C93" s="176"/>
      <c r="D93" s="176"/>
      <c r="E93" s="176"/>
      <c r="F93" s="176"/>
      <c r="G93" s="176"/>
      <c r="H93" s="176"/>
      <c r="I93" s="176"/>
      <c r="J93" s="53"/>
      <c r="K93" s="31"/>
      <c r="L93" s="31"/>
      <c r="M93" s="31"/>
      <c r="N93" s="31"/>
      <c r="O93" s="31"/>
      <c r="P93" s="31"/>
      <c r="Q93" s="31"/>
    </row>
    <row r="94" spans="1:17" ht="26.25" customHeight="1" x14ac:dyDescent="0.2">
      <c r="A94" s="175" t="s">
        <v>117</v>
      </c>
      <c r="B94" s="176"/>
      <c r="C94" s="176"/>
      <c r="D94" s="176"/>
      <c r="E94" s="176"/>
      <c r="F94" s="176"/>
      <c r="G94" s="176"/>
      <c r="H94" s="176"/>
      <c r="I94" s="176"/>
      <c r="J94" s="54">
        <v>378</v>
      </c>
      <c r="K94" s="30">
        <v>355</v>
      </c>
      <c r="L94" s="30">
        <v>22</v>
      </c>
      <c r="M94" s="30">
        <v>22</v>
      </c>
      <c r="N94" s="31"/>
      <c r="O94" s="31"/>
      <c r="P94" s="31"/>
      <c r="Q94" s="31"/>
    </row>
    <row r="95" spans="1:17" ht="39" customHeight="1" x14ac:dyDescent="0.2">
      <c r="A95" s="175" t="s">
        <v>116</v>
      </c>
      <c r="B95" s="176"/>
      <c r="C95" s="176"/>
      <c r="D95" s="176"/>
      <c r="E95" s="176"/>
      <c r="F95" s="176"/>
      <c r="G95" s="176"/>
      <c r="H95" s="176"/>
      <c r="I95" s="176"/>
      <c r="J95" s="54">
        <v>2222</v>
      </c>
      <c r="K95" s="30">
        <v>1291</v>
      </c>
      <c r="L95" s="30">
        <v>930</v>
      </c>
      <c r="M95" s="30">
        <v>81</v>
      </c>
      <c r="N95" s="31"/>
      <c r="O95" s="30">
        <v>94.308000000000007</v>
      </c>
      <c r="P95" s="31"/>
      <c r="Q95" s="30">
        <v>4.6710000000000003</v>
      </c>
    </row>
    <row r="96" spans="1:17" x14ac:dyDescent="0.2">
      <c r="A96" s="175" t="s">
        <v>47</v>
      </c>
      <c r="B96" s="176"/>
      <c r="C96" s="176"/>
      <c r="D96" s="176"/>
      <c r="E96" s="176"/>
      <c r="F96" s="176"/>
      <c r="G96" s="176"/>
      <c r="H96" s="176"/>
      <c r="I96" s="176"/>
      <c r="J96" s="54">
        <v>10779</v>
      </c>
      <c r="K96" s="31"/>
      <c r="L96" s="31"/>
      <c r="M96" s="31"/>
      <c r="N96" s="31"/>
      <c r="O96" s="31"/>
      <c r="P96" s="31"/>
      <c r="Q96" s="31"/>
    </row>
    <row r="97" spans="1:17" x14ac:dyDescent="0.2">
      <c r="A97" s="175" t="s">
        <v>46</v>
      </c>
      <c r="B97" s="176"/>
      <c r="C97" s="176"/>
      <c r="D97" s="176"/>
      <c r="E97" s="176"/>
      <c r="F97" s="176"/>
      <c r="G97" s="176"/>
      <c r="H97" s="176"/>
      <c r="I97" s="176"/>
      <c r="J97" s="53"/>
      <c r="K97" s="31"/>
      <c r="L97" s="31"/>
      <c r="M97" s="31"/>
      <c r="N97" s="31"/>
      <c r="O97" s="31"/>
      <c r="P97" s="31"/>
      <c r="Q97" s="31"/>
    </row>
    <row r="98" spans="1:17" x14ac:dyDescent="0.2">
      <c r="A98" s="175" t="s">
        <v>115</v>
      </c>
      <c r="B98" s="176"/>
      <c r="C98" s="176"/>
      <c r="D98" s="176"/>
      <c r="E98" s="176"/>
      <c r="F98" s="176"/>
      <c r="G98" s="176"/>
      <c r="H98" s="176"/>
      <c r="I98" s="176"/>
      <c r="J98" s="54">
        <v>1137</v>
      </c>
      <c r="K98" s="31"/>
      <c r="L98" s="31"/>
      <c r="M98" s="31"/>
      <c r="N98" s="31"/>
      <c r="O98" s="31"/>
      <c r="P98" s="31"/>
      <c r="Q98" s="31"/>
    </row>
    <row r="99" spans="1:17" x14ac:dyDescent="0.2">
      <c r="A99" s="175" t="s">
        <v>114</v>
      </c>
      <c r="B99" s="176"/>
      <c r="C99" s="176"/>
      <c r="D99" s="176"/>
      <c r="E99" s="176"/>
      <c r="F99" s="176"/>
      <c r="G99" s="176"/>
      <c r="H99" s="176"/>
      <c r="I99" s="176"/>
      <c r="J99" s="54">
        <v>2886</v>
      </c>
      <c r="K99" s="31"/>
      <c r="L99" s="31"/>
      <c r="M99" s="31"/>
      <c r="N99" s="31"/>
      <c r="O99" s="31"/>
      <c r="P99" s="31"/>
      <c r="Q99" s="31"/>
    </row>
    <row r="100" spans="1:17" x14ac:dyDescent="0.2">
      <c r="A100" s="175" t="s">
        <v>113</v>
      </c>
      <c r="B100" s="176"/>
      <c r="C100" s="176"/>
      <c r="D100" s="176"/>
      <c r="E100" s="176"/>
      <c r="F100" s="176"/>
      <c r="G100" s="176"/>
      <c r="H100" s="176"/>
      <c r="I100" s="176"/>
      <c r="J100" s="54">
        <v>1550</v>
      </c>
      <c r="K100" s="31"/>
      <c r="L100" s="31"/>
      <c r="M100" s="31"/>
      <c r="N100" s="31"/>
      <c r="O100" s="31"/>
      <c r="P100" s="31"/>
      <c r="Q100" s="31"/>
    </row>
    <row r="101" spans="1:17" x14ac:dyDescent="0.2">
      <c r="A101" s="175" t="s">
        <v>112</v>
      </c>
      <c r="B101" s="176"/>
      <c r="C101" s="176"/>
      <c r="D101" s="176"/>
      <c r="E101" s="176"/>
      <c r="F101" s="176"/>
      <c r="G101" s="176"/>
      <c r="H101" s="176"/>
      <c r="I101" s="176"/>
      <c r="J101" s="54">
        <v>1829</v>
      </c>
      <c r="K101" s="31"/>
      <c r="L101" s="31"/>
      <c r="M101" s="31"/>
      <c r="N101" s="31"/>
      <c r="O101" s="31"/>
      <c r="P101" s="31"/>
      <c r="Q101" s="31"/>
    </row>
    <row r="102" spans="1:17" x14ac:dyDescent="0.2">
      <c r="A102" s="175" t="s">
        <v>111</v>
      </c>
      <c r="B102" s="176"/>
      <c r="C102" s="176"/>
      <c r="D102" s="176"/>
      <c r="E102" s="176"/>
      <c r="F102" s="176"/>
      <c r="G102" s="176"/>
      <c r="H102" s="176"/>
      <c r="I102" s="176"/>
      <c r="J102" s="54">
        <v>32</v>
      </c>
      <c r="K102" s="31"/>
      <c r="L102" s="31"/>
      <c r="M102" s="31"/>
      <c r="N102" s="31"/>
      <c r="O102" s="31"/>
      <c r="P102" s="31"/>
      <c r="Q102" s="31"/>
    </row>
    <row r="103" spans="1:17" x14ac:dyDescent="0.2">
      <c r="A103" s="175" t="s">
        <v>110</v>
      </c>
      <c r="B103" s="176"/>
      <c r="C103" s="176"/>
      <c r="D103" s="176"/>
      <c r="E103" s="176"/>
      <c r="F103" s="176"/>
      <c r="G103" s="176"/>
      <c r="H103" s="176"/>
      <c r="I103" s="176"/>
      <c r="J103" s="54">
        <v>104</v>
      </c>
      <c r="K103" s="31"/>
      <c r="L103" s="31"/>
      <c r="M103" s="31"/>
      <c r="N103" s="31"/>
      <c r="O103" s="31"/>
      <c r="P103" s="31"/>
      <c r="Q103" s="31"/>
    </row>
    <row r="104" spans="1:17" x14ac:dyDescent="0.2">
      <c r="A104" s="175" t="s">
        <v>109</v>
      </c>
      <c r="B104" s="176"/>
      <c r="C104" s="176"/>
      <c r="D104" s="176"/>
      <c r="E104" s="176"/>
      <c r="F104" s="176"/>
      <c r="G104" s="176"/>
      <c r="H104" s="176"/>
      <c r="I104" s="176"/>
      <c r="J104" s="54">
        <v>3241</v>
      </c>
      <c r="K104" s="31"/>
      <c r="L104" s="31"/>
      <c r="M104" s="31"/>
      <c r="N104" s="31"/>
      <c r="O104" s="31"/>
      <c r="P104" s="31"/>
      <c r="Q104" s="31"/>
    </row>
    <row r="105" spans="1:17" x14ac:dyDescent="0.2">
      <c r="A105" s="175" t="s">
        <v>48</v>
      </c>
      <c r="B105" s="176"/>
      <c r="C105" s="176"/>
      <c r="D105" s="176"/>
      <c r="E105" s="176"/>
      <c r="F105" s="176"/>
      <c r="G105" s="176"/>
      <c r="H105" s="176"/>
      <c r="I105" s="176"/>
      <c r="J105" s="54">
        <v>7966</v>
      </c>
      <c r="K105" s="31"/>
      <c r="L105" s="31"/>
      <c r="M105" s="31"/>
      <c r="N105" s="31"/>
      <c r="O105" s="31"/>
      <c r="P105" s="31"/>
      <c r="Q105" s="31"/>
    </row>
    <row r="106" spans="1:17" x14ac:dyDescent="0.2">
      <c r="A106" s="175" t="s">
        <v>46</v>
      </c>
      <c r="B106" s="176"/>
      <c r="C106" s="176"/>
      <c r="D106" s="176"/>
      <c r="E106" s="176"/>
      <c r="F106" s="176"/>
      <c r="G106" s="176"/>
      <c r="H106" s="176"/>
      <c r="I106" s="176"/>
      <c r="J106" s="53"/>
      <c r="K106" s="31"/>
      <c r="L106" s="31"/>
      <c r="M106" s="31"/>
      <c r="N106" s="31"/>
      <c r="O106" s="31"/>
      <c r="P106" s="31"/>
      <c r="Q106" s="31"/>
    </row>
    <row r="107" spans="1:17" x14ac:dyDescent="0.2">
      <c r="A107" s="175" t="s">
        <v>108</v>
      </c>
      <c r="B107" s="176"/>
      <c r="C107" s="176"/>
      <c r="D107" s="176"/>
      <c r="E107" s="176"/>
      <c r="F107" s="176"/>
      <c r="G107" s="176"/>
      <c r="H107" s="176"/>
      <c r="I107" s="176"/>
      <c r="J107" s="54">
        <v>83</v>
      </c>
      <c r="K107" s="31"/>
      <c r="L107" s="31"/>
      <c r="M107" s="31"/>
      <c r="N107" s="31"/>
      <c r="O107" s="31"/>
      <c r="P107" s="31"/>
      <c r="Q107" s="31"/>
    </row>
    <row r="108" spans="1:17" x14ac:dyDescent="0.2">
      <c r="A108" s="175" t="s">
        <v>107</v>
      </c>
      <c r="B108" s="176"/>
      <c r="C108" s="176"/>
      <c r="D108" s="176"/>
      <c r="E108" s="176"/>
      <c r="F108" s="176"/>
      <c r="G108" s="176"/>
      <c r="H108" s="176"/>
      <c r="I108" s="176"/>
      <c r="J108" s="54">
        <v>742</v>
      </c>
      <c r="K108" s="31"/>
      <c r="L108" s="31"/>
      <c r="M108" s="31"/>
      <c r="N108" s="31"/>
      <c r="O108" s="31"/>
      <c r="P108" s="31"/>
      <c r="Q108" s="31"/>
    </row>
    <row r="109" spans="1:17" x14ac:dyDescent="0.2">
      <c r="A109" s="175" t="s">
        <v>106</v>
      </c>
      <c r="B109" s="176"/>
      <c r="C109" s="176"/>
      <c r="D109" s="176"/>
      <c r="E109" s="176"/>
      <c r="F109" s="176"/>
      <c r="G109" s="176"/>
      <c r="H109" s="176"/>
      <c r="I109" s="176"/>
      <c r="J109" s="54">
        <v>1132</v>
      </c>
      <c r="K109" s="31"/>
      <c r="L109" s="31"/>
      <c r="M109" s="31"/>
      <c r="N109" s="31"/>
      <c r="O109" s="31"/>
      <c r="P109" s="31"/>
      <c r="Q109" s="31"/>
    </row>
    <row r="110" spans="1:17" x14ac:dyDescent="0.2">
      <c r="A110" s="175" t="s">
        <v>105</v>
      </c>
      <c r="B110" s="176"/>
      <c r="C110" s="176"/>
      <c r="D110" s="176"/>
      <c r="E110" s="176"/>
      <c r="F110" s="176"/>
      <c r="G110" s="176"/>
      <c r="H110" s="176"/>
      <c r="I110" s="176"/>
      <c r="J110" s="54">
        <v>1590</v>
      </c>
      <c r="K110" s="31"/>
      <c r="L110" s="31"/>
      <c r="M110" s="31"/>
      <c r="N110" s="31"/>
      <c r="O110" s="31"/>
      <c r="P110" s="31"/>
      <c r="Q110" s="31"/>
    </row>
    <row r="111" spans="1:17" x14ac:dyDescent="0.2">
      <c r="A111" s="175" t="s">
        <v>104</v>
      </c>
      <c r="B111" s="176"/>
      <c r="C111" s="176"/>
      <c r="D111" s="176"/>
      <c r="E111" s="176"/>
      <c r="F111" s="176"/>
      <c r="G111" s="176"/>
      <c r="H111" s="176"/>
      <c r="I111" s="176"/>
      <c r="J111" s="54">
        <v>21</v>
      </c>
      <c r="K111" s="31"/>
      <c r="L111" s="31"/>
      <c r="M111" s="31"/>
      <c r="N111" s="31"/>
      <c r="O111" s="31"/>
      <c r="P111" s="31"/>
      <c r="Q111" s="31"/>
    </row>
    <row r="112" spans="1:17" x14ac:dyDescent="0.2">
      <c r="A112" s="175" t="s">
        <v>103</v>
      </c>
      <c r="B112" s="176"/>
      <c r="C112" s="176"/>
      <c r="D112" s="176"/>
      <c r="E112" s="176"/>
      <c r="F112" s="176"/>
      <c r="G112" s="176"/>
      <c r="H112" s="176"/>
      <c r="I112" s="176"/>
      <c r="J112" s="54">
        <v>67</v>
      </c>
      <c r="K112" s="31"/>
      <c r="L112" s="31"/>
      <c r="M112" s="31"/>
      <c r="N112" s="31"/>
      <c r="O112" s="31"/>
      <c r="P112" s="31"/>
      <c r="Q112" s="31"/>
    </row>
    <row r="113" spans="1:17" x14ac:dyDescent="0.2">
      <c r="A113" s="175" t="s">
        <v>102</v>
      </c>
      <c r="B113" s="176"/>
      <c r="C113" s="176"/>
      <c r="D113" s="176"/>
      <c r="E113" s="176"/>
      <c r="F113" s="176"/>
      <c r="G113" s="176"/>
      <c r="H113" s="176"/>
      <c r="I113" s="176"/>
      <c r="J113" s="54">
        <v>2112</v>
      </c>
      <c r="K113" s="31"/>
      <c r="L113" s="31"/>
      <c r="M113" s="31"/>
      <c r="N113" s="31"/>
      <c r="O113" s="31"/>
      <c r="P113" s="31"/>
      <c r="Q113" s="31"/>
    </row>
    <row r="114" spans="1:17" x14ac:dyDescent="0.2">
      <c r="A114" s="175" t="s">
        <v>101</v>
      </c>
      <c r="B114" s="176"/>
      <c r="C114" s="176"/>
      <c r="D114" s="176"/>
      <c r="E114" s="176"/>
      <c r="F114" s="176"/>
      <c r="G114" s="176"/>
      <c r="H114" s="176"/>
      <c r="I114" s="176"/>
      <c r="J114" s="54">
        <v>2219</v>
      </c>
      <c r="K114" s="31"/>
      <c r="L114" s="31"/>
      <c r="M114" s="31"/>
      <c r="N114" s="31"/>
      <c r="O114" s="31"/>
      <c r="P114" s="31"/>
      <c r="Q114" s="31"/>
    </row>
    <row r="115" spans="1:17" x14ac:dyDescent="0.2">
      <c r="A115" s="182" t="s">
        <v>49</v>
      </c>
      <c r="B115" s="176"/>
      <c r="C115" s="176"/>
      <c r="D115" s="176"/>
      <c r="E115" s="176"/>
      <c r="F115" s="176"/>
      <c r="G115" s="176"/>
      <c r="H115" s="176"/>
      <c r="I115" s="176"/>
      <c r="J115" s="53"/>
      <c r="K115" s="31"/>
      <c r="L115" s="31"/>
      <c r="M115" s="31"/>
      <c r="N115" s="31"/>
      <c r="O115" s="31"/>
      <c r="P115" s="31"/>
      <c r="Q115" s="31"/>
    </row>
    <row r="116" spans="1:17" x14ac:dyDescent="0.2">
      <c r="A116" s="175" t="s">
        <v>50</v>
      </c>
      <c r="B116" s="176"/>
      <c r="C116" s="176"/>
      <c r="D116" s="176"/>
      <c r="E116" s="176"/>
      <c r="F116" s="176"/>
      <c r="G116" s="176"/>
      <c r="H116" s="176"/>
      <c r="I116" s="176"/>
      <c r="J116" s="54">
        <v>106612</v>
      </c>
      <c r="K116" s="31"/>
      <c r="L116" s="31"/>
      <c r="M116" s="31"/>
      <c r="N116" s="31"/>
      <c r="O116" s="30">
        <v>638.86</v>
      </c>
      <c r="P116" s="31"/>
      <c r="Q116" s="30">
        <v>35.81</v>
      </c>
    </row>
    <row r="117" spans="1:17" x14ac:dyDescent="0.2">
      <c r="A117" s="175" t="s">
        <v>51</v>
      </c>
      <c r="B117" s="176"/>
      <c r="C117" s="176"/>
      <c r="D117" s="176"/>
      <c r="E117" s="176"/>
      <c r="F117" s="176"/>
      <c r="G117" s="176"/>
      <c r="H117" s="176"/>
      <c r="I117" s="176"/>
      <c r="J117" s="54">
        <v>6743</v>
      </c>
      <c r="K117" s="31"/>
      <c r="L117" s="31"/>
      <c r="M117" s="31"/>
      <c r="N117" s="31"/>
      <c r="O117" s="30">
        <v>84.18</v>
      </c>
      <c r="P117" s="31"/>
      <c r="Q117" s="31"/>
    </row>
    <row r="118" spans="1:17" x14ac:dyDescent="0.2">
      <c r="A118" s="175" t="s">
        <v>52</v>
      </c>
      <c r="B118" s="176"/>
      <c r="C118" s="176"/>
      <c r="D118" s="176"/>
      <c r="E118" s="176"/>
      <c r="F118" s="176"/>
      <c r="G118" s="176"/>
      <c r="H118" s="176"/>
      <c r="I118" s="176"/>
      <c r="J118" s="54">
        <v>113355</v>
      </c>
      <c r="K118" s="31"/>
      <c r="L118" s="31"/>
      <c r="M118" s="31"/>
      <c r="N118" s="31"/>
      <c r="O118" s="30">
        <v>723.04</v>
      </c>
      <c r="P118" s="31"/>
      <c r="Q118" s="30">
        <v>35.81</v>
      </c>
    </row>
    <row r="119" spans="1:17" x14ac:dyDescent="0.2">
      <c r="A119" s="175" t="s">
        <v>53</v>
      </c>
      <c r="B119" s="176"/>
      <c r="C119" s="176"/>
      <c r="D119" s="176"/>
      <c r="E119" s="176"/>
      <c r="F119" s="176"/>
      <c r="G119" s="176"/>
      <c r="H119" s="176"/>
      <c r="I119" s="176"/>
      <c r="J119" s="53"/>
      <c r="K119" s="31"/>
      <c r="L119" s="31"/>
      <c r="M119" s="31"/>
      <c r="N119" s="31"/>
      <c r="O119" s="31"/>
      <c r="P119" s="31"/>
      <c r="Q119" s="31"/>
    </row>
    <row r="120" spans="1:17" x14ac:dyDescent="0.2">
      <c r="A120" s="175" t="s">
        <v>54</v>
      </c>
      <c r="B120" s="176"/>
      <c r="C120" s="176"/>
      <c r="D120" s="176"/>
      <c r="E120" s="176"/>
      <c r="F120" s="176"/>
      <c r="G120" s="176"/>
      <c r="H120" s="176"/>
      <c r="I120" s="176"/>
      <c r="J120" s="54">
        <v>77579</v>
      </c>
      <c r="K120" s="31"/>
      <c r="L120" s="31"/>
      <c r="M120" s="31"/>
      <c r="N120" s="31"/>
      <c r="O120" s="31"/>
      <c r="P120" s="31"/>
      <c r="Q120" s="31"/>
    </row>
    <row r="121" spans="1:17" x14ac:dyDescent="0.2">
      <c r="A121" s="175" t="s">
        <v>55</v>
      </c>
      <c r="B121" s="176"/>
      <c r="C121" s="176"/>
      <c r="D121" s="176"/>
      <c r="E121" s="176"/>
      <c r="F121" s="176"/>
      <c r="G121" s="176"/>
      <c r="H121" s="176"/>
      <c r="I121" s="176"/>
      <c r="J121" s="54">
        <f>7132-M92</f>
        <v>6512</v>
      </c>
      <c r="K121" s="31"/>
      <c r="L121" s="31"/>
      <c r="M121" s="31"/>
      <c r="N121" s="31"/>
      <c r="O121" s="31"/>
      <c r="P121" s="31"/>
      <c r="Q121" s="31"/>
    </row>
    <row r="122" spans="1:17" x14ac:dyDescent="0.2">
      <c r="A122" s="175" t="s">
        <v>56</v>
      </c>
      <c r="B122" s="176"/>
      <c r="C122" s="176"/>
      <c r="D122" s="176"/>
      <c r="E122" s="176"/>
      <c r="F122" s="176"/>
      <c r="G122" s="176"/>
      <c r="H122" s="176"/>
      <c r="I122" s="176"/>
      <c r="J122" s="54">
        <v>10519</v>
      </c>
      <c r="K122" s="31"/>
      <c r="L122" s="31"/>
      <c r="M122" s="31"/>
      <c r="N122" s="31"/>
      <c r="O122" s="31"/>
      <c r="P122" s="31"/>
      <c r="Q122" s="31"/>
    </row>
    <row r="123" spans="1:17" x14ac:dyDescent="0.2">
      <c r="A123" s="175" t="s">
        <v>57</v>
      </c>
      <c r="B123" s="176"/>
      <c r="C123" s="176"/>
      <c r="D123" s="176"/>
      <c r="E123" s="176"/>
      <c r="F123" s="176"/>
      <c r="G123" s="176"/>
      <c r="H123" s="176"/>
      <c r="I123" s="176"/>
      <c r="J123" s="54">
        <v>10779</v>
      </c>
      <c r="K123" s="31"/>
      <c r="L123" s="31"/>
      <c r="M123" s="31"/>
      <c r="N123" s="31"/>
      <c r="O123" s="31"/>
      <c r="P123" s="31"/>
      <c r="Q123" s="31"/>
    </row>
    <row r="124" spans="1:17" x14ac:dyDescent="0.2">
      <c r="A124" s="175" t="s">
        <v>58</v>
      </c>
      <c r="B124" s="176"/>
      <c r="C124" s="176"/>
      <c r="D124" s="176"/>
      <c r="E124" s="176"/>
      <c r="F124" s="176"/>
      <c r="G124" s="176"/>
      <c r="H124" s="176"/>
      <c r="I124" s="176"/>
      <c r="J124" s="54">
        <v>7966</v>
      </c>
      <c r="K124" s="31"/>
      <c r="L124" s="31"/>
      <c r="M124" s="31"/>
      <c r="N124" s="31"/>
      <c r="O124" s="31"/>
      <c r="P124" s="31"/>
      <c r="Q124" s="31"/>
    </row>
    <row r="125" spans="1:17" x14ac:dyDescent="0.2">
      <c r="A125" s="182" t="s">
        <v>59</v>
      </c>
      <c r="B125" s="176"/>
      <c r="C125" s="176"/>
      <c r="D125" s="176"/>
      <c r="E125" s="176"/>
      <c r="F125" s="176"/>
      <c r="G125" s="176"/>
      <c r="H125" s="176"/>
      <c r="I125" s="176"/>
      <c r="J125" s="55">
        <v>113355</v>
      </c>
      <c r="K125" s="31"/>
      <c r="L125" s="31"/>
      <c r="M125" s="31"/>
      <c r="N125" s="31"/>
      <c r="O125" s="33">
        <v>723.04</v>
      </c>
      <c r="P125" s="31"/>
      <c r="Q125" s="33">
        <v>35.81</v>
      </c>
    </row>
    <row r="126" spans="1:17" ht="15.6" customHeight="1" x14ac:dyDescent="0.2">
      <c r="A126" s="4"/>
      <c r="B126" s="9"/>
      <c r="C126" s="2"/>
      <c r="D126" s="146"/>
      <c r="E126" s="4"/>
      <c r="F126" s="5"/>
      <c r="G126" s="5"/>
      <c r="H126" s="5"/>
      <c r="I126" s="5"/>
      <c r="J126" s="51"/>
      <c r="K126" s="5"/>
      <c r="L126" s="5"/>
      <c r="M126" s="5"/>
      <c r="N126" s="5"/>
      <c r="O126" s="5"/>
      <c r="P126" s="5"/>
      <c r="Q126" s="5"/>
    </row>
    <row r="127" spans="1:17" customFormat="1" ht="12.6" customHeight="1" x14ac:dyDescent="0.2">
      <c r="A127" s="145"/>
      <c r="B127" s="144" t="s">
        <v>100</v>
      </c>
      <c r="C127" s="143"/>
      <c r="D127" s="143"/>
      <c r="E127" s="143"/>
      <c r="F127" s="143"/>
      <c r="G127" s="143"/>
      <c r="H127" s="143"/>
      <c r="I127" s="143"/>
      <c r="J127" s="171"/>
      <c r="K127" s="142"/>
      <c r="L127" s="142"/>
      <c r="M127" s="142"/>
      <c r="N127" s="142"/>
      <c r="O127" s="141"/>
      <c r="P127" s="142"/>
      <c r="Q127" s="141"/>
    </row>
    <row r="128" spans="1:17" ht="13.15" customHeight="1" x14ac:dyDescent="0.2"/>
    <row r="129" spans="1:17" customFormat="1" ht="12.6" customHeight="1" x14ac:dyDescent="0.2">
      <c r="A129" s="44"/>
      <c r="B129" s="48"/>
      <c r="C129" s="49"/>
      <c r="D129" s="50"/>
      <c r="E129" s="140"/>
      <c r="F129" s="45"/>
      <c r="G129" s="45"/>
      <c r="H129" s="45"/>
      <c r="I129" s="45"/>
      <c r="J129" s="57"/>
      <c r="K129" s="45"/>
      <c r="L129" s="45"/>
      <c r="M129" s="45"/>
      <c r="N129" s="45"/>
      <c r="O129" s="45"/>
      <c r="P129" s="45"/>
      <c r="Q129" s="45"/>
    </row>
    <row r="130" spans="1:17" customFormat="1" x14ac:dyDescent="0.2">
      <c r="A130" s="44"/>
      <c r="B130" s="48"/>
      <c r="C130" s="49"/>
      <c r="D130" s="50"/>
      <c r="E130" s="140"/>
      <c r="F130" s="45"/>
      <c r="G130" s="45"/>
      <c r="H130" s="45"/>
      <c r="I130" s="46"/>
      <c r="J130" s="172"/>
      <c r="K130" s="46"/>
      <c r="L130" s="46"/>
      <c r="M130" s="46"/>
      <c r="N130" s="46"/>
      <c r="O130" s="46"/>
      <c r="P130" s="46"/>
      <c r="Q130" s="45"/>
    </row>
  </sheetData>
  <mergeCells count="63">
    <mergeCell ref="F20:F21"/>
    <mergeCell ref="F19:I19"/>
    <mergeCell ref="G20:I20"/>
    <mergeCell ref="O19:O21"/>
    <mergeCell ref="A19:A21"/>
    <mergeCell ref="C19:C21"/>
    <mergeCell ref="D19:D21"/>
    <mergeCell ref="E19:E21"/>
    <mergeCell ref="B19:B21"/>
    <mergeCell ref="N19:N21"/>
    <mergeCell ref="Q19:Q21"/>
    <mergeCell ref="J20:J21"/>
    <mergeCell ref="K20:M20"/>
    <mergeCell ref="J19:M19"/>
    <mergeCell ref="P19:P21"/>
    <mergeCell ref="A94:I94"/>
    <mergeCell ref="A95:I95"/>
    <mergeCell ref="A96:I96"/>
    <mergeCell ref="A23:Q23"/>
    <mergeCell ref="A27:Q27"/>
    <mergeCell ref="A64:Q64"/>
    <mergeCell ref="A71:Q71"/>
    <mergeCell ref="A79:Q79"/>
    <mergeCell ref="A87:Q87"/>
    <mergeCell ref="A123:I123"/>
    <mergeCell ref="A124:I124"/>
    <mergeCell ref="A125:I125"/>
    <mergeCell ref="J11:K11"/>
    <mergeCell ref="J14:K14"/>
    <mergeCell ref="J13:K13"/>
    <mergeCell ref="J12:K12"/>
    <mergeCell ref="A115:I115"/>
    <mergeCell ref="A116:I116"/>
    <mergeCell ref="A117:I117"/>
    <mergeCell ref="A100:I100"/>
    <mergeCell ref="A101:I101"/>
    <mergeCell ref="A102:I102"/>
    <mergeCell ref="A91:I91"/>
    <mergeCell ref="A92:I92"/>
    <mergeCell ref="A93:I93"/>
    <mergeCell ref="E1:J1"/>
    <mergeCell ref="J16:K16"/>
    <mergeCell ref="J15:K15"/>
    <mergeCell ref="A121:I121"/>
    <mergeCell ref="A122:I122"/>
    <mergeCell ref="A112:I112"/>
    <mergeCell ref="A113:I113"/>
    <mergeCell ref="A114:I114"/>
    <mergeCell ref="A103:I103"/>
    <mergeCell ref="A104:I104"/>
    <mergeCell ref="A118:I118"/>
    <mergeCell ref="A119:I119"/>
    <mergeCell ref="A120:I120"/>
    <mergeCell ref="A109:I109"/>
    <mergeCell ref="A110:I110"/>
    <mergeCell ref="A111:I111"/>
    <mergeCell ref="A105:I105"/>
    <mergeCell ref="A106:I106"/>
    <mergeCell ref="A107:I107"/>
    <mergeCell ref="A108:I108"/>
    <mergeCell ref="A97:I97"/>
    <mergeCell ref="A98:I98"/>
    <mergeCell ref="A99:I99"/>
  </mergeCells>
  <pageMargins left="0.23622047244094491" right="0" top="0.39370078740157483" bottom="0.39370078740157483" header="0.19685039370078741" footer="0.19685039370078741"/>
  <pageSetup paperSize="9" scale="95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89"/>
  <sheetViews>
    <sheetView showGridLines="0" zoomScaleNormal="75" zoomScaleSheetLayoutView="75" workbookViewId="0">
      <selection activeCell="D7" sqref="D7"/>
    </sheetView>
  </sheetViews>
  <sheetFormatPr defaultColWidth="9.140625" defaultRowHeight="12.75" outlineLevelRow="1" x14ac:dyDescent="0.2"/>
  <cols>
    <col min="1" max="1" width="3.28515625" style="25" customWidth="1"/>
    <col min="2" max="2" width="9.7109375" style="1" customWidth="1"/>
    <col min="3" max="3" width="34.28515625" style="22" customWidth="1"/>
    <col min="4" max="4" width="7.7109375" style="21" customWidth="1"/>
    <col min="5" max="5" width="16.42578125" style="23" customWidth="1"/>
    <col min="6" max="6" width="7.7109375" style="7" customWidth="1"/>
    <col min="7" max="9" width="6.7109375" style="7" customWidth="1"/>
    <col min="10" max="10" width="7.7109375" style="58" customWidth="1"/>
    <col min="11" max="17" width="6.7109375" style="7" customWidth="1"/>
    <col min="18" max="16384" width="9.140625" style="8"/>
  </cols>
  <sheetData>
    <row r="1" spans="1:18" customFormat="1" ht="12.75" customHeight="1" x14ac:dyDescent="0.2">
      <c r="A1" s="6" t="s">
        <v>35</v>
      </c>
      <c r="B1" s="35"/>
      <c r="C1" s="154"/>
      <c r="D1" s="47"/>
      <c r="E1" s="177" t="s">
        <v>67</v>
      </c>
      <c r="F1" s="178"/>
      <c r="G1" s="178"/>
      <c r="H1" s="178"/>
      <c r="I1" s="178"/>
      <c r="J1" s="178"/>
      <c r="K1" s="36"/>
      <c r="L1" s="36"/>
      <c r="M1" s="6" t="s">
        <v>36</v>
      </c>
      <c r="N1" s="5"/>
      <c r="O1" s="5"/>
      <c r="P1" s="5"/>
    </row>
    <row r="2" spans="1:18" customFormat="1" x14ac:dyDescent="0.2">
      <c r="A2" s="46"/>
      <c r="B2" s="35"/>
      <c r="C2" s="154"/>
      <c r="D2" s="47"/>
      <c r="E2" s="163"/>
      <c r="F2" s="163"/>
      <c r="G2" s="156" t="s">
        <v>18</v>
      </c>
      <c r="H2" s="162"/>
      <c r="I2" s="161"/>
      <c r="J2" s="168"/>
      <c r="K2" s="36"/>
      <c r="L2" s="36"/>
      <c r="M2" s="10" t="s">
        <v>70</v>
      </c>
      <c r="N2" s="5"/>
      <c r="O2" s="5"/>
      <c r="P2" s="5"/>
    </row>
    <row r="3" spans="1:18" customFormat="1" x14ac:dyDescent="0.2">
      <c r="A3" s="46" t="s">
        <v>246</v>
      </c>
      <c r="B3" s="35"/>
      <c r="C3" s="154"/>
      <c r="D3" s="47"/>
      <c r="E3" s="36"/>
      <c r="F3" s="36"/>
      <c r="G3" s="36"/>
      <c r="H3" s="36"/>
      <c r="I3" s="36"/>
      <c r="J3" s="168"/>
      <c r="K3" s="36"/>
      <c r="L3" s="36"/>
      <c r="M3" s="10" t="s">
        <v>245</v>
      </c>
      <c r="N3" s="5"/>
      <c r="O3" s="5"/>
      <c r="P3" s="5"/>
    </row>
    <row r="4" spans="1:18" customFormat="1" x14ac:dyDescent="0.2">
      <c r="A4" s="10" t="s">
        <v>244</v>
      </c>
      <c r="B4" s="35"/>
      <c r="C4" s="154"/>
      <c r="D4" s="47"/>
      <c r="E4" s="36"/>
      <c r="F4" s="36"/>
      <c r="G4" s="13" t="s">
        <v>320</v>
      </c>
      <c r="H4" s="160"/>
      <c r="I4" s="36"/>
      <c r="J4" s="168"/>
      <c r="K4" s="36"/>
      <c r="L4" s="36"/>
      <c r="M4" s="11"/>
      <c r="N4" s="11"/>
      <c r="O4" s="159"/>
      <c r="P4" s="5"/>
    </row>
    <row r="5" spans="1:18" customFormat="1" x14ac:dyDescent="0.2">
      <c r="A5" s="34"/>
      <c r="B5" s="35"/>
      <c r="C5" s="47"/>
      <c r="D5" s="158"/>
      <c r="E5" s="36"/>
      <c r="F5" s="36"/>
      <c r="G5" s="34" t="s">
        <v>242</v>
      </c>
      <c r="H5" s="34"/>
      <c r="I5" s="34"/>
      <c r="J5" s="168"/>
      <c r="K5" s="36"/>
      <c r="L5" s="36"/>
      <c r="M5" s="10" t="s">
        <v>241</v>
      </c>
      <c r="N5" s="5"/>
      <c r="O5" s="5"/>
      <c r="P5" s="5"/>
      <c r="Q5" s="8"/>
    </row>
    <row r="6" spans="1:18" customFormat="1" x14ac:dyDescent="0.2">
      <c r="A6" s="34"/>
      <c r="B6" s="35"/>
      <c r="C6" s="47"/>
      <c r="D6" s="158"/>
      <c r="E6" s="36"/>
      <c r="F6" s="36"/>
      <c r="G6" s="36"/>
      <c r="H6" s="36"/>
      <c r="I6" s="36"/>
      <c r="J6" s="168"/>
      <c r="K6" s="36"/>
      <c r="L6" s="36"/>
      <c r="M6" s="5"/>
      <c r="N6" s="5"/>
      <c r="O6" s="5"/>
      <c r="P6" s="5"/>
      <c r="Q6" s="8"/>
    </row>
    <row r="7" spans="1:18" x14ac:dyDescent="0.2">
      <c r="A7" s="4"/>
      <c r="B7" s="9"/>
      <c r="C7" s="14" t="s">
        <v>19</v>
      </c>
      <c r="D7" s="15" t="s">
        <v>319</v>
      </c>
      <c r="E7" s="16"/>
      <c r="F7" s="5"/>
      <c r="G7" s="5"/>
      <c r="H7" s="4"/>
      <c r="I7" s="5"/>
      <c r="J7" s="51"/>
      <c r="K7" s="11"/>
      <c r="L7" s="11"/>
      <c r="M7" s="11"/>
      <c r="N7" s="5"/>
      <c r="O7" s="5"/>
      <c r="P7" s="5"/>
      <c r="Q7" s="5"/>
    </row>
    <row r="8" spans="1:18" x14ac:dyDescent="0.2">
      <c r="A8" s="4"/>
      <c r="B8" s="9"/>
      <c r="C8" s="2"/>
      <c r="D8" s="3"/>
      <c r="E8" s="157"/>
      <c r="F8" s="155"/>
      <c r="G8" s="155"/>
      <c r="H8" s="156" t="s">
        <v>20</v>
      </c>
      <c r="I8" s="156"/>
      <c r="J8" s="169"/>
      <c r="K8" s="12"/>
      <c r="L8" s="5"/>
      <c r="M8" s="5"/>
      <c r="N8" s="5"/>
      <c r="O8" s="5"/>
      <c r="P8" s="5"/>
      <c r="Q8" s="5"/>
    </row>
    <row r="9" spans="1:18" x14ac:dyDescent="0.2">
      <c r="A9" s="17"/>
      <c r="B9" s="18"/>
      <c r="C9" s="2"/>
      <c r="D9" s="3"/>
      <c r="E9" s="8"/>
      <c r="F9" s="5"/>
      <c r="G9" s="5"/>
      <c r="H9" s="5"/>
      <c r="I9" s="5"/>
      <c r="J9" s="51"/>
      <c r="K9" s="5"/>
      <c r="L9" s="5"/>
      <c r="M9" s="5"/>
      <c r="N9" s="5"/>
      <c r="O9" s="5"/>
      <c r="P9" s="5"/>
      <c r="Q9" s="5"/>
    </row>
    <row r="10" spans="1:18" ht="14.25" x14ac:dyDescent="0.2">
      <c r="A10" s="4"/>
      <c r="B10" s="9"/>
      <c r="C10" s="2"/>
      <c r="D10" s="16" t="s">
        <v>318</v>
      </c>
      <c r="E10" s="4"/>
      <c r="F10" s="5"/>
      <c r="G10" s="5"/>
      <c r="H10" s="5"/>
      <c r="I10" s="16"/>
      <c r="J10" s="52"/>
      <c r="K10" s="5"/>
      <c r="L10" s="5"/>
      <c r="M10" s="5"/>
      <c r="N10" s="42"/>
      <c r="O10" s="39"/>
      <c r="P10" s="39"/>
      <c r="Q10" s="5"/>
      <c r="R10" s="19"/>
    </row>
    <row r="11" spans="1:18" x14ac:dyDescent="0.2">
      <c r="A11" s="4"/>
      <c r="B11" s="9"/>
      <c r="C11" s="2"/>
      <c r="D11" s="16" t="s">
        <v>317</v>
      </c>
      <c r="E11" s="4"/>
      <c r="F11" s="5"/>
      <c r="G11" s="5"/>
      <c r="H11" s="5"/>
      <c r="I11" s="16"/>
      <c r="J11" s="180" t="s">
        <v>316</v>
      </c>
      <c r="K11" s="181"/>
      <c r="L11" s="10" t="s">
        <v>60</v>
      </c>
      <c r="M11" s="5"/>
      <c r="N11" s="37"/>
      <c r="O11" s="39"/>
      <c r="P11" s="39"/>
      <c r="Q11" s="5"/>
    </row>
    <row r="12" spans="1:18" x14ac:dyDescent="0.2">
      <c r="A12" s="4"/>
      <c r="B12" s="9"/>
      <c r="C12" s="2"/>
      <c r="D12" s="16" t="s">
        <v>61</v>
      </c>
      <c r="E12" s="4"/>
      <c r="F12" s="5"/>
      <c r="G12" s="5"/>
      <c r="H12" s="5"/>
      <c r="I12" s="16"/>
      <c r="J12" s="180" t="s">
        <v>315</v>
      </c>
      <c r="K12" s="181"/>
      <c r="L12" s="10" t="s">
        <v>60</v>
      </c>
      <c r="M12" s="5"/>
      <c r="N12" s="37"/>
      <c r="O12" s="39"/>
      <c r="P12" s="39"/>
      <c r="Q12" s="5"/>
    </row>
    <row r="13" spans="1:18" outlineLevel="1" x14ac:dyDescent="0.2">
      <c r="A13" s="4"/>
      <c r="B13" s="9"/>
      <c r="C13" s="2"/>
      <c r="D13" s="16" t="s">
        <v>62</v>
      </c>
      <c r="E13" s="4"/>
      <c r="F13" s="5"/>
      <c r="G13" s="5"/>
      <c r="H13" s="5"/>
      <c r="I13" s="16"/>
      <c r="J13" s="180" t="s">
        <v>314</v>
      </c>
      <c r="K13" s="181"/>
      <c r="L13" s="10" t="s">
        <v>63</v>
      </c>
      <c r="M13" s="5"/>
      <c r="N13" s="5"/>
      <c r="O13" s="5"/>
      <c r="P13" s="5"/>
      <c r="Q13" s="5"/>
    </row>
    <row r="14" spans="1:18" customFormat="1" ht="15" customHeight="1" outlineLevel="1" x14ac:dyDescent="0.2">
      <c r="A14" s="34"/>
      <c r="B14" s="35"/>
      <c r="C14" s="154"/>
      <c r="D14" s="16" t="s">
        <v>233</v>
      </c>
      <c r="E14" s="34"/>
      <c r="F14" s="36"/>
      <c r="G14" s="36"/>
      <c r="H14" s="36"/>
      <c r="I14" s="153"/>
      <c r="J14" s="179">
        <f>J82/1000</f>
        <v>47.744999999999997</v>
      </c>
      <c r="K14" s="179"/>
      <c r="L14" s="46" t="s">
        <v>68</v>
      </c>
      <c r="M14" s="36"/>
      <c r="N14" s="37"/>
      <c r="O14" s="38"/>
      <c r="P14" s="39"/>
      <c r="Q14" s="40"/>
    </row>
    <row r="15" spans="1:18" customFormat="1" ht="15" customHeight="1" x14ac:dyDescent="0.2">
      <c r="A15" s="34"/>
      <c r="B15" s="35"/>
      <c r="C15" s="26"/>
      <c r="D15" s="41" t="s">
        <v>69</v>
      </c>
      <c r="E15" s="16"/>
      <c r="F15" s="16"/>
      <c r="G15" s="16"/>
      <c r="H15" s="16"/>
      <c r="I15" s="16"/>
      <c r="J15" s="52"/>
      <c r="K15" s="16"/>
      <c r="L15" s="16"/>
      <c r="M15" s="36"/>
      <c r="N15" s="36"/>
      <c r="O15" s="36"/>
      <c r="P15" s="36"/>
    </row>
    <row r="17" spans="1:17" ht="18" customHeight="1" x14ac:dyDescent="0.2">
      <c r="A17" s="184" t="s">
        <v>21</v>
      </c>
      <c r="B17" s="189" t="s">
        <v>28</v>
      </c>
      <c r="C17" s="184" t="s">
        <v>22</v>
      </c>
      <c r="D17" s="184" t="s">
        <v>23</v>
      </c>
      <c r="E17" s="184" t="s">
        <v>24</v>
      </c>
      <c r="F17" s="184" t="s">
        <v>37</v>
      </c>
      <c r="G17" s="187"/>
      <c r="H17" s="187"/>
      <c r="I17" s="187"/>
      <c r="J17" s="184" t="s">
        <v>38</v>
      </c>
      <c r="K17" s="187"/>
      <c r="L17" s="187"/>
      <c r="M17" s="187"/>
      <c r="N17" s="184" t="s">
        <v>30</v>
      </c>
      <c r="O17" s="184" t="s">
        <v>32</v>
      </c>
      <c r="P17" s="184" t="s">
        <v>31</v>
      </c>
      <c r="Q17" s="184" t="s">
        <v>33</v>
      </c>
    </row>
    <row r="18" spans="1:17" ht="15.75" customHeight="1" x14ac:dyDescent="0.2">
      <c r="A18" s="187"/>
      <c r="B18" s="190"/>
      <c r="C18" s="188"/>
      <c r="D18" s="184"/>
      <c r="E18" s="187"/>
      <c r="F18" s="184" t="s">
        <v>25</v>
      </c>
      <c r="G18" s="184" t="s">
        <v>27</v>
      </c>
      <c r="H18" s="187"/>
      <c r="I18" s="187"/>
      <c r="J18" s="185" t="s">
        <v>25</v>
      </c>
      <c r="K18" s="184" t="s">
        <v>27</v>
      </c>
      <c r="L18" s="187"/>
      <c r="M18" s="187"/>
      <c r="N18" s="184"/>
      <c r="O18" s="184"/>
      <c r="P18" s="184"/>
      <c r="Q18" s="184"/>
    </row>
    <row r="19" spans="1:17" ht="15.75" customHeight="1" x14ac:dyDescent="0.2">
      <c r="A19" s="187"/>
      <c r="B19" s="190"/>
      <c r="C19" s="188"/>
      <c r="D19" s="184"/>
      <c r="E19" s="187"/>
      <c r="F19" s="187"/>
      <c r="G19" s="135" t="s">
        <v>26</v>
      </c>
      <c r="H19" s="135" t="s">
        <v>34</v>
      </c>
      <c r="I19" s="135" t="s">
        <v>29</v>
      </c>
      <c r="J19" s="186"/>
      <c r="K19" s="135" t="s">
        <v>26</v>
      </c>
      <c r="L19" s="135" t="s">
        <v>34</v>
      </c>
      <c r="M19" s="135" t="s">
        <v>29</v>
      </c>
      <c r="N19" s="184"/>
      <c r="O19" s="184"/>
      <c r="P19" s="184"/>
      <c r="Q19" s="184"/>
    </row>
    <row r="20" spans="1:17" x14ac:dyDescent="0.2">
      <c r="A20" s="20">
        <v>1</v>
      </c>
      <c r="B20" s="138">
        <v>2</v>
      </c>
      <c r="C20" s="135">
        <v>3</v>
      </c>
      <c r="D20" s="135">
        <v>4</v>
      </c>
      <c r="E20" s="20">
        <v>5</v>
      </c>
      <c r="F20" s="136">
        <v>6</v>
      </c>
      <c r="G20" s="136">
        <v>7</v>
      </c>
      <c r="H20" s="136">
        <v>8</v>
      </c>
      <c r="I20" s="136">
        <v>9</v>
      </c>
      <c r="J20" s="139">
        <v>10</v>
      </c>
      <c r="K20" s="136">
        <v>11</v>
      </c>
      <c r="L20" s="136">
        <v>12</v>
      </c>
      <c r="M20" s="136">
        <v>13</v>
      </c>
      <c r="N20" s="136">
        <v>14</v>
      </c>
      <c r="O20" s="136">
        <v>15</v>
      </c>
      <c r="P20" s="136">
        <v>16</v>
      </c>
      <c r="Q20" s="136">
        <v>17</v>
      </c>
    </row>
    <row r="21" spans="1:17" ht="19.899999999999999" customHeight="1" x14ac:dyDescent="0.2">
      <c r="A21" s="183" t="s">
        <v>313</v>
      </c>
      <c r="B21" s="176"/>
      <c r="C21" s="176"/>
      <c r="D21" s="176"/>
      <c r="E21" s="176"/>
      <c r="F21" s="176"/>
      <c r="G21" s="176"/>
      <c r="H21" s="176"/>
      <c r="I21" s="176"/>
      <c r="J21" s="176"/>
      <c r="K21" s="176"/>
      <c r="L21" s="176"/>
      <c r="M21" s="176"/>
      <c r="N21" s="176"/>
      <c r="O21" s="176"/>
      <c r="P21" s="176"/>
      <c r="Q21" s="176"/>
    </row>
    <row r="22" spans="1:17" ht="60" x14ac:dyDescent="0.2">
      <c r="A22" s="20">
        <v>1</v>
      </c>
      <c r="B22" s="27" t="s">
        <v>312</v>
      </c>
      <c r="C22" s="137" t="s">
        <v>311</v>
      </c>
      <c r="D22" s="28" t="s">
        <v>302</v>
      </c>
      <c r="E22" s="32">
        <v>0.154</v>
      </c>
      <c r="F22" s="30">
        <v>3778.42</v>
      </c>
      <c r="G22" s="30">
        <v>115.18</v>
      </c>
      <c r="H22" s="30">
        <v>3663.24</v>
      </c>
      <c r="I22" s="30">
        <v>385.27</v>
      </c>
      <c r="J22" s="53">
        <v>582</v>
      </c>
      <c r="K22" s="31">
        <v>18</v>
      </c>
      <c r="L22" s="31">
        <v>564</v>
      </c>
      <c r="M22" s="31">
        <v>59</v>
      </c>
      <c r="N22" s="31">
        <v>10.48</v>
      </c>
      <c r="O22" s="31">
        <v>1.61</v>
      </c>
      <c r="P22" s="31">
        <v>22.77</v>
      </c>
      <c r="Q22" s="31">
        <v>3.51</v>
      </c>
    </row>
    <row r="23" spans="1:17" ht="36" x14ac:dyDescent="0.2">
      <c r="A23" s="20">
        <v>2</v>
      </c>
      <c r="B23" s="27" t="s">
        <v>310</v>
      </c>
      <c r="C23" s="137" t="s">
        <v>309</v>
      </c>
      <c r="D23" s="28" t="s">
        <v>97</v>
      </c>
      <c r="E23" s="32">
        <v>0.05</v>
      </c>
      <c r="F23" s="30">
        <v>3117.84</v>
      </c>
      <c r="G23" s="30">
        <v>3117.84</v>
      </c>
      <c r="H23" s="31"/>
      <c r="I23" s="31"/>
      <c r="J23" s="53">
        <v>156</v>
      </c>
      <c r="K23" s="31">
        <v>156</v>
      </c>
      <c r="L23" s="31"/>
      <c r="M23" s="31"/>
      <c r="N23" s="31">
        <v>264</v>
      </c>
      <c r="O23" s="31">
        <v>13.2</v>
      </c>
      <c r="P23" s="31"/>
      <c r="Q23" s="31"/>
    </row>
    <row r="24" spans="1:17" ht="48" x14ac:dyDescent="0.2">
      <c r="A24" s="20">
        <v>3</v>
      </c>
      <c r="B24" s="27" t="s">
        <v>308</v>
      </c>
      <c r="C24" s="137" t="s">
        <v>307</v>
      </c>
      <c r="D24" s="28" t="s">
        <v>302</v>
      </c>
      <c r="E24" s="32">
        <v>2.8000000000000001E-2</v>
      </c>
      <c r="F24" s="30">
        <v>5028.78</v>
      </c>
      <c r="G24" s="30">
        <v>125.4</v>
      </c>
      <c r="H24" s="30">
        <v>4898.28</v>
      </c>
      <c r="I24" s="30">
        <v>559.88</v>
      </c>
      <c r="J24" s="53">
        <v>141</v>
      </c>
      <c r="K24" s="31">
        <v>4</v>
      </c>
      <c r="L24" s="31">
        <v>137</v>
      </c>
      <c r="M24" s="31">
        <v>16</v>
      </c>
      <c r="N24" s="31">
        <v>11.41</v>
      </c>
      <c r="O24" s="31">
        <v>0.32</v>
      </c>
      <c r="P24" s="31">
        <v>33.090000000000003</v>
      </c>
      <c r="Q24" s="31">
        <v>0.93</v>
      </c>
    </row>
    <row r="25" spans="1:17" ht="87" x14ac:dyDescent="0.2">
      <c r="A25" s="20">
        <v>4</v>
      </c>
      <c r="B25" s="27" t="s">
        <v>306</v>
      </c>
      <c r="C25" s="137" t="s">
        <v>305</v>
      </c>
      <c r="D25" s="28" t="s">
        <v>121</v>
      </c>
      <c r="E25" s="32">
        <v>56</v>
      </c>
      <c r="F25" s="30">
        <v>10.58</v>
      </c>
      <c r="G25" s="31"/>
      <c r="H25" s="30">
        <v>10.58</v>
      </c>
      <c r="I25" s="31"/>
      <c r="J25" s="53">
        <v>592</v>
      </c>
      <c r="K25" s="31"/>
      <c r="L25" s="31">
        <v>592</v>
      </c>
      <c r="M25" s="31"/>
      <c r="N25" s="31"/>
      <c r="O25" s="31"/>
      <c r="P25" s="31"/>
      <c r="Q25" s="31"/>
    </row>
    <row r="26" spans="1:17" ht="48" x14ac:dyDescent="0.2">
      <c r="A26" s="20">
        <v>5</v>
      </c>
      <c r="B26" s="27" t="s">
        <v>304</v>
      </c>
      <c r="C26" s="137" t="s">
        <v>303</v>
      </c>
      <c r="D26" s="28" t="s">
        <v>302</v>
      </c>
      <c r="E26" s="32">
        <v>0.127</v>
      </c>
      <c r="F26" s="30">
        <v>822.69</v>
      </c>
      <c r="G26" s="31"/>
      <c r="H26" s="30">
        <v>822.69</v>
      </c>
      <c r="I26" s="30">
        <v>138.55000000000001</v>
      </c>
      <c r="J26" s="53">
        <v>104</v>
      </c>
      <c r="K26" s="31"/>
      <c r="L26" s="31">
        <v>104</v>
      </c>
      <c r="M26" s="31">
        <v>18</v>
      </c>
      <c r="N26" s="31"/>
      <c r="O26" s="31"/>
      <c r="P26" s="31">
        <v>8.8699999999999992</v>
      </c>
      <c r="Q26" s="31">
        <v>1.1299999999999999</v>
      </c>
    </row>
    <row r="27" spans="1:17" ht="24" x14ac:dyDescent="0.2">
      <c r="A27" s="20">
        <v>6</v>
      </c>
      <c r="B27" s="27" t="s">
        <v>301</v>
      </c>
      <c r="C27" s="137" t="s">
        <v>300</v>
      </c>
      <c r="D27" s="28" t="s">
        <v>97</v>
      </c>
      <c r="E27" s="32">
        <v>3.9E-2</v>
      </c>
      <c r="F27" s="30">
        <v>1027.4000000000001</v>
      </c>
      <c r="G27" s="30">
        <v>1027.4000000000001</v>
      </c>
      <c r="H27" s="31"/>
      <c r="I27" s="31"/>
      <c r="J27" s="53">
        <v>40</v>
      </c>
      <c r="K27" s="31">
        <v>40</v>
      </c>
      <c r="L27" s="31"/>
      <c r="M27" s="31"/>
      <c r="N27" s="31">
        <v>97.2</v>
      </c>
      <c r="O27" s="31">
        <v>3.79</v>
      </c>
      <c r="P27" s="31"/>
      <c r="Q27" s="31"/>
    </row>
    <row r="28" spans="1:17" ht="19.899999999999999" customHeight="1" x14ac:dyDescent="0.2">
      <c r="A28" s="183" t="s">
        <v>299</v>
      </c>
      <c r="B28" s="176"/>
      <c r="C28" s="176"/>
      <c r="D28" s="176"/>
      <c r="E28" s="176"/>
      <c r="F28" s="176"/>
      <c r="G28" s="176"/>
      <c r="H28" s="176"/>
      <c r="I28" s="176"/>
      <c r="J28" s="176"/>
      <c r="K28" s="176"/>
      <c r="L28" s="176"/>
      <c r="M28" s="176"/>
      <c r="N28" s="176"/>
      <c r="O28" s="176"/>
      <c r="P28" s="176"/>
      <c r="Q28" s="176"/>
    </row>
    <row r="29" spans="1:17" ht="19.899999999999999" customHeight="1" x14ac:dyDescent="0.2">
      <c r="A29" s="175" t="s">
        <v>298</v>
      </c>
      <c r="B29" s="176"/>
      <c r="C29" s="176"/>
      <c r="D29" s="176"/>
      <c r="E29" s="176"/>
      <c r="F29" s="176"/>
      <c r="G29" s="176"/>
      <c r="H29" s="176"/>
      <c r="I29" s="176"/>
      <c r="J29" s="176"/>
      <c r="K29" s="176"/>
      <c r="L29" s="176"/>
      <c r="M29" s="176"/>
      <c r="N29" s="176"/>
      <c r="O29" s="176"/>
      <c r="P29" s="176"/>
      <c r="Q29" s="176"/>
    </row>
    <row r="30" spans="1:17" ht="48" x14ac:dyDescent="0.2">
      <c r="A30" s="20">
        <v>7</v>
      </c>
      <c r="B30" s="27" t="s">
        <v>297</v>
      </c>
      <c r="C30" s="137" t="s">
        <v>296</v>
      </c>
      <c r="D30" s="28" t="s">
        <v>295</v>
      </c>
      <c r="E30" s="32">
        <v>1.32</v>
      </c>
      <c r="F30" s="30">
        <v>8597.5</v>
      </c>
      <c r="G30" s="30">
        <v>773.64</v>
      </c>
      <c r="H30" s="30">
        <v>772.42</v>
      </c>
      <c r="I30" s="30">
        <v>126.93</v>
      </c>
      <c r="J30" s="53">
        <v>11349</v>
      </c>
      <c r="K30" s="31">
        <v>1021</v>
      </c>
      <c r="L30" s="31">
        <v>1020</v>
      </c>
      <c r="M30" s="31">
        <v>168</v>
      </c>
      <c r="N30" s="31">
        <v>61.99</v>
      </c>
      <c r="O30" s="31">
        <v>81.83</v>
      </c>
      <c r="P30" s="31">
        <v>8.5299999999999994</v>
      </c>
      <c r="Q30" s="31">
        <v>11.26</v>
      </c>
    </row>
    <row r="31" spans="1:17" ht="22.5" outlineLevel="1" x14ac:dyDescent="0.2">
      <c r="A31" s="149" t="s">
        <v>149</v>
      </c>
      <c r="B31" s="151" t="s">
        <v>294</v>
      </c>
      <c r="C31" s="150" t="s">
        <v>293</v>
      </c>
      <c r="D31" s="149" t="s">
        <v>157</v>
      </c>
      <c r="E31" s="148" t="s">
        <v>292</v>
      </c>
      <c r="F31" s="147">
        <v>2570.6999999999998</v>
      </c>
      <c r="G31" s="31"/>
      <c r="H31" s="31"/>
      <c r="I31" s="31"/>
      <c r="J31" s="170">
        <v>2477.13</v>
      </c>
      <c r="K31" s="31"/>
      <c r="L31" s="31"/>
      <c r="M31" s="31"/>
      <c r="N31" s="31"/>
      <c r="O31" s="31"/>
      <c r="P31" s="31"/>
      <c r="Q31" s="31"/>
    </row>
    <row r="32" spans="1:17" ht="24" x14ac:dyDescent="0.2">
      <c r="A32" s="20">
        <v>8</v>
      </c>
      <c r="B32" s="27" t="s">
        <v>291</v>
      </c>
      <c r="C32" s="137" t="s">
        <v>290</v>
      </c>
      <c r="D32" s="28" t="s">
        <v>157</v>
      </c>
      <c r="E32" s="32">
        <v>7.3</v>
      </c>
      <c r="F32" s="30">
        <v>2580.06</v>
      </c>
      <c r="G32" s="31"/>
      <c r="H32" s="31"/>
      <c r="I32" s="31"/>
      <c r="J32" s="53">
        <v>18834</v>
      </c>
      <c r="K32" s="31"/>
      <c r="L32" s="31"/>
      <c r="M32" s="31"/>
      <c r="N32" s="31"/>
      <c r="O32" s="31"/>
      <c r="P32" s="31"/>
      <c r="Q32" s="31"/>
    </row>
    <row r="33" spans="1:17" ht="24" x14ac:dyDescent="0.2">
      <c r="A33" s="20">
        <v>9</v>
      </c>
      <c r="B33" s="27" t="s">
        <v>289</v>
      </c>
      <c r="C33" s="137" t="s">
        <v>288</v>
      </c>
      <c r="D33" s="28" t="s">
        <v>41</v>
      </c>
      <c r="E33" s="29">
        <v>1</v>
      </c>
      <c r="F33" s="30">
        <v>511.7</v>
      </c>
      <c r="G33" s="31"/>
      <c r="H33" s="31"/>
      <c r="I33" s="31"/>
      <c r="J33" s="53">
        <v>512</v>
      </c>
      <c r="K33" s="31"/>
      <c r="L33" s="31"/>
      <c r="M33" s="31"/>
      <c r="N33" s="31"/>
      <c r="O33" s="31"/>
      <c r="P33" s="31"/>
      <c r="Q33" s="31"/>
    </row>
    <row r="34" spans="1:17" ht="24" x14ac:dyDescent="0.2">
      <c r="A34" s="20">
        <v>10</v>
      </c>
      <c r="B34" s="27" t="s">
        <v>287</v>
      </c>
      <c r="C34" s="137" t="s">
        <v>286</v>
      </c>
      <c r="D34" s="28" t="s">
        <v>41</v>
      </c>
      <c r="E34" s="29">
        <v>1</v>
      </c>
      <c r="F34" s="30">
        <v>611.66999999999996</v>
      </c>
      <c r="G34" s="31"/>
      <c r="H34" s="31"/>
      <c r="I34" s="31"/>
      <c r="J34" s="53">
        <v>612</v>
      </c>
      <c r="K34" s="31"/>
      <c r="L34" s="31"/>
      <c r="M34" s="31"/>
      <c r="N34" s="31"/>
      <c r="O34" s="31"/>
      <c r="P34" s="31"/>
      <c r="Q34" s="31"/>
    </row>
    <row r="35" spans="1:17" ht="36" x14ac:dyDescent="0.2">
      <c r="A35" s="20">
        <v>11</v>
      </c>
      <c r="B35" s="27" t="s">
        <v>285</v>
      </c>
      <c r="C35" s="137" t="s">
        <v>284</v>
      </c>
      <c r="D35" s="28" t="s">
        <v>121</v>
      </c>
      <c r="E35" s="32">
        <v>0.05</v>
      </c>
      <c r="F35" s="30">
        <v>13627.82</v>
      </c>
      <c r="G35" s="31"/>
      <c r="H35" s="31"/>
      <c r="I35" s="31"/>
      <c r="J35" s="53">
        <v>681</v>
      </c>
      <c r="K35" s="31"/>
      <c r="L35" s="31"/>
      <c r="M35" s="31"/>
      <c r="N35" s="31"/>
      <c r="O35" s="31"/>
      <c r="P35" s="31"/>
      <c r="Q35" s="31"/>
    </row>
    <row r="36" spans="1:17" ht="19.899999999999999" customHeight="1" x14ac:dyDescent="0.2">
      <c r="A36" s="175" t="s">
        <v>283</v>
      </c>
      <c r="B36" s="176"/>
      <c r="C36" s="176"/>
      <c r="D36" s="176"/>
      <c r="E36" s="176"/>
      <c r="F36" s="176"/>
      <c r="G36" s="176"/>
      <c r="H36" s="176"/>
      <c r="I36" s="176"/>
      <c r="J36" s="176"/>
      <c r="K36" s="176"/>
      <c r="L36" s="176"/>
      <c r="M36" s="176"/>
      <c r="N36" s="176"/>
      <c r="O36" s="176"/>
      <c r="P36" s="176"/>
      <c r="Q36" s="176"/>
    </row>
    <row r="37" spans="1:17" ht="48" x14ac:dyDescent="0.2">
      <c r="A37" s="20">
        <v>12</v>
      </c>
      <c r="B37" s="27" t="s">
        <v>278</v>
      </c>
      <c r="C37" s="137" t="s">
        <v>277</v>
      </c>
      <c r="D37" s="28" t="s">
        <v>223</v>
      </c>
      <c r="E37" s="32">
        <v>0.03</v>
      </c>
      <c r="F37" s="30">
        <v>14262.76</v>
      </c>
      <c r="G37" s="30">
        <v>4328.33</v>
      </c>
      <c r="H37" s="30">
        <v>1827.7</v>
      </c>
      <c r="I37" s="30">
        <v>50.23</v>
      </c>
      <c r="J37" s="53">
        <v>428</v>
      </c>
      <c r="K37" s="31">
        <v>130</v>
      </c>
      <c r="L37" s="31">
        <v>55</v>
      </c>
      <c r="M37" s="31">
        <v>2</v>
      </c>
      <c r="N37" s="31">
        <v>323.01</v>
      </c>
      <c r="O37" s="31">
        <v>9.69</v>
      </c>
      <c r="P37" s="31">
        <v>2.76</v>
      </c>
      <c r="Q37" s="31">
        <v>0.08</v>
      </c>
    </row>
    <row r="38" spans="1:17" ht="56.25" outlineLevel="1" x14ac:dyDescent="0.2">
      <c r="A38" s="149" t="s">
        <v>149</v>
      </c>
      <c r="B38" s="151" t="s">
        <v>276</v>
      </c>
      <c r="C38" s="150" t="s">
        <v>275</v>
      </c>
      <c r="D38" s="149" t="s">
        <v>43</v>
      </c>
      <c r="E38" s="148" t="s">
        <v>282</v>
      </c>
      <c r="F38" s="147">
        <v>906.78</v>
      </c>
      <c r="G38" s="31"/>
      <c r="H38" s="31"/>
      <c r="I38" s="31"/>
      <c r="J38" s="170">
        <v>2584.3200000000002</v>
      </c>
      <c r="K38" s="31"/>
      <c r="L38" s="31"/>
      <c r="M38" s="31"/>
      <c r="N38" s="31"/>
      <c r="O38" s="31"/>
      <c r="P38" s="31"/>
      <c r="Q38" s="31"/>
    </row>
    <row r="39" spans="1:17" ht="48" x14ac:dyDescent="0.2">
      <c r="A39" s="20">
        <v>13</v>
      </c>
      <c r="B39" s="27" t="s">
        <v>273</v>
      </c>
      <c r="C39" s="137" t="s">
        <v>281</v>
      </c>
      <c r="D39" s="28" t="s">
        <v>43</v>
      </c>
      <c r="E39" s="29">
        <v>3</v>
      </c>
      <c r="F39" s="30">
        <v>1186.79</v>
      </c>
      <c r="G39" s="31"/>
      <c r="H39" s="31"/>
      <c r="I39" s="31"/>
      <c r="J39" s="53">
        <v>3560</v>
      </c>
      <c r="K39" s="31"/>
      <c r="L39" s="31"/>
      <c r="M39" s="31"/>
      <c r="N39" s="31"/>
      <c r="O39" s="31"/>
      <c r="P39" s="31"/>
      <c r="Q39" s="31"/>
    </row>
    <row r="40" spans="1:17" ht="36" x14ac:dyDescent="0.2">
      <c r="A40" s="20">
        <v>14</v>
      </c>
      <c r="B40" s="27" t="s">
        <v>271</v>
      </c>
      <c r="C40" s="137" t="s">
        <v>280</v>
      </c>
      <c r="D40" s="28" t="s">
        <v>269</v>
      </c>
      <c r="E40" s="29">
        <v>5</v>
      </c>
      <c r="F40" s="30">
        <v>1154.33</v>
      </c>
      <c r="G40" s="30">
        <v>89.13</v>
      </c>
      <c r="H40" s="30">
        <v>36.450000000000003</v>
      </c>
      <c r="I40" s="30">
        <v>0.18</v>
      </c>
      <c r="J40" s="53">
        <v>5772</v>
      </c>
      <c r="K40" s="31">
        <v>446</v>
      </c>
      <c r="L40" s="31">
        <v>182</v>
      </c>
      <c r="M40" s="31">
        <v>1</v>
      </c>
      <c r="N40" s="31">
        <v>6.38</v>
      </c>
      <c r="O40" s="31">
        <v>31.9</v>
      </c>
      <c r="P40" s="31">
        <v>0.01</v>
      </c>
      <c r="Q40" s="31">
        <v>0.05</v>
      </c>
    </row>
    <row r="41" spans="1:17" ht="36" x14ac:dyDescent="0.2">
      <c r="A41" s="20">
        <v>15</v>
      </c>
      <c r="B41" s="27" t="s">
        <v>268</v>
      </c>
      <c r="C41" s="137" t="s">
        <v>267</v>
      </c>
      <c r="D41" s="28" t="s">
        <v>41</v>
      </c>
      <c r="E41" s="29">
        <v>5</v>
      </c>
      <c r="F41" s="30">
        <v>325.2</v>
      </c>
      <c r="G41" s="31"/>
      <c r="H41" s="31"/>
      <c r="I41" s="31"/>
      <c r="J41" s="53">
        <v>1626</v>
      </c>
      <c r="K41" s="31"/>
      <c r="L41" s="31"/>
      <c r="M41" s="31"/>
      <c r="N41" s="31"/>
      <c r="O41" s="31"/>
      <c r="P41" s="31"/>
      <c r="Q41" s="31"/>
    </row>
    <row r="42" spans="1:17" ht="36" x14ac:dyDescent="0.2">
      <c r="A42" s="20">
        <v>16</v>
      </c>
      <c r="B42" s="27" t="s">
        <v>266</v>
      </c>
      <c r="C42" s="137" t="s">
        <v>265</v>
      </c>
      <c r="D42" s="28" t="s">
        <v>179</v>
      </c>
      <c r="E42" s="29">
        <v>1</v>
      </c>
      <c r="F42" s="30">
        <v>313.70999999999998</v>
      </c>
      <c r="G42" s="30">
        <v>217.39</v>
      </c>
      <c r="H42" s="31"/>
      <c r="I42" s="31"/>
      <c r="J42" s="53">
        <v>314</v>
      </c>
      <c r="K42" s="31">
        <v>217</v>
      </c>
      <c r="L42" s="31"/>
      <c r="M42" s="31"/>
      <c r="N42" s="31">
        <v>17.010000000000002</v>
      </c>
      <c r="O42" s="31">
        <v>17.010000000000002</v>
      </c>
      <c r="P42" s="31"/>
      <c r="Q42" s="31"/>
    </row>
    <row r="43" spans="1:17" ht="36" x14ac:dyDescent="0.2">
      <c r="A43" s="20">
        <v>17</v>
      </c>
      <c r="B43" s="27" t="s">
        <v>173</v>
      </c>
      <c r="C43" s="137" t="s">
        <v>172</v>
      </c>
      <c r="D43" s="28" t="s">
        <v>118</v>
      </c>
      <c r="E43" s="32">
        <v>3.7999999999999999E-2</v>
      </c>
      <c r="F43" s="30">
        <v>417.46</v>
      </c>
      <c r="G43" s="30">
        <v>79.650000000000006</v>
      </c>
      <c r="H43" s="30">
        <v>10.15</v>
      </c>
      <c r="I43" s="30">
        <v>0.16</v>
      </c>
      <c r="J43" s="53">
        <v>16</v>
      </c>
      <c r="K43" s="31">
        <v>3</v>
      </c>
      <c r="L43" s="31"/>
      <c r="M43" s="31"/>
      <c r="N43" s="31">
        <v>5.31</v>
      </c>
      <c r="O43" s="31">
        <v>0.2</v>
      </c>
      <c r="P43" s="31">
        <v>0.01</v>
      </c>
      <c r="Q43" s="31"/>
    </row>
    <row r="44" spans="1:17" ht="43.5" x14ac:dyDescent="0.2">
      <c r="A44" s="20">
        <v>18</v>
      </c>
      <c r="B44" s="27" t="s">
        <v>171</v>
      </c>
      <c r="C44" s="137" t="s">
        <v>170</v>
      </c>
      <c r="D44" s="28" t="s">
        <v>118</v>
      </c>
      <c r="E44" s="32">
        <v>3.7999999999999999E-2</v>
      </c>
      <c r="F44" s="30">
        <v>777.58</v>
      </c>
      <c r="G44" s="30">
        <v>73.62</v>
      </c>
      <c r="H44" s="30">
        <v>26.6</v>
      </c>
      <c r="I44" s="30">
        <v>0.32</v>
      </c>
      <c r="J44" s="53">
        <v>30</v>
      </c>
      <c r="K44" s="31">
        <v>3</v>
      </c>
      <c r="L44" s="31">
        <v>1</v>
      </c>
      <c r="M44" s="31"/>
      <c r="N44" s="31">
        <v>5.76</v>
      </c>
      <c r="O44" s="31">
        <v>0.22</v>
      </c>
      <c r="P44" s="31">
        <v>0.02</v>
      </c>
      <c r="Q44" s="31"/>
    </row>
    <row r="45" spans="1:17" ht="19.899999999999999" customHeight="1" x14ac:dyDescent="0.2">
      <c r="A45" s="175" t="s">
        <v>279</v>
      </c>
      <c r="B45" s="176"/>
      <c r="C45" s="176"/>
      <c r="D45" s="176"/>
      <c r="E45" s="176"/>
      <c r="F45" s="176"/>
      <c r="G45" s="176"/>
      <c r="H45" s="176"/>
      <c r="I45" s="176"/>
      <c r="J45" s="176"/>
      <c r="K45" s="176"/>
      <c r="L45" s="176"/>
      <c r="M45" s="176"/>
      <c r="N45" s="176"/>
      <c r="O45" s="176"/>
      <c r="P45" s="176"/>
      <c r="Q45" s="176"/>
    </row>
    <row r="46" spans="1:17" ht="48" x14ac:dyDescent="0.2">
      <c r="A46" s="20">
        <v>19</v>
      </c>
      <c r="B46" s="27" t="s">
        <v>278</v>
      </c>
      <c r="C46" s="137" t="s">
        <v>277</v>
      </c>
      <c r="D46" s="28" t="s">
        <v>223</v>
      </c>
      <c r="E46" s="32">
        <v>3.5999999999999997E-2</v>
      </c>
      <c r="F46" s="30">
        <v>14262.76</v>
      </c>
      <c r="G46" s="30">
        <v>4328.33</v>
      </c>
      <c r="H46" s="30">
        <v>1827.7</v>
      </c>
      <c r="I46" s="30">
        <v>50.23</v>
      </c>
      <c r="J46" s="53">
        <v>513</v>
      </c>
      <c r="K46" s="31">
        <v>156</v>
      </c>
      <c r="L46" s="31">
        <v>66</v>
      </c>
      <c r="M46" s="31">
        <v>2</v>
      </c>
      <c r="N46" s="31">
        <v>323.01</v>
      </c>
      <c r="O46" s="31">
        <v>11.63</v>
      </c>
      <c r="P46" s="31">
        <v>2.76</v>
      </c>
      <c r="Q46" s="31">
        <v>0.1</v>
      </c>
    </row>
    <row r="47" spans="1:17" ht="56.25" outlineLevel="1" x14ac:dyDescent="0.2">
      <c r="A47" s="149" t="s">
        <v>149</v>
      </c>
      <c r="B47" s="151" t="s">
        <v>276</v>
      </c>
      <c r="C47" s="150" t="s">
        <v>275</v>
      </c>
      <c r="D47" s="149" t="s">
        <v>43</v>
      </c>
      <c r="E47" s="148" t="s">
        <v>274</v>
      </c>
      <c r="F47" s="147">
        <v>906.78</v>
      </c>
      <c r="G47" s="31"/>
      <c r="H47" s="31"/>
      <c r="I47" s="31"/>
      <c r="J47" s="170">
        <v>3101.19</v>
      </c>
      <c r="K47" s="31"/>
      <c r="L47" s="31"/>
      <c r="M47" s="31"/>
      <c r="N47" s="31"/>
      <c r="O47" s="31"/>
      <c r="P47" s="31"/>
      <c r="Q47" s="31"/>
    </row>
    <row r="48" spans="1:17" ht="48" x14ac:dyDescent="0.2">
      <c r="A48" s="20">
        <v>20</v>
      </c>
      <c r="B48" s="27" t="s">
        <v>273</v>
      </c>
      <c r="C48" s="137" t="s">
        <v>272</v>
      </c>
      <c r="D48" s="28" t="s">
        <v>43</v>
      </c>
      <c r="E48" s="29">
        <v>3.6</v>
      </c>
      <c r="F48" s="30">
        <v>1186.79</v>
      </c>
      <c r="G48" s="31"/>
      <c r="H48" s="31"/>
      <c r="I48" s="31"/>
      <c r="J48" s="53">
        <v>4272</v>
      </c>
      <c r="K48" s="31"/>
      <c r="L48" s="31"/>
      <c r="M48" s="31"/>
      <c r="N48" s="31"/>
      <c r="O48" s="31"/>
      <c r="P48" s="31"/>
      <c r="Q48" s="31"/>
    </row>
    <row r="49" spans="1:17" ht="36" x14ac:dyDescent="0.2">
      <c r="A49" s="20">
        <v>21</v>
      </c>
      <c r="B49" s="27" t="s">
        <v>271</v>
      </c>
      <c r="C49" s="137" t="s">
        <v>270</v>
      </c>
      <c r="D49" s="28" t="s">
        <v>269</v>
      </c>
      <c r="E49" s="32">
        <v>2</v>
      </c>
      <c r="F49" s="30">
        <v>1154.33</v>
      </c>
      <c r="G49" s="30">
        <v>89.13</v>
      </c>
      <c r="H49" s="30">
        <v>36.450000000000003</v>
      </c>
      <c r="I49" s="30">
        <v>0.18</v>
      </c>
      <c r="J49" s="53">
        <v>2309</v>
      </c>
      <c r="K49" s="31">
        <v>178</v>
      </c>
      <c r="L49" s="31">
        <v>73</v>
      </c>
      <c r="M49" s="31"/>
      <c r="N49" s="31">
        <v>6.38</v>
      </c>
      <c r="O49" s="31">
        <v>12.76</v>
      </c>
      <c r="P49" s="31">
        <v>0.01</v>
      </c>
      <c r="Q49" s="31">
        <v>0.02</v>
      </c>
    </row>
    <row r="50" spans="1:17" ht="36" x14ac:dyDescent="0.2">
      <c r="A50" s="20">
        <v>22</v>
      </c>
      <c r="B50" s="27" t="s">
        <v>268</v>
      </c>
      <c r="C50" s="137" t="s">
        <v>267</v>
      </c>
      <c r="D50" s="28" t="s">
        <v>41</v>
      </c>
      <c r="E50" s="29">
        <v>1</v>
      </c>
      <c r="F50" s="30">
        <v>325.2</v>
      </c>
      <c r="G50" s="31"/>
      <c r="H50" s="31"/>
      <c r="I50" s="31"/>
      <c r="J50" s="53">
        <v>325</v>
      </c>
      <c r="K50" s="31"/>
      <c r="L50" s="31"/>
      <c r="M50" s="31"/>
      <c r="N50" s="31"/>
      <c r="O50" s="31"/>
      <c r="P50" s="31"/>
      <c r="Q50" s="31"/>
    </row>
    <row r="51" spans="1:17" ht="36" x14ac:dyDescent="0.2">
      <c r="A51" s="20">
        <v>23</v>
      </c>
      <c r="B51" s="27" t="s">
        <v>266</v>
      </c>
      <c r="C51" s="137" t="s">
        <v>265</v>
      </c>
      <c r="D51" s="28" t="s">
        <v>179</v>
      </c>
      <c r="E51" s="29">
        <v>1</v>
      </c>
      <c r="F51" s="30">
        <v>313.70999999999998</v>
      </c>
      <c r="G51" s="30">
        <v>217.39</v>
      </c>
      <c r="H51" s="31"/>
      <c r="I51" s="31"/>
      <c r="J51" s="53">
        <v>314</v>
      </c>
      <c r="K51" s="31">
        <v>217</v>
      </c>
      <c r="L51" s="31"/>
      <c r="M51" s="31"/>
      <c r="N51" s="31">
        <v>17.010000000000002</v>
      </c>
      <c r="O51" s="31">
        <v>17.010000000000002</v>
      </c>
      <c r="P51" s="31"/>
      <c r="Q51" s="31"/>
    </row>
    <row r="52" spans="1:17" ht="36" x14ac:dyDescent="0.2">
      <c r="A52" s="20">
        <v>24</v>
      </c>
      <c r="B52" s="27" t="s">
        <v>173</v>
      </c>
      <c r="C52" s="137" t="s">
        <v>172</v>
      </c>
      <c r="D52" s="28" t="s">
        <v>118</v>
      </c>
      <c r="E52" s="32">
        <v>4.4999999999999998E-2</v>
      </c>
      <c r="F52" s="30">
        <v>417.46</v>
      </c>
      <c r="G52" s="30">
        <v>79.650000000000006</v>
      </c>
      <c r="H52" s="30">
        <v>10.15</v>
      </c>
      <c r="I52" s="30">
        <v>0.16</v>
      </c>
      <c r="J52" s="53">
        <v>19</v>
      </c>
      <c r="K52" s="31">
        <v>4</v>
      </c>
      <c r="L52" s="31"/>
      <c r="M52" s="31"/>
      <c r="N52" s="31">
        <v>5.31</v>
      </c>
      <c r="O52" s="31">
        <v>0.24</v>
      </c>
      <c r="P52" s="31">
        <v>0.01</v>
      </c>
      <c r="Q52" s="31"/>
    </row>
    <row r="53" spans="1:17" ht="43.5" x14ac:dyDescent="0.2">
      <c r="A53" s="20">
        <v>25</v>
      </c>
      <c r="B53" s="27" t="s">
        <v>171</v>
      </c>
      <c r="C53" s="137" t="s">
        <v>170</v>
      </c>
      <c r="D53" s="28" t="s">
        <v>118</v>
      </c>
      <c r="E53" s="32">
        <v>4.4999999999999998E-2</v>
      </c>
      <c r="F53" s="30">
        <v>777.58</v>
      </c>
      <c r="G53" s="30">
        <v>73.62</v>
      </c>
      <c r="H53" s="30">
        <v>26.6</v>
      </c>
      <c r="I53" s="30">
        <v>0.32</v>
      </c>
      <c r="J53" s="53">
        <v>35</v>
      </c>
      <c r="K53" s="31">
        <v>3</v>
      </c>
      <c r="L53" s="31">
        <v>1</v>
      </c>
      <c r="M53" s="31"/>
      <c r="N53" s="31">
        <v>5.76</v>
      </c>
      <c r="O53" s="31">
        <v>0.26</v>
      </c>
      <c r="P53" s="31">
        <v>0.02</v>
      </c>
      <c r="Q53" s="31"/>
    </row>
    <row r="54" spans="1:17" x14ac:dyDescent="0.2">
      <c r="A54" s="175" t="s">
        <v>44</v>
      </c>
      <c r="B54" s="176"/>
      <c r="C54" s="176"/>
      <c r="D54" s="176"/>
      <c r="E54" s="176"/>
      <c r="F54" s="176"/>
      <c r="G54" s="176"/>
      <c r="H54" s="176"/>
      <c r="I54" s="176"/>
      <c r="J54" s="54">
        <v>53136</v>
      </c>
      <c r="K54" s="30">
        <v>2596</v>
      </c>
      <c r="L54" s="30">
        <v>2795</v>
      </c>
      <c r="M54" s="30">
        <v>266</v>
      </c>
      <c r="N54" s="31"/>
      <c r="O54" s="30">
        <v>201.67</v>
      </c>
      <c r="P54" s="31"/>
      <c r="Q54" s="30">
        <v>17.079999999999998</v>
      </c>
    </row>
    <row r="55" spans="1:17" x14ac:dyDescent="0.2">
      <c r="A55" s="175" t="s">
        <v>45</v>
      </c>
      <c r="B55" s="176"/>
      <c r="C55" s="176"/>
      <c r="D55" s="176"/>
      <c r="E55" s="176"/>
      <c r="F55" s="176"/>
      <c r="G55" s="176"/>
      <c r="H55" s="176"/>
      <c r="I55" s="176"/>
      <c r="J55" s="54">
        <v>53259</v>
      </c>
      <c r="K55" s="30">
        <v>2708</v>
      </c>
      <c r="L55" s="30">
        <v>2806</v>
      </c>
      <c r="M55" s="30">
        <v>277</v>
      </c>
      <c r="N55" s="31"/>
      <c r="O55" s="30">
        <v>201.67</v>
      </c>
      <c r="P55" s="31"/>
      <c r="Q55" s="30">
        <v>17.079999999999998</v>
      </c>
    </row>
    <row r="56" spans="1:17" x14ac:dyDescent="0.2">
      <c r="A56" s="175" t="s">
        <v>46</v>
      </c>
      <c r="B56" s="176"/>
      <c r="C56" s="176"/>
      <c r="D56" s="176"/>
      <c r="E56" s="176"/>
      <c r="F56" s="176"/>
      <c r="G56" s="176"/>
      <c r="H56" s="176"/>
      <c r="I56" s="176"/>
      <c r="J56" s="53"/>
      <c r="K56" s="31"/>
      <c r="L56" s="31"/>
      <c r="M56" s="31"/>
      <c r="N56" s="31"/>
      <c r="O56" s="31"/>
      <c r="P56" s="31"/>
      <c r="Q56" s="31"/>
    </row>
    <row r="57" spans="1:17" ht="15" customHeight="1" x14ac:dyDescent="0.2">
      <c r="A57" s="175" t="s">
        <v>264</v>
      </c>
      <c r="B57" s="176"/>
      <c r="C57" s="176"/>
      <c r="D57" s="176"/>
      <c r="E57" s="176"/>
      <c r="F57" s="176"/>
      <c r="G57" s="176"/>
      <c r="H57" s="176"/>
      <c r="I57" s="176"/>
      <c r="J57" s="54">
        <v>123</v>
      </c>
      <c r="K57" s="30">
        <v>112</v>
      </c>
      <c r="L57" s="30">
        <v>11</v>
      </c>
      <c r="M57" s="30">
        <v>11</v>
      </c>
      <c r="N57" s="31"/>
      <c r="O57" s="31"/>
      <c r="P57" s="31"/>
      <c r="Q57" s="31"/>
    </row>
    <row r="58" spans="1:17" x14ac:dyDescent="0.2">
      <c r="A58" s="175" t="s">
        <v>47</v>
      </c>
      <c r="B58" s="176"/>
      <c r="C58" s="176"/>
      <c r="D58" s="176"/>
      <c r="E58" s="176"/>
      <c r="F58" s="176"/>
      <c r="G58" s="176"/>
      <c r="H58" s="176"/>
      <c r="I58" s="176"/>
      <c r="J58" s="54">
        <v>3712</v>
      </c>
      <c r="K58" s="31"/>
      <c r="L58" s="31"/>
      <c r="M58" s="31"/>
      <c r="N58" s="31"/>
      <c r="O58" s="31"/>
      <c r="P58" s="31"/>
      <c r="Q58" s="31"/>
    </row>
    <row r="59" spans="1:17" x14ac:dyDescent="0.2">
      <c r="A59" s="175" t="s">
        <v>46</v>
      </c>
      <c r="B59" s="176"/>
      <c r="C59" s="176"/>
      <c r="D59" s="176"/>
      <c r="E59" s="176"/>
      <c r="F59" s="176"/>
      <c r="G59" s="176"/>
      <c r="H59" s="176"/>
      <c r="I59" s="176"/>
      <c r="J59" s="53"/>
      <c r="K59" s="31"/>
      <c r="L59" s="31"/>
      <c r="M59" s="31"/>
      <c r="N59" s="31"/>
      <c r="O59" s="31"/>
      <c r="P59" s="31"/>
      <c r="Q59" s="31"/>
    </row>
    <row r="60" spans="1:17" x14ac:dyDescent="0.2">
      <c r="A60" s="175" t="s">
        <v>263</v>
      </c>
      <c r="B60" s="176"/>
      <c r="C60" s="176"/>
      <c r="D60" s="176"/>
      <c r="E60" s="176"/>
      <c r="F60" s="176"/>
      <c r="G60" s="176"/>
      <c r="H60" s="176"/>
      <c r="I60" s="176"/>
      <c r="J60" s="54">
        <v>163</v>
      </c>
      <c r="K60" s="31"/>
      <c r="L60" s="31"/>
      <c r="M60" s="31"/>
      <c r="N60" s="31"/>
      <c r="O60" s="31"/>
      <c r="P60" s="31"/>
      <c r="Q60" s="31"/>
    </row>
    <row r="61" spans="1:17" x14ac:dyDescent="0.2">
      <c r="A61" s="175" t="s">
        <v>262</v>
      </c>
      <c r="B61" s="176"/>
      <c r="C61" s="176"/>
      <c r="D61" s="176"/>
      <c r="E61" s="176"/>
      <c r="F61" s="176"/>
      <c r="G61" s="176"/>
      <c r="H61" s="176"/>
      <c r="I61" s="176"/>
      <c r="J61" s="54">
        <v>13</v>
      </c>
      <c r="K61" s="31"/>
      <c r="L61" s="31"/>
      <c r="M61" s="31"/>
      <c r="N61" s="31"/>
      <c r="O61" s="31"/>
      <c r="P61" s="31"/>
      <c r="Q61" s="31"/>
    </row>
    <row r="62" spans="1:17" x14ac:dyDescent="0.2">
      <c r="A62" s="175" t="s">
        <v>261</v>
      </c>
      <c r="B62" s="176"/>
      <c r="C62" s="176"/>
      <c r="D62" s="176"/>
      <c r="E62" s="176"/>
      <c r="F62" s="176"/>
      <c r="G62" s="176"/>
      <c r="H62" s="176"/>
      <c r="I62" s="176"/>
      <c r="J62" s="54">
        <v>114</v>
      </c>
      <c r="K62" s="31"/>
      <c r="L62" s="31"/>
      <c r="M62" s="31"/>
      <c r="N62" s="31"/>
      <c r="O62" s="31"/>
      <c r="P62" s="31"/>
      <c r="Q62" s="31"/>
    </row>
    <row r="63" spans="1:17" x14ac:dyDescent="0.2">
      <c r="A63" s="175" t="s">
        <v>260</v>
      </c>
      <c r="B63" s="176"/>
      <c r="C63" s="176"/>
      <c r="D63" s="176"/>
      <c r="E63" s="176"/>
      <c r="F63" s="176"/>
      <c r="G63" s="176"/>
      <c r="H63" s="176"/>
      <c r="I63" s="176"/>
      <c r="J63" s="54">
        <v>1221</v>
      </c>
      <c r="K63" s="31"/>
      <c r="L63" s="31"/>
      <c r="M63" s="31"/>
      <c r="N63" s="31"/>
      <c r="O63" s="31"/>
      <c r="P63" s="31"/>
      <c r="Q63" s="31"/>
    </row>
    <row r="64" spans="1:17" x14ac:dyDescent="0.2">
      <c r="A64" s="175" t="s">
        <v>259</v>
      </c>
      <c r="B64" s="176"/>
      <c r="C64" s="176"/>
      <c r="D64" s="176"/>
      <c r="E64" s="176"/>
      <c r="F64" s="176"/>
      <c r="G64" s="176"/>
      <c r="H64" s="176"/>
      <c r="I64" s="176"/>
      <c r="J64" s="54">
        <v>2201</v>
      </c>
      <c r="K64" s="31"/>
      <c r="L64" s="31"/>
      <c r="M64" s="31"/>
      <c r="N64" s="31"/>
      <c r="O64" s="31"/>
      <c r="P64" s="31"/>
      <c r="Q64" s="31"/>
    </row>
    <row r="65" spans="1:17" x14ac:dyDescent="0.2">
      <c r="A65" s="175" t="s">
        <v>48</v>
      </c>
      <c r="B65" s="176"/>
      <c r="C65" s="176"/>
      <c r="D65" s="176"/>
      <c r="E65" s="176"/>
      <c r="F65" s="176"/>
      <c r="G65" s="176"/>
      <c r="H65" s="176"/>
      <c r="I65" s="176"/>
      <c r="J65" s="54">
        <v>2461</v>
      </c>
      <c r="K65" s="31"/>
      <c r="L65" s="31"/>
      <c r="M65" s="31"/>
      <c r="N65" s="31"/>
      <c r="O65" s="31"/>
      <c r="P65" s="31"/>
      <c r="Q65" s="31"/>
    </row>
    <row r="66" spans="1:17" x14ac:dyDescent="0.2">
      <c r="A66" s="175" t="s">
        <v>46</v>
      </c>
      <c r="B66" s="176"/>
      <c r="C66" s="176"/>
      <c r="D66" s="176"/>
      <c r="E66" s="176"/>
      <c r="F66" s="176"/>
      <c r="G66" s="176"/>
      <c r="H66" s="176"/>
      <c r="I66" s="176"/>
      <c r="J66" s="53"/>
      <c r="K66" s="31"/>
      <c r="L66" s="31"/>
      <c r="M66" s="31"/>
      <c r="N66" s="31"/>
      <c r="O66" s="31"/>
      <c r="P66" s="31"/>
      <c r="Q66" s="31"/>
    </row>
    <row r="67" spans="1:17" x14ac:dyDescent="0.2">
      <c r="A67" s="175" t="s">
        <v>258</v>
      </c>
      <c r="B67" s="176"/>
      <c r="C67" s="176"/>
      <c r="D67" s="176"/>
      <c r="E67" s="176"/>
      <c r="F67" s="176"/>
      <c r="G67" s="176"/>
      <c r="H67" s="176"/>
      <c r="I67" s="176"/>
      <c r="J67" s="54">
        <v>92</v>
      </c>
      <c r="K67" s="31"/>
      <c r="L67" s="31"/>
      <c r="M67" s="31"/>
      <c r="N67" s="31"/>
      <c r="O67" s="31"/>
      <c r="P67" s="31"/>
      <c r="Q67" s="31"/>
    </row>
    <row r="68" spans="1:17" x14ac:dyDescent="0.2">
      <c r="A68" s="175" t="s">
        <v>257</v>
      </c>
      <c r="B68" s="176"/>
      <c r="C68" s="176"/>
      <c r="D68" s="176"/>
      <c r="E68" s="176"/>
      <c r="F68" s="176"/>
      <c r="G68" s="176"/>
      <c r="H68" s="176"/>
      <c r="I68" s="176"/>
      <c r="J68" s="54">
        <v>60</v>
      </c>
      <c r="K68" s="31"/>
      <c r="L68" s="31"/>
      <c r="M68" s="31"/>
      <c r="N68" s="31"/>
      <c r="O68" s="31"/>
      <c r="P68" s="31"/>
      <c r="Q68" s="31"/>
    </row>
    <row r="69" spans="1:17" x14ac:dyDescent="0.2">
      <c r="A69" s="175" t="s">
        <v>256</v>
      </c>
      <c r="B69" s="176"/>
      <c r="C69" s="176"/>
      <c r="D69" s="176"/>
      <c r="E69" s="176"/>
      <c r="F69" s="176"/>
      <c r="G69" s="176"/>
      <c r="H69" s="176"/>
      <c r="I69" s="176"/>
      <c r="J69" s="54">
        <v>10</v>
      </c>
      <c r="K69" s="31"/>
      <c r="L69" s="31"/>
      <c r="M69" s="31"/>
      <c r="N69" s="31"/>
      <c r="O69" s="31"/>
      <c r="P69" s="31"/>
      <c r="Q69" s="31"/>
    </row>
    <row r="70" spans="1:17" x14ac:dyDescent="0.2">
      <c r="A70" s="175" t="s">
        <v>255</v>
      </c>
      <c r="B70" s="176"/>
      <c r="C70" s="176"/>
      <c r="D70" s="176"/>
      <c r="E70" s="176"/>
      <c r="F70" s="176"/>
      <c r="G70" s="176"/>
      <c r="H70" s="176"/>
      <c r="I70" s="176"/>
      <c r="J70" s="54">
        <v>792</v>
      </c>
      <c r="K70" s="31"/>
      <c r="L70" s="31"/>
      <c r="M70" s="31"/>
      <c r="N70" s="31"/>
      <c r="O70" s="31"/>
      <c r="P70" s="31"/>
      <c r="Q70" s="31"/>
    </row>
    <row r="71" spans="1:17" x14ac:dyDescent="0.2">
      <c r="A71" s="175" t="s">
        <v>254</v>
      </c>
      <c r="B71" s="176"/>
      <c r="C71" s="176"/>
      <c r="D71" s="176"/>
      <c r="E71" s="176"/>
      <c r="F71" s="176"/>
      <c r="G71" s="176"/>
      <c r="H71" s="176"/>
      <c r="I71" s="176"/>
      <c r="J71" s="54">
        <v>1507</v>
      </c>
      <c r="K71" s="31"/>
      <c r="L71" s="31"/>
      <c r="M71" s="31"/>
      <c r="N71" s="31"/>
      <c r="O71" s="31"/>
      <c r="P71" s="31"/>
      <c r="Q71" s="31"/>
    </row>
    <row r="72" spans="1:17" x14ac:dyDescent="0.2">
      <c r="A72" s="182" t="s">
        <v>49</v>
      </c>
      <c r="B72" s="176"/>
      <c r="C72" s="176"/>
      <c r="D72" s="176"/>
      <c r="E72" s="176"/>
      <c r="F72" s="176"/>
      <c r="G72" s="176"/>
      <c r="H72" s="176"/>
      <c r="I72" s="176"/>
      <c r="J72" s="53"/>
      <c r="K72" s="31"/>
      <c r="L72" s="31"/>
      <c r="M72" s="31"/>
      <c r="N72" s="31"/>
      <c r="O72" s="31"/>
      <c r="P72" s="31"/>
      <c r="Q72" s="31"/>
    </row>
    <row r="73" spans="1:17" x14ac:dyDescent="0.2">
      <c r="A73" s="175" t="s">
        <v>253</v>
      </c>
      <c r="B73" s="176"/>
      <c r="C73" s="176"/>
      <c r="D73" s="176"/>
      <c r="E73" s="176"/>
      <c r="F73" s="176"/>
      <c r="G73" s="176"/>
      <c r="H73" s="176"/>
      <c r="I73" s="176"/>
      <c r="J73" s="54">
        <v>1006</v>
      </c>
      <c r="K73" s="31"/>
      <c r="L73" s="31"/>
      <c r="M73" s="31"/>
      <c r="N73" s="31"/>
      <c r="O73" s="30">
        <v>1.93</v>
      </c>
      <c r="P73" s="31"/>
      <c r="Q73" s="30">
        <v>5.57</v>
      </c>
    </row>
    <row r="74" spans="1:17" x14ac:dyDescent="0.2">
      <c r="A74" s="175" t="s">
        <v>252</v>
      </c>
      <c r="B74" s="176"/>
      <c r="C74" s="176"/>
      <c r="D74" s="176"/>
      <c r="E74" s="176"/>
      <c r="F74" s="176"/>
      <c r="G74" s="176"/>
      <c r="H74" s="176"/>
      <c r="I74" s="176"/>
      <c r="J74" s="54">
        <v>2410</v>
      </c>
      <c r="K74" s="31"/>
      <c r="L74" s="31"/>
      <c r="M74" s="31"/>
      <c r="N74" s="31"/>
      <c r="O74" s="30">
        <v>16.989999999999998</v>
      </c>
      <c r="P74" s="31"/>
      <c r="Q74" s="31"/>
    </row>
    <row r="75" spans="1:17" x14ac:dyDescent="0.2">
      <c r="A75" s="175" t="s">
        <v>251</v>
      </c>
      <c r="B75" s="176"/>
      <c r="C75" s="176"/>
      <c r="D75" s="176"/>
      <c r="E75" s="176"/>
      <c r="F75" s="176"/>
      <c r="G75" s="176"/>
      <c r="H75" s="176"/>
      <c r="I75" s="176"/>
      <c r="J75" s="54">
        <v>592</v>
      </c>
      <c r="K75" s="31"/>
      <c r="L75" s="31"/>
      <c r="M75" s="31"/>
      <c r="N75" s="31"/>
      <c r="O75" s="31"/>
      <c r="P75" s="31"/>
      <c r="Q75" s="31"/>
    </row>
    <row r="76" spans="1:17" ht="15" customHeight="1" x14ac:dyDescent="0.2">
      <c r="A76" s="175" t="s">
        <v>250</v>
      </c>
      <c r="B76" s="176"/>
      <c r="C76" s="176"/>
      <c r="D76" s="176"/>
      <c r="E76" s="176"/>
      <c r="F76" s="176"/>
      <c r="G76" s="176"/>
      <c r="H76" s="176"/>
      <c r="I76" s="176"/>
      <c r="J76" s="54">
        <v>43545</v>
      </c>
      <c r="K76" s="31"/>
      <c r="L76" s="31"/>
      <c r="M76" s="31"/>
      <c r="N76" s="31"/>
      <c r="O76" s="30">
        <v>115.85</v>
      </c>
      <c r="P76" s="31"/>
      <c r="Q76" s="30">
        <v>11.26</v>
      </c>
    </row>
    <row r="77" spans="1:17" x14ac:dyDescent="0.2">
      <c r="A77" s="175" t="s">
        <v>249</v>
      </c>
      <c r="B77" s="176"/>
      <c r="C77" s="176"/>
      <c r="D77" s="176"/>
      <c r="E77" s="176"/>
      <c r="F77" s="176"/>
      <c r="G77" s="176"/>
      <c r="H77" s="176"/>
      <c r="I77" s="176"/>
      <c r="J77" s="54">
        <v>681</v>
      </c>
      <c r="K77" s="31"/>
      <c r="L77" s="31"/>
      <c r="M77" s="31"/>
      <c r="N77" s="31"/>
      <c r="O77" s="31"/>
      <c r="P77" s="31"/>
      <c r="Q77" s="31"/>
    </row>
    <row r="78" spans="1:17" ht="30" customHeight="1" x14ac:dyDescent="0.2">
      <c r="A78" s="175" t="s">
        <v>248</v>
      </c>
      <c r="B78" s="176"/>
      <c r="C78" s="176"/>
      <c r="D78" s="176"/>
      <c r="E78" s="176"/>
      <c r="F78" s="176"/>
      <c r="G78" s="176"/>
      <c r="H78" s="176"/>
      <c r="I78" s="176"/>
      <c r="J78" s="54">
        <v>11074</v>
      </c>
      <c r="K78" s="31"/>
      <c r="L78" s="31"/>
      <c r="M78" s="31"/>
      <c r="N78" s="31"/>
      <c r="O78" s="30">
        <v>65.98</v>
      </c>
      <c r="P78" s="31"/>
      <c r="Q78" s="30">
        <v>0.25</v>
      </c>
    </row>
    <row r="79" spans="1:17" x14ac:dyDescent="0.2">
      <c r="A79" s="175" t="s">
        <v>247</v>
      </c>
      <c r="B79" s="176"/>
      <c r="C79" s="176"/>
      <c r="D79" s="176"/>
      <c r="E79" s="176"/>
      <c r="F79" s="176"/>
      <c r="G79" s="176"/>
      <c r="H79" s="176"/>
      <c r="I79" s="176"/>
      <c r="J79" s="54">
        <v>124</v>
      </c>
      <c r="K79" s="31"/>
      <c r="L79" s="31"/>
      <c r="M79" s="31"/>
      <c r="N79" s="31"/>
      <c r="O79" s="30">
        <v>0.92</v>
      </c>
      <c r="P79" s="31"/>
      <c r="Q79" s="31"/>
    </row>
    <row r="80" spans="1:17" x14ac:dyDescent="0.2">
      <c r="A80" s="175" t="s">
        <v>52</v>
      </c>
      <c r="B80" s="176"/>
      <c r="C80" s="176"/>
      <c r="D80" s="176"/>
      <c r="E80" s="176"/>
      <c r="F80" s="176"/>
      <c r="G80" s="176"/>
      <c r="H80" s="176"/>
      <c r="I80" s="176"/>
      <c r="J80" s="54">
        <v>59432</v>
      </c>
      <c r="K80" s="31"/>
      <c r="L80" s="31"/>
      <c r="M80" s="31"/>
      <c r="N80" s="31"/>
      <c r="O80" s="30">
        <v>201.67</v>
      </c>
      <c r="P80" s="31"/>
      <c r="Q80" s="30">
        <v>17.079999999999998</v>
      </c>
    </row>
    <row r="81" spans="1:17" x14ac:dyDescent="0.2">
      <c r="A81" s="175" t="s">
        <v>53</v>
      </c>
      <c r="B81" s="176"/>
      <c r="C81" s="176"/>
      <c r="D81" s="176"/>
      <c r="E81" s="176"/>
      <c r="F81" s="176"/>
      <c r="G81" s="176"/>
      <c r="H81" s="176"/>
      <c r="I81" s="176"/>
      <c r="J81" s="53"/>
      <c r="K81" s="31"/>
      <c r="L81" s="31"/>
      <c r="M81" s="31"/>
      <c r="N81" s="31"/>
      <c r="O81" s="31"/>
      <c r="P81" s="31"/>
      <c r="Q81" s="31"/>
    </row>
    <row r="82" spans="1:17" x14ac:dyDescent="0.2">
      <c r="A82" s="175" t="s">
        <v>54</v>
      </c>
      <c r="B82" s="176"/>
      <c r="C82" s="176"/>
      <c r="D82" s="176"/>
      <c r="E82" s="176"/>
      <c r="F82" s="176"/>
      <c r="G82" s="176"/>
      <c r="H82" s="176"/>
      <c r="I82" s="176"/>
      <c r="J82" s="54">
        <v>47745</v>
      </c>
      <c r="K82" s="31"/>
      <c r="L82" s="31"/>
      <c r="M82" s="31"/>
      <c r="N82" s="31"/>
      <c r="O82" s="31"/>
      <c r="P82" s="31"/>
      <c r="Q82" s="31"/>
    </row>
    <row r="83" spans="1:17" x14ac:dyDescent="0.2">
      <c r="A83" s="175" t="s">
        <v>55</v>
      </c>
      <c r="B83" s="176"/>
      <c r="C83" s="176"/>
      <c r="D83" s="176"/>
      <c r="E83" s="176"/>
      <c r="F83" s="176"/>
      <c r="G83" s="176"/>
      <c r="H83" s="176"/>
      <c r="I83" s="176"/>
      <c r="J83" s="54">
        <f>2806-M55</f>
        <v>2529</v>
      </c>
      <c r="K83" s="31"/>
      <c r="L83" s="31"/>
      <c r="M83" s="31"/>
      <c r="N83" s="31"/>
      <c r="O83" s="31"/>
      <c r="P83" s="31"/>
      <c r="Q83" s="31"/>
    </row>
    <row r="84" spans="1:17" x14ac:dyDescent="0.2">
      <c r="A84" s="175" t="s">
        <v>56</v>
      </c>
      <c r="B84" s="176"/>
      <c r="C84" s="176"/>
      <c r="D84" s="176"/>
      <c r="E84" s="176"/>
      <c r="F84" s="176"/>
      <c r="G84" s="176"/>
      <c r="H84" s="176"/>
      <c r="I84" s="176"/>
      <c r="J84" s="54">
        <v>2985</v>
      </c>
      <c r="K84" s="31"/>
      <c r="L84" s="31"/>
      <c r="M84" s="31"/>
      <c r="N84" s="31"/>
      <c r="O84" s="31"/>
      <c r="P84" s="31"/>
      <c r="Q84" s="31"/>
    </row>
    <row r="85" spans="1:17" x14ac:dyDescent="0.2">
      <c r="A85" s="175" t="s">
        <v>57</v>
      </c>
      <c r="B85" s="176"/>
      <c r="C85" s="176"/>
      <c r="D85" s="176"/>
      <c r="E85" s="176"/>
      <c r="F85" s="176"/>
      <c r="G85" s="176"/>
      <c r="H85" s="176"/>
      <c r="I85" s="176"/>
      <c r="J85" s="54">
        <v>3712</v>
      </c>
      <c r="K85" s="31"/>
      <c r="L85" s="31"/>
      <c r="M85" s="31"/>
      <c r="N85" s="31"/>
      <c r="O85" s="31"/>
      <c r="P85" s="31"/>
      <c r="Q85" s="31"/>
    </row>
    <row r="86" spans="1:17" x14ac:dyDescent="0.2">
      <c r="A86" s="175" t="s">
        <v>58</v>
      </c>
      <c r="B86" s="176"/>
      <c r="C86" s="176"/>
      <c r="D86" s="176"/>
      <c r="E86" s="176"/>
      <c r="F86" s="176"/>
      <c r="G86" s="176"/>
      <c r="H86" s="176"/>
      <c r="I86" s="176"/>
      <c r="J86" s="54">
        <v>2461</v>
      </c>
      <c r="K86" s="31"/>
      <c r="L86" s="31"/>
      <c r="M86" s="31"/>
      <c r="N86" s="31"/>
      <c r="O86" s="31"/>
      <c r="P86" s="31"/>
      <c r="Q86" s="31"/>
    </row>
    <row r="87" spans="1:17" x14ac:dyDescent="0.2">
      <c r="A87" s="182" t="s">
        <v>59</v>
      </c>
      <c r="B87" s="176"/>
      <c r="C87" s="176"/>
      <c r="D87" s="176"/>
      <c r="E87" s="176"/>
      <c r="F87" s="176"/>
      <c r="G87" s="176"/>
      <c r="H87" s="176"/>
      <c r="I87" s="176"/>
      <c r="J87" s="55">
        <v>59432</v>
      </c>
      <c r="K87" s="31"/>
      <c r="L87" s="31"/>
      <c r="M87" s="31"/>
      <c r="N87" s="31"/>
      <c r="O87" s="33">
        <v>201.67</v>
      </c>
      <c r="P87" s="31"/>
      <c r="Q87" s="33">
        <v>17.079999999999998</v>
      </c>
    </row>
    <row r="88" spans="1:17" ht="13.15" customHeight="1" x14ac:dyDescent="0.2"/>
    <row r="89" spans="1:17" customFormat="1" ht="12.6" customHeight="1" x14ac:dyDescent="0.2">
      <c r="A89" s="44"/>
      <c r="B89" s="48"/>
      <c r="C89" s="49"/>
      <c r="D89" s="50"/>
      <c r="E89" s="140"/>
      <c r="F89" s="45"/>
      <c r="G89" s="45"/>
      <c r="H89" s="45"/>
      <c r="I89" s="45"/>
      <c r="J89" s="57"/>
      <c r="K89" s="45"/>
      <c r="L89" s="45"/>
      <c r="M89" s="45"/>
      <c r="N89" s="45"/>
      <c r="O89" s="45"/>
      <c r="P89" s="45"/>
      <c r="Q89" s="45"/>
    </row>
  </sheetData>
  <mergeCells count="59">
    <mergeCell ref="C17:C19"/>
    <mergeCell ref="D17:D19"/>
    <mergeCell ref="E17:E19"/>
    <mergeCell ref="B17:B19"/>
    <mergeCell ref="A60:I60"/>
    <mergeCell ref="A21:Q21"/>
    <mergeCell ref="A28:Q28"/>
    <mergeCell ref="A29:Q29"/>
    <mergeCell ref="A36:Q36"/>
    <mergeCell ref="Q17:Q19"/>
    <mergeCell ref="J18:J19"/>
    <mergeCell ref="K18:M18"/>
    <mergeCell ref="J17:M17"/>
    <mergeCell ref="P17:P19"/>
    <mergeCell ref="F18:F19"/>
    <mergeCell ref="F17:I17"/>
    <mergeCell ref="G18:I18"/>
    <mergeCell ref="O17:O19"/>
    <mergeCell ref="N17:N19"/>
    <mergeCell ref="A87:I87"/>
    <mergeCell ref="J11:K11"/>
    <mergeCell ref="J12:K12"/>
    <mergeCell ref="A79:I79"/>
    <mergeCell ref="A80:I80"/>
    <mergeCell ref="A81:I81"/>
    <mergeCell ref="A82:I82"/>
    <mergeCell ref="A83:I83"/>
    <mergeCell ref="A84:I84"/>
    <mergeCell ref="A45:Q45"/>
    <mergeCell ref="A54:I54"/>
    <mergeCell ref="A55:I55"/>
    <mergeCell ref="A56:I56"/>
    <mergeCell ref="A57:I57"/>
    <mergeCell ref="A58:I58"/>
    <mergeCell ref="A17:A19"/>
    <mergeCell ref="J13:K13"/>
    <mergeCell ref="E1:J1"/>
    <mergeCell ref="J14:K14"/>
    <mergeCell ref="A85:I85"/>
    <mergeCell ref="A86:I86"/>
    <mergeCell ref="A68:I68"/>
    <mergeCell ref="A69:I69"/>
    <mergeCell ref="A70:I70"/>
    <mergeCell ref="A71:I71"/>
    <mergeCell ref="A73:I73"/>
    <mergeCell ref="A74:I74"/>
    <mergeCell ref="A75:I75"/>
    <mergeCell ref="A76:I76"/>
    <mergeCell ref="A77:I77"/>
    <mergeCell ref="A78:I78"/>
    <mergeCell ref="A59:I59"/>
    <mergeCell ref="A72:I72"/>
    <mergeCell ref="A61:I61"/>
    <mergeCell ref="A62:I62"/>
    <mergeCell ref="A63:I63"/>
    <mergeCell ref="A64:I64"/>
    <mergeCell ref="A65:I65"/>
    <mergeCell ref="A66:I66"/>
    <mergeCell ref="A67:I67"/>
  </mergeCells>
  <pageMargins left="0.23622047244094491" right="0" top="0.39370078740157483" bottom="0.39370078740157483" header="0.19685039370078741" footer="0.19685039370078741"/>
  <pageSetup paperSize="9" scale="95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Q80"/>
  <sheetViews>
    <sheetView showGridLines="0" zoomScaleNormal="100" zoomScaleSheetLayoutView="75" workbookViewId="0">
      <selection activeCell="D7" sqref="D7"/>
    </sheetView>
  </sheetViews>
  <sheetFormatPr defaultColWidth="9.140625" defaultRowHeight="12.75" outlineLevelRow="1" x14ac:dyDescent="0.2"/>
  <cols>
    <col min="1" max="1" width="3.28515625" style="25" customWidth="1"/>
    <col min="2" max="2" width="9" style="1" customWidth="1"/>
    <col min="3" max="3" width="34.28515625" style="22" customWidth="1"/>
    <col min="4" max="4" width="7.7109375" style="21" customWidth="1"/>
    <col min="5" max="5" width="16.42578125" style="164" customWidth="1"/>
    <col min="6" max="6" width="7.28515625" style="7" customWidth="1"/>
    <col min="7" max="10" width="6.7109375" style="7" customWidth="1"/>
    <col min="11" max="11" width="7.28515625" style="58" customWidth="1"/>
    <col min="12" max="16" width="6.7109375" style="7" customWidth="1"/>
    <col min="17" max="17" width="5.7109375" style="8" customWidth="1"/>
    <col min="18" max="16384" width="9.140625" style="8"/>
  </cols>
  <sheetData>
    <row r="1" spans="1:17" customFormat="1" ht="12.75" customHeight="1" x14ac:dyDescent="0.2">
      <c r="A1" s="6" t="s">
        <v>35</v>
      </c>
      <c r="B1" s="35"/>
      <c r="C1" s="154"/>
      <c r="D1" s="47"/>
      <c r="E1" s="177" t="s">
        <v>67</v>
      </c>
      <c r="F1" s="178"/>
      <c r="G1" s="178"/>
      <c r="H1" s="178"/>
      <c r="I1" s="178"/>
      <c r="J1" s="178"/>
      <c r="K1" s="168"/>
      <c r="L1" s="36"/>
      <c r="M1" s="6" t="s">
        <v>36</v>
      </c>
      <c r="N1" s="5"/>
      <c r="O1" s="5"/>
      <c r="P1" s="5"/>
    </row>
    <row r="2" spans="1:17" customFormat="1" x14ac:dyDescent="0.2">
      <c r="A2" s="46"/>
      <c r="B2" s="35"/>
      <c r="C2" s="154"/>
      <c r="D2" s="47"/>
      <c r="E2" s="163"/>
      <c r="F2" s="163"/>
      <c r="G2" s="156" t="s">
        <v>18</v>
      </c>
      <c r="H2" s="162"/>
      <c r="I2" s="161"/>
      <c r="J2" s="36"/>
      <c r="K2" s="168"/>
      <c r="L2" s="36"/>
      <c r="M2" s="10" t="s">
        <v>70</v>
      </c>
      <c r="N2" s="5"/>
      <c r="O2" s="5"/>
      <c r="P2" s="5"/>
    </row>
    <row r="3" spans="1:17" customFormat="1" x14ac:dyDescent="0.2">
      <c r="A3" s="46" t="s">
        <v>246</v>
      </c>
      <c r="B3" s="35"/>
      <c r="C3" s="154"/>
      <c r="D3" s="47"/>
      <c r="E3" s="36"/>
      <c r="F3" s="36"/>
      <c r="G3" s="36"/>
      <c r="H3" s="36"/>
      <c r="I3" s="36"/>
      <c r="J3" s="36"/>
      <c r="K3" s="168"/>
      <c r="L3" s="36"/>
      <c r="M3" s="10" t="s">
        <v>245</v>
      </c>
      <c r="N3" s="5"/>
      <c r="O3" s="5"/>
      <c r="P3" s="5"/>
    </row>
    <row r="4" spans="1:17" customFormat="1" x14ac:dyDescent="0.2">
      <c r="A4" s="10" t="s">
        <v>244</v>
      </c>
      <c r="B4" s="35"/>
      <c r="C4" s="154"/>
      <c r="D4" s="47"/>
      <c r="E4" s="36"/>
      <c r="F4" s="36"/>
      <c r="G4" s="13" t="s">
        <v>370</v>
      </c>
      <c r="H4" s="160"/>
      <c r="I4" s="36"/>
      <c r="J4" s="36"/>
      <c r="K4" s="168"/>
      <c r="L4" s="36"/>
      <c r="M4" s="11"/>
      <c r="N4" s="11"/>
      <c r="O4" s="159"/>
      <c r="P4" s="5"/>
    </row>
    <row r="5" spans="1:17" customFormat="1" x14ac:dyDescent="0.2">
      <c r="A5" s="34"/>
      <c r="B5" s="35"/>
      <c r="C5" s="47"/>
      <c r="D5" s="158"/>
      <c r="E5" s="36"/>
      <c r="F5" s="36"/>
      <c r="G5" s="34" t="s">
        <v>242</v>
      </c>
      <c r="H5" s="34"/>
      <c r="I5" s="34"/>
      <c r="J5" s="36"/>
      <c r="K5" s="168"/>
      <c r="L5" s="36"/>
      <c r="M5" s="10" t="s">
        <v>241</v>
      </c>
      <c r="N5" s="5"/>
      <c r="O5" s="5"/>
      <c r="P5" s="5"/>
      <c r="Q5" s="8"/>
    </row>
    <row r="6" spans="1:17" customFormat="1" x14ac:dyDescent="0.2">
      <c r="A6" s="34"/>
      <c r="B6" s="35"/>
      <c r="C6" s="47"/>
      <c r="D6" s="158"/>
      <c r="E6" s="36"/>
      <c r="F6" s="36"/>
      <c r="G6" s="36"/>
      <c r="H6" s="36"/>
      <c r="I6" s="36"/>
      <c r="J6" s="36"/>
      <c r="K6" s="168"/>
      <c r="L6" s="36"/>
      <c r="M6" s="5"/>
      <c r="N6" s="5"/>
      <c r="O6" s="5"/>
      <c r="P6" s="5"/>
      <c r="Q6" s="8"/>
    </row>
    <row r="7" spans="1:17" x14ac:dyDescent="0.2">
      <c r="A7" s="4"/>
      <c r="B7" s="9"/>
      <c r="C7" s="14" t="s">
        <v>19</v>
      </c>
      <c r="D7" s="16" t="s">
        <v>369</v>
      </c>
      <c r="E7" s="5"/>
      <c r="F7" s="5"/>
      <c r="G7" s="4"/>
      <c r="H7" s="5"/>
      <c r="I7" s="5"/>
      <c r="J7" s="5"/>
      <c r="K7" s="167"/>
      <c r="L7" s="11"/>
      <c r="M7" s="11"/>
      <c r="N7" s="5"/>
      <c r="O7" s="5"/>
      <c r="P7" s="5"/>
    </row>
    <row r="8" spans="1:17" x14ac:dyDescent="0.2">
      <c r="A8" s="4"/>
      <c r="B8" s="9"/>
      <c r="C8" s="3"/>
      <c r="D8" s="157"/>
      <c r="E8" s="155"/>
      <c r="F8" s="155"/>
      <c r="G8" s="156" t="s">
        <v>20</v>
      </c>
      <c r="H8" s="156"/>
      <c r="I8" s="156"/>
      <c r="J8" s="155"/>
      <c r="K8" s="99"/>
      <c r="L8" s="5"/>
      <c r="M8" s="5"/>
      <c r="N8" s="5"/>
      <c r="O8" s="5"/>
      <c r="P8" s="5"/>
    </row>
    <row r="9" spans="1:17" x14ac:dyDescent="0.2">
      <c r="A9" s="17"/>
      <c r="B9" s="18"/>
      <c r="C9" s="3"/>
      <c r="D9" s="8"/>
      <c r="E9" s="5"/>
      <c r="F9" s="5"/>
      <c r="G9" s="5"/>
      <c r="H9" s="5"/>
      <c r="I9" s="5"/>
      <c r="J9" s="5"/>
      <c r="K9" s="51"/>
      <c r="L9" s="5"/>
      <c r="M9" s="5"/>
      <c r="N9" s="5"/>
      <c r="O9" s="5"/>
      <c r="P9" s="5"/>
    </row>
    <row r="10" spans="1:17" x14ac:dyDescent="0.2">
      <c r="A10" s="4"/>
      <c r="B10" s="9"/>
      <c r="C10" s="3"/>
      <c r="D10" s="16" t="s">
        <v>368</v>
      </c>
      <c r="E10" s="5"/>
      <c r="F10" s="5"/>
      <c r="G10" s="5"/>
      <c r="H10" s="16"/>
      <c r="I10" s="16"/>
      <c r="J10" s="16"/>
      <c r="K10" s="51"/>
      <c r="L10" s="5"/>
      <c r="M10" s="5"/>
      <c r="N10" s="42"/>
      <c r="O10" s="39"/>
      <c r="P10" s="39"/>
      <c r="Q10" s="5"/>
    </row>
    <row r="11" spans="1:17" x14ac:dyDescent="0.2">
      <c r="A11" s="4"/>
      <c r="B11" s="9"/>
      <c r="C11" s="3"/>
      <c r="D11" s="16" t="s">
        <v>64</v>
      </c>
      <c r="E11" s="5"/>
      <c r="F11" s="5"/>
      <c r="G11" s="5"/>
      <c r="H11" s="16"/>
      <c r="I11" s="16"/>
      <c r="J11" s="180" t="s">
        <v>367</v>
      </c>
      <c r="K11" s="181"/>
      <c r="L11" s="10" t="s">
        <v>60</v>
      </c>
      <c r="M11" s="5"/>
      <c r="N11" s="37"/>
      <c r="O11" s="39"/>
      <c r="P11" s="152"/>
      <c r="Q11" s="5"/>
    </row>
    <row r="12" spans="1:17" outlineLevel="1" x14ac:dyDescent="0.2">
      <c r="A12" s="4"/>
      <c r="B12" s="9"/>
      <c r="C12" s="3"/>
      <c r="D12" s="16" t="s">
        <v>66</v>
      </c>
      <c r="E12" s="5"/>
      <c r="F12" s="5"/>
      <c r="G12" s="5"/>
      <c r="H12" s="16"/>
      <c r="I12" s="16"/>
      <c r="J12" s="180" t="s">
        <v>366</v>
      </c>
      <c r="K12" s="181"/>
      <c r="L12" s="10" t="s">
        <v>60</v>
      </c>
      <c r="M12" s="5"/>
      <c r="N12" s="37"/>
      <c r="O12" s="39"/>
      <c r="P12" s="152"/>
      <c r="Q12" s="5"/>
    </row>
    <row r="13" spans="1:17" outlineLevel="1" x14ac:dyDescent="0.2">
      <c r="A13" s="4"/>
      <c r="B13" s="9"/>
      <c r="C13" s="3"/>
      <c r="D13" s="16" t="s">
        <v>65</v>
      </c>
      <c r="E13" s="5"/>
      <c r="F13" s="5"/>
      <c r="G13" s="5"/>
      <c r="H13" s="16"/>
      <c r="I13" s="16"/>
      <c r="J13" s="180" t="s">
        <v>365</v>
      </c>
      <c r="K13" s="181"/>
      <c r="L13" s="10" t="s">
        <v>60</v>
      </c>
      <c r="M13" s="5"/>
      <c r="N13" s="37"/>
      <c r="O13" s="39"/>
      <c r="P13" s="39"/>
      <c r="Q13" s="5"/>
    </row>
    <row r="14" spans="1:17" outlineLevel="1" x14ac:dyDescent="0.2">
      <c r="A14" s="4"/>
      <c r="B14" s="9"/>
      <c r="C14" s="3"/>
      <c r="D14" s="16" t="s">
        <v>364</v>
      </c>
      <c r="E14" s="5"/>
      <c r="F14" s="5"/>
      <c r="G14" s="5"/>
      <c r="H14" s="16"/>
      <c r="I14" s="16"/>
      <c r="J14" s="180" t="s">
        <v>363</v>
      </c>
      <c r="K14" s="181"/>
      <c r="L14" s="10" t="s">
        <v>60</v>
      </c>
      <c r="M14" s="5"/>
      <c r="N14" s="37"/>
      <c r="O14" s="39"/>
      <c r="P14" s="43"/>
    </row>
    <row r="15" spans="1:17" x14ac:dyDescent="0.2">
      <c r="A15" s="4"/>
      <c r="B15" s="9"/>
      <c r="C15" s="3"/>
      <c r="D15" s="16" t="s">
        <v>362</v>
      </c>
      <c r="E15" s="5"/>
      <c r="F15" s="5"/>
      <c r="G15" s="5"/>
      <c r="H15" s="16"/>
      <c r="I15" s="16"/>
      <c r="J15" s="180" t="s">
        <v>361</v>
      </c>
      <c r="K15" s="181"/>
      <c r="L15" s="10" t="s">
        <v>60</v>
      </c>
      <c r="M15" s="5"/>
      <c r="N15" s="37"/>
      <c r="O15" s="39"/>
      <c r="P15" s="43"/>
    </row>
    <row r="16" spans="1:17" outlineLevel="1" x14ac:dyDescent="0.2">
      <c r="A16" s="4"/>
      <c r="B16" s="9"/>
      <c r="C16" s="3"/>
      <c r="D16" s="16" t="s">
        <v>62</v>
      </c>
      <c r="E16" s="5"/>
      <c r="F16" s="5"/>
      <c r="G16" s="5"/>
      <c r="H16" s="16"/>
      <c r="I16" s="16"/>
      <c r="J16" s="180" t="s">
        <v>360</v>
      </c>
      <c r="K16" s="181"/>
      <c r="L16" s="10" t="s">
        <v>63</v>
      </c>
      <c r="M16" s="5"/>
      <c r="N16" s="5"/>
      <c r="O16" s="5"/>
      <c r="P16" s="5"/>
    </row>
    <row r="17" spans="1:17" customFormat="1" ht="15" customHeight="1" outlineLevel="1" x14ac:dyDescent="0.2">
      <c r="A17" s="34"/>
      <c r="B17" s="35"/>
      <c r="C17" s="154"/>
      <c r="D17" s="16" t="s">
        <v>233</v>
      </c>
      <c r="E17" s="34"/>
      <c r="F17" s="36"/>
      <c r="G17" s="36"/>
      <c r="H17" s="36"/>
      <c r="I17" s="153"/>
      <c r="J17" s="179">
        <f>K71/1000</f>
        <v>121.28400000000001</v>
      </c>
      <c r="K17" s="179"/>
      <c r="L17" s="46" t="s">
        <v>68</v>
      </c>
      <c r="M17" s="36"/>
      <c r="N17" s="37"/>
      <c r="O17" s="38"/>
      <c r="P17" s="152"/>
      <c r="Q17" s="40"/>
    </row>
    <row r="18" spans="1:17" customFormat="1" ht="15" customHeight="1" x14ac:dyDescent="0.2">
      <c r="A18" s="34"/>
      <c r="B18" s="35"/>
      <c r="C18" s="26"/>
      <c r="D18" s="41" t="s">
        <v>69</v>
      </c>
      <c r="E18" s="16"/>
      <c r="F18" s="16"/>
      <c r="G18" s="16"/>
      <c r="H18" s="16"/>
      <c r="I18" s="16"/>
      <c r="J18" s="16"/>
      <c r="K18" s="52"/>
      <c r="L18" s="16"/>
      <c r="M18" s="36"/>
      <c r="N18" s="36"/>
      <c r="O18" s="36"/>
      <c r="P18" s="36"/>
    </row>
    <row r="19" spans="1:17" x14ac:dyDescent="0.2">
      <c r="A19" s="4"/>
      <c r="B19" s="9"/>
      <c r="C19" s="2"/>
      <c r="D19" s="3"/>
      <c r="E19" s="4"/>
      <c r="F19" s="5"/>
      <c r="G19" s="5"/>
      <c r="H19" s="5"/>
      <c r="I19" s="5"/>
      <c r="J19" s="5"/>
      <c r="K19" s="51"/>
      <c r="L19" s="5"/>
      <c r="M19" s="5"/>
      <c r="N19" s="5"/>
      <c r="O19" s="5"/>
      <c r="P19" s="5"/>
    </row>
    <row r="20" spans="1:17" ht="19.5" customHeight="1" x14ac:dyDescent="0.2">
      <c r="A20" s="184" t="s">
        <v>21</v>
      </c>
      <c r="B20" s="189" t="s">
        <v>359</v>
      </c>
      <c r="C20" s="184" t="s">
        <v>22</v>
      </c>
      <c r="D20" s="184" t="s">
        <v>23</v>
      </c>
      <c r="E20" s="184" t="s">
        <v>24</v>
      </c>
      <c r="F20" s="184" t="s">
        <v>37</v>
      </c>
      <c r="G20" s="187"/>
      <c r="H20" s="187"/>
      <c r="I20" s="187"/>
      <c r="J20" s="184" t="s">
        <v>38</v>
      </c>
      <c r="K20" s="191"/>
      <c r="L20" s="191"/>
      <c r="M20" s="191"/>
      <c r="N20" s="191"/>
      <c r="O20" s="184" t="s">
        <v>30</v>
      </c>
      <c r="P20" s="184" t="s">
        <v>32</v>
      </c>
      <c r="Q20" s="192" t="s">
        <v>358</v>
      </c>
    </row>
    <row r="21" spans="1:17" ht="18.75" customHeight="1" x14ac:dyDescent="0.2">
      <c r="A21" s="187"/>
      <c r="B21" s="190"/>
      <c r="C21" s="188"/>
      <c r="D21" s="184"/>
      <c r="E21" s="184"/>
      <c r="F21" s="184" t="s">
        <v>25</v>
      </c>
      <c r="G21" s="184" t="s">
        <v>27</v>
      </c>
      <c r="H21" s="187"/>
      <c r="I21" s="187"/>
      <c r="J21" s="184" t="s">
        <v>357</v>
      </c>
      <c r="K21" s="185" t="s">
        <v>25</v>
      </c>
      <c r="L21" s="184" t="s">
        <v>27</v>
      </c>
      <c r="M21" s="187"/>
      <c r="N21" s="187"/>
      <c r="O21" s="184"/>
      <c r="P21" s="184"/>
      <c r="Q21" s="192"/>
    </row>
    <row r="22" spans="1:17" ht="22.5" customHeight="1" x14ac:dyDescent="0.2">
      <c r="A22" s="187"/>
      <c r="B22" s="190"/>
      <c r="C22" s="188"/>
      <c r="D22" s="184"/>
      <c r="E22" s="184"/>
      <c r="F22" s="187"/>
      <c r="G22" s="135" t="s">
        <v>26</v>
      </c>
      <c r="H22" s="135" t="s">
        <v>34</v>
      </c>
      <c r="I22" s="135" t="s">
        <v>29</v>
      </c>
      <c r="J22" s="188"/>
      <c r="K22" s="186"/>
      <c r="L22" s="135" t="s">
        <v>26</v>
      </c>
      <c r="M22" s="135" t="s">
        <v>34</v>
      </c>
      <c r="N22" s="135" t="s">
        <v>29</v>
      </c>
      <c r="O22" s="184"/>
      <c r="P22" s="184"/>
      <c r="Q22" s="192"/>
    </row>
    <row r="23" spans="1:17" x14ac:dyDescent="0.2">
      <c r="A23" s="20">
        <v>1</v>
      </c>
      <c r="B23" s="138">
        <v>2</v>
      </c>
      <c r="C23" s="135">
        <v>3</v>
      </c>
      <c r="D23" s="135">
        <v>4</v>
      </c>
      <c r="E23" s="28">
        <v>5</v>
      </c>
      <c r="F23" s="136">
        <v>6</v>
      </c>
      <c r="G23" s="136">
        <v>7</v>
      </c>
      <c r="H23" s="136">
        <v>8</v>
      </c>
      <c r="I23" s="136">
        <v>9</v>
      </c>
      <c r="J23" s="136">
        <v>10</v>
      </c>
      <c r="K23" s="139">
        <v>11</v>
      </c>
      <c r="L23" s="136">
        <v>12</v>
      </c>
      <c r="M23" s="136">
        <v>13</v>
      </c>
      <c r="N23" s="136">
        <v>14</v>
      </c>
      <c r="O23" s="136">
        <v>15</v>
      </c>
      <c r="P23" s="136">
        <v>16</v>
      </c>
      <c r="Q23" s="136">
        <v>17</v>
      </c>
    </row>
    <row r="24" spans="1:17" ht="19.899999999999999" customHeight="1" x14ac:dyDescent="0.2">
      <c r="A24" s="183" t="s">
        <v>313</v>
      </c>
      <c r="B24" s="176"/>
      <c r="C24" s="176"/>
      <c r="D24" s="176"/>
      <c r="E24" s="176"/>
      <c r="F24" s="176"/>
      <c r="G24" s="176"/>
      <c r="H24" s="176"/>
      <c r="I24" s="176"/>
      <c r="J24" s="176"/>
      <c r="K24" s="176"/>
      <c r="L24" s="176"/>
      <c r="M24" s="176"/>
      <c r="N24" s="176"/>
      <c r="O24" s="176"/>
      <c r="P24" s="176"/>
      <c r="Q24" s="176"/>
    </row>
    <row r="25" spans="1:17" ht="60" x14ac:dyDescent="0.2">
      <c r="A25" s="20">
        <v>1</v>
      </c>
      <c r="B25" s="27" t="s">
        <v>312</v>
      </c>
      <c r="C25" s="137" t="s">
        <v>311</v>
      </c>
      <c r="D25" s="28" t="s">
        <v>302</v>
      </c>
      <c r="E25" s="32">
        <v>0.38500000000000001</v>
      </c>
      <c r="F25" s="30">
        <v>3778.42</v>
      </c>
      <c r="G25" s="30">
        <v>115.18</v>
      </c>
      <c r="H25" s="30">
        <v>3663.24</v>
      </c>
      <c r="I25" s="30">
        <v>385.27</v>
      </c>
      <c r="J25" s="31"/>
      <c r="K25" s="53">
        <v>1455</v>
      </c>
      <c r="L25" s="31">
        <v>44</v>
      </c>
      <c r="M25" s="31">
        <v>1411</v>
      </c>
      <c r="N25" s="31">
        <v>148</v>
      </c>
      <c r="O25" s="31">
        <v>10.48</v>
      </c>
      <c r="P25" s="31">
        <v>4.03</v>
      </c>
      <c r="Q25" s="31"/>
    </row>
    <row r="26" spans="1:17" ht="36" x14ac:dyDescent="0.2">
      <c r="A26" s="20">
        <v>2</v>
      </c>
      <c r="B26" s="27" t="s">
        <v>310</v>
      </c>
      <c r="C26" s="137" t="s">
        <v>309</v>
      </c>
      <c r="D26" s="28" t="s">
        <v>97</v>
      </c>
      <c r="E26" s="32">
        <v>0.11899999999999999</v>
      </c>
      <c r="F26" s="30">
        <v>3117.84</v>
      </c>
      <c r="G26" s="30">
        <v>3117.84</v>
      </c>
      <c r="H26" s="31"/>
      <c r="I26" s="31"/>
      <c r="J26" s="31"/>
      <c r="K26" s="53">
        <v>371</v>
      </c>
      <c r="L26" s="31">
        <v>371</v>
      </c>
      <c r="M26" s="31"/>
      <c r="N26" s="31"/>
      <c r="O26" s="31">
        <v>264</v>
      </c>
      <c r="P26" s="31">
        <v>31.42</v>
      </c>
      <c r="Q26" s="31"/>
    </row>
    <row r="27" spans="1:17" ht="48" x14ac:dyDescent="0.2">
      <c r="A27" s="20">
        <v>3</v>
      </c>
      <c r="B27" s="27" t="s">
        <v>308</v>
      </c>
      <c r="C27" s="137" t="s">
        <v>307</v>
      </c>
      <c r="D27" s="28" t="s">
        <v>302</v>
      </c>
      <c r="E27" s="32">
        <v>0.10199999999999999</v>
      </c>
      <c r="F27" s="30">
        <v>5028.78</v>
      </c>
      <c r="G27" s="30">
        <v>125.4</v>
      </c>
      <c r="H27" s="30">
        <v>4898.28</v>
      </c>
      <c r="I27" s="30">
        <v>559.88</v>
      </c>
      <c r="J27" s="31"/>
      <c r="K27" s="53">
        <v>513</v>
      </c>
      <c r="L27" s="31">
        <v>13</v>
      </c>
      <c r="M27" s="31">
        <v>500</v>
      </c>
      <c r="N27" s="31">
        <v>57</v>
      </c>
      <c r="O27" s="31">
        <v>11.41</v>
      </c>
      <c r="P27" s="31">
        <v>1.1599999999999999</v>
      </c>
      <c r="Q27" s="31"/>
    </row>
    <row r="28" spans="1:17" ht="87" x14ac:dyDescent="0.2">
      <c r="A28" s="20">
        <v>4</v>
      </c>
      <c r="B28" s="27" t="s">
        <v>306</v>
      </c>
      <c r="C28" s="137" t="s">
        <v>356</v>
      </c>
      <c r="D28" s="28" t="s">
        <v>121</v>
      </c>
      <c r="E28" s="32">
        <v>204.38</v>
      </c>
      <c r="F28" s="30">
        <v>10.58</v>
      </c>
      <c r="G28" s="31"/>
      <c r="H28" s="30">
        <v>10.58</v>
      </c>
      <c r="I28" s="31"/>
      <c r="J28" s="31"/>
      <c r="K28" s="53">
        <v>2162</v>
      </c>
      <c r="L28" s="31"/>
      <c r="M28" s="31">
        <v>2162</v>
      </c>
      <c r="N28" s="31"/>
      <c r="O28" s="31"/>
      <c r="P28" s="31"/>
      <c r="Q28" s="31"/>
    </row>
    <row r="29" spans="1:17" ht="48" x14ac:dyDescent="0.2">
      <c r="A29" s="20">
        <v>5</v>
      </c>
      <c r="B29" s="27" t="s">
        <v>304</v>
      </c>
      <c r="C29" s="137" t="s">
        <v>303</v>
      </c>
      <c r="D29" s="28" t="s">
        <v>302</v>
      </c>
      <c r="E29" s="32">
        <v>0.28599999999999998</v>
      </c>
      <c r="F29" s="30">
        <v>822.69</v>
      </c>
      <c r="G29" s="31"/>
      <c r="H29" s="30">
        <v>822.69</v>
      </c>
      <c r="I29" s="30">
        <v>138.55000000000001</v>
      </c>
      <c r="J29" s="31"/>
      <c r="K29" s="53">
        <v>235</v>
      </c>
      <c r="L29" s="31"/>
      <c r="M29" s="31">
        <v>235</v>
      </c>
      <c r="N29" s="31">
        <v>40</v>
      </c>
      <c r="O29" s="31"/>
      <c r="P29" s="31"/>
      <c r="Q29" s="31"/>
    </row>
    <row r="30" spans="1:17" ht="24" x14ac:dyDescent="0.2">
      <c r="A30" s="20">
        <v>6</v>
      </c>
      <c r="B30" s="27" t="s">
        <v>301</v>
      </c>
      <c r="C30" s="137" t="s">
        <v>300</v>
      </c>
      <c r="D30" s="28" t="s">
        <v>97</v>
      </c>
      <c r="E30" s="32">
        <v>8.7999999999999995E-2</v>
      </c>
      <c r="F30" s="30">
        <v>1027.4000000000001</v>
      </c>
      <c r="G30" s="30">
        <v>1027.4000000000001</v>
      </c>
      <c r="H30" s="31"/>
      <c r="I30" s="31"/>
      <c r="J30" s="31"/>
      <c r="K30" s="53">
        <v>90</v>
      </c>
      <c r="L30" s="31">
        <v>90</v>
      </c>
      <c r="M30" s="31"/>
      <c r="N30" s="31"/>
      <c r="O30" s="31">
        <v>97.2</v>
      </c>
      <c r="P30" s="31">
        <v>8.5500000000000007</v>
      </c>
      <c r="Q30" s="31"/>
    </row>
    <row r="31" spans="1:17" ht="19.899999999999999" customHeight="1" x14ac:dyDescent="0.2">
      <c r="A31" s="183" t="s">
        <v>355</v>
      </c>
      <c r="B31" s="176"/>
      <c r="C31" s="176"/>
      <c r="D31" s="176"/>
      <c r="E31" s="176"/>
      <c r="F31" s="176"/>
      <c r="G31" s="176"/>
      <c r="H31" s="176"/>
      <c r="I31" s="176"/>
      <c r="J31" s="176"/>
      <c r="K31" s="176"/>
      <c r="L31" s="176"/>
      <c r="M31" s="176"/>
      <c r="N31" s="176"/>
      <c r="O31" s="176"/>
      <c r="P31" s="176"/>
      <c r="Q31" s="176"/>
    </row>
    <row r="32" spans="1:17" ht="19.899999999999999" customHeight="1" x14ac:dyDescent="0.2">
      <c r="A32" s="175" t="s">
        <v>354</v>
      </c>
      <c r="B32" s="176"/>
      <c r="C32" s="176"/>
      <c r="D32" s="176"/>
      <c r="E32" s="176"/>
      <c r="F32" s="176"/>
      <c r="G32" s="176"/>
      <c r="H32" s="176"/>
      <c r="I32" s="176"/>
      <c r="J32" s="176"/>
      <c r="K32" s="176"/>
      <c r="L32" s="176"/>
      <c r="M32" s="176"/>
      <c r="N32" s="176"/>
      <c r="O32" s="176"/>
      <c r="P32" s="176"/>
      <c r="Q32" s="176"/>
    </row>
    <row r="33" spans="1:17" ht="48" x14ac:dyDescent="0.2">
      <c r="A33" s="20">
        <v>7</v>
      </c>
      <c r="B33" s="27" t="s">
        <v>353</v>
      </c>
      <c r="C33" s="137" t="s">
        <v>352</v>
      </c>
      <c r="D33" s="28" t="s">
        <v>295</v>
      </c>
      <c r="E33" s="32">
        <v>1.7629999999999999</v>
      </c>
      <c r="F33" s="30">
        <v>21552.69</v>
      </c>
      <c r="G33" s="30">
        <v>1426.25</v>
      </c>
      <c r="H33" s="30">
        <v>2193.39</v>
      </c>
      <c r="I33" s="30">
        <v>209.12</v>
      </c>
      <c r="J33" s="31"/>
      <c r="K33" s="53">
        <v>37997</v>
      </c>
      <c r="L33" s="31">
        <v>2514</v>
      </c>
      <c r="M33" s="31">
        <v>3867</v>
      </c>
      <c r="N33" s="31">
        <v>369</v>
      </c>
      <c r="O33" s="31">
        <v>111.6</v>
      </c>
      <c r="P33" s="31">
        <v>196.75</v>
      </c>
      <c r="Q33" s="31"/>
    </row>
    <row r="34" spans="1:17" ht="36" x14ac:dyDescent="0.2">
      <c r="A34" s="20">
        <v>8</v>
      </c>
      <c r="B34" s="27" t="s">
        <v>351</v>
      </c>
      <c r="C34" s="137" t="s">
        <v>350</v>
      </c>
      <c r="D34" s="28" t="s">
        <v>349</v>
      </c>
      <c r="E34" s="32">
        <v>0.111</v>
      </c>
      <c r="F34" s="30">
        <v>730.19</v>
      </c>
      <c r="G34" s="30">
        <v>82.91</v>
      </c>
      <c r="H34" s="30">
        <v>92.15</v>
      </c>
      <c r="I34" s="30">
        <v>6.55</v>
      </c>
      <c r="J34" s="31"/>
      <c r="K34" s="53">
        <v>81</v>
      </c>
      <c r="L34" s="31">
        <v>9</v>
      </c>
      <c r="M34" s="31">
        <v>10</v>
      </c>
      <c r="N34" s="31">
        <v>1</v>
      </c>
      <c r="O34" s="31">
        <v>7.08</v>
      </c>
      <c r="P34" s="31">
        <v>0.79</v>
      </c>
      <c r="Q34" s="31"/>
    </row>
    <row r="35" spans="1:17" ht="24" x14ac:dyDescent="0.2">
      <c r="A35" s="20">
        <v>9</v>
      </c>
      <c r="B35" s="27" t="s">
        <v>289</v>
      </c>
      <c r="C35" s="137" t="s">
        <v>288</v>
      </c>
      <c r="D35" s="28" t="s">
        <v>41</v>
      </c>
      <c r="E35" s="29">
        <v>4</v>
      </c>
      <c r="F35" s="30">
        <v>511.7</v>
      </c>
      <c r="G35" s="31"/>
      <c r="H35" s="31"/>
      <c r="I35" s="31"/>
      <c r="J35" s="31"/>
      <c r="K35" s="53">
        <v>2047</v>
      </c>
      <c r="L35" s="31"/>
      <c r="M35" s="31"/>
      <c r="N35" s="31"/>
      <c r="O35" s="31"/>
      <c r="P35" s="31"/>
      <c r="Q35" s="31"/>
    </row>
    <row r="36" spans="1:17" ht="24" x14ac:dyDescent="0.2">
      <c r="A36" s="20">
        <v>10</v>
      </c>
      <c r="B36" s="27" t="s">
        <v>348</v>
      </c>
      <c r="C36" s="137" t="s">
        <v>347</v>
      </c>
      <c r="D36" s="28" t="s">
        <v>346</v>
      </c>
      <c r="E36" s="32">
        <v>36</v>
      </c>
      <c r="F36" s="30">
        <v>9.1199999999999992</v>
      </c>
      <c r="G36" s="31"/>
      <c r="H36" s="31"/>
      <c r="I36" s="31"/>
      <c r="J36" s="31"/>
      <c r="K36" s="53">
        <v>328</v>
      </c>
      <c r="L36" s="31"/>
      <c r="M36" s="31"/>
      <c r="N36" s="31"/>
      <c r="O36" s="31"/>
      <c r="P36" s="31"/>
      <c r="Q36" s="31"/>
    </row>
    <row r="37" spans="1:17" ht="19.899999999999999" customHeight="1" x14ac:dyDescent="0.2">
      <c r="A37" s="175" t="s">
        <v>345</v>
      </c>
      <c r="B37" s="176"/>
      <c r="C37" s="176"/>
      <c r="D37" s="176"/>
      <c r="E37" s="176"/>
      <c r="F37" s="176"/>
      <c r="G37" s="176"/>
      <c r="H37" s="176"/>
      <c r="I37" s="176"/>
      <c r="J37" s="176"/>
      <c r="K37" s="176"/>
      <c r="L37" s="176"/>
      <c r="M37" s="176"/>
      <c r="N37" s="176"/>
      <c r="O37" s="176"/>
      <c r="P37" s="176"/>
      <c r="Q37" s="176"/>
    </row>
    <row r="38" spans="1:17" ht="24" x14ac:dyDescent="0.2">
      <c r="A38" s="20">
        <v>11</v>
      </c>
      <c r="B38" s="27" t="s">
        <v>344</v>
      </c>
      <c r="C38" s="137" t="s">
        <v>343</v>
      </c>
      <c r="D38" s="28" t="s">
        <v>295</v>
      </c>
      <c r="E38" s="32">
        <v>0.16700000000000001</v>
      </c>
      <c r="F38" s="30">
        <v>1636.02</v>
      </c>
      <c r="G38" s="30">
        <v>117.4</v>
      </c>
      <c r="H38" s="30">
        <v>26.91</v>
      </c>
      <c r="I38" s="30">
        <v>5.47</v>
      </c>
      <c r="J38" s="31"/>
      <c r="K38" s="53">
        <v>273</v>
      </c>
      <c r="L38" s="31">
        <v>20</v>
      </c>
      <c r="M38" s="31">
        <v>4</v>
      </c>
      <c r="N38" s="31">
        <v>1</v>
      </c>
      <c r="O38" s="31">
        <v>10.199999999999999</v>
      </c>
      <c r="P38" s="31">
        <v>1.7</v>
      </c>
      <c r="Q38" s="31"/>
    </row>
    <row r="39" spans="1:17" ht="36" x14ac:dyDescent="0.2">
      <c r="A39" s="20">
        <v>12</v>
      </c>
      <c r="B39" s="27" t="s">
        <v>342</v>
      </c>
      <c r="C39" s="137" t="s">
        <v>341</v>
      </c>
      <c r="D39" s="28" t="s">
        <v>204</v>
      </c>
      <c r="E39" s="32">
        <v>3.6999999999999998E-2</v>
      </c>
      <c r="F39" s="30">
        <v>39122.910000000003</v>
      </c>
      <c r="G39" s="30">
        <v>9881.5</v>
      </c>
      <c r="H39" s="30">
        <v>25932.77</v>
      </c>
      <c r="I39" s="30">
        <v>2226.37</v>
      </c>
      <c r="J39" s="31"/>
      <c r="K39" s="53">
        <v>1448</v>
      </c>
      <c r="L39" s="31">
        <v>366</v>
      </c>
      <c r="M39" s="31">
        <v>960</v>
      </c>
      <c r="N39" s="31">
        <v>82</v>
      </c>
      <c r="O39" s="31">
        <v>773.2</v>
      </c>
      <c r="P39" s="31">
        <v>28.61</v>
      </c>
      <c r="Q39" s="31"/>
    </row>
    <row r="40" spans="1:17" ht="36" x14ac:dyDescent="0.2">
      <c r="A40" s="20">
        <v>13</v>
      </c>
      <c r="B40" s="27" t="s">
        <v>340</v>
      </c>
      <c r="C40" s="137" t="s">
        <v>339</v>
      </c>
      <c r="D40" s="28" t="s">
        <v>338</v>
      </c>
      <c r="E40" s="32">
        <v>3.7370000000000001</v>
      </c>
      <c r="F40" s="30">
        <v>22421.88</v>
      </c>
      <c r="G40" s="31"/>
      <c r="H40" s="31"/>
      <c r="I40" s="31"/>
      <c r="J40" s="31"/>
      <c r="K40" s="53">
        <v>83791</v>
      </c>
      <c r="L40" s="31"/>
      <c r="M40" s="31"/>
      <c r="N40" s="31"/>
      <c r="O40" s="31"/>
      <c r="P40" s="31"/>
      <c r="Q40" s="31"/>
    </row>
    <row r="41" spans="1:17" ht="60" x14ac:dyDescent="0.2">
      <c r="A41" s="20">
        <v>14</v>
      </c>
      <c r="B41" s="27" t="s">
        <v>337</v>
      </c>
      <c r="C41" s="137" t="s">
        <v>336</v>
      </c>
      <c r="D41" s="28" t="s">
        <v>40</v>
      </c>
      <c r="E41" s="29">
        <v>1</v>
      </c>
      <c r="F41" s="30">
        <v>956.85</v>
      </c>
      <c r="G41" s="30">
        <v>214.23</v>
      </c>
      <c r="H41" s="30">
        <v>573.95000000000005</v>
      </c>
      <c r="I41" s="30">
        <v>55.51</v>
      </c>
      <c r="J41" s="31"/>
      <c r="K41" s="53">
        <v>957</v>
      </c>
      <c r="L41" s="31">
        <v>214</v>
      </c>
      <c r="M41" s="31">
        <v>574</v>
      </c>
      <c r="N41" s="31">
        <v>56</v>
      </c>
      <c r="O41" s="31">
        <v>15.81</v>
      </c>
      <c r="P41" s="31">
        <v>15.81</v>
      </c>
      <c r="Q41" s="31"/>
    </row>
    <row r="42" spans="1:17" ht="60" x14ac:dyDescent="0.2">
      <c r="A42" s="20">
        <v>15</v>
      </c>
      <c r="B42" s="27" t="s">
        <v>164</v>
      </c>
      <c r="C42" s="137" t="s">
        <v>335</v>
      </c>
      <c r="D42" s="28" t="s">
        <v>42</v>
      </c>
      <c r="E42" s="29">
        <v>1</v>
      </c>
      <c r="F42" s="31"/>
      <c r="G42" s="31"/>
      <c r="H42" s="31"/>
      <c r="I42" s="31"/>
      <c r="J42" s="31">
        <v>11261</v>
      </c>
      <c r="K42" s="53">
        <v>11261</v>
      </c>
      <c r="L42" s="31"/>
      <c r="M42" s="31"/>
      <c r="N42" s="31"/>
      <c r="O42" s="31"/>
      <c r="P42" s="31"/>
      <c r="Q42" s="31"/>
    </row>
    <row r="43" spans="1:17" ht="36" x14ac:dyDescent="0.2">
      <c r="A43" s="20">
        <v>16</v>
      </c>
      <c r="B43" s="27" t="s">
        <v>271</v>
      </c>
      <c r="C43" s="137" t="s">
        <v>280</v>
      </c>
      <c r="D43" s="28" t="s">
        <v>269</v>
      </c>
      <c r="E43" s="29">
        <v>2</v>
      </c>
      <c r="F43" s="30">
        <v>1154.33</v>
      </c>
      <c r="G43" s="30">
        <v>89.13</v>
      </c>
      <c r="H43" s="30">
        <v>36.450000000000003</v>
      </c>
      <c r="I43" s="30">
        <v>0.18</v>
      </c>
      <c r="J43" s="31"/>
      <c r="K43" s="53">
        <v>2309</v>
      </c>
      <c r="L43" s="31">
        <v>178</v>
      </c>
      <c r="M43" s="31">
        <v>73</v>
      </c>
      <c r="N43" s="31"/>
      <c r="O43" s="31">
        <v>6.38</v>
      </c>
      <c r="P43" s="31">
        <v>12.76</v>
      </c>
      <c r="Q43" s="31"/>
    </row>
    <row r="44" spans="1:17" ht="36" x14ac:dyDescent="0.2">
      <c r="A44" s="20">
        <v>17</v>
      </c>
      <c r="B44" s="27" t="s">
        <v>268</v>
      </c>
      <c r="C44" s="137" t="s">
        <v>267</v>
      </c>
      <c r="D44" s="28" t="s">
        <v>41</v>
      </c>
      <c r="E44" s="29">
        <v>2</v>
      </c>
      <c r="F44" s="30">
        <v>325.2</v>
      </c>
      <c r="G44" s="31"/>
      <c r="H44" s="31"/>
      <c r="I44" s="31"/>
      <c r="J44" s="31"/>
      <c r="K44" s="53">
        <v>650</v>
      </c>
      <c r="L44" s="31"/>
      <c r="M44" s="31"/>
      <c r="N44" s="31"/>
      <c r="O44" s="31"/>
      <c r="P44" s="31"/>
      <c r="Q44" s="31"/>
    </row>
    <row r="45" spans="1:17" ht="36" x14ac:dyDescent="0.2">
      <c r="A45" s="20">
        <v>18</v>
      </c>
      <c r="B45" s="27" t="s">
        <v>266</v>
      </c>
      <c r="C45" s="137" t="s">
        <v>265</v>
      </c>
      <c r="D45" s="28" t="s">
        <v>179</v>
      </c>
      <c r="E45" s="29">
        <v>2</v>
      </c>
      <c r="F45" s="30">
        <v>313.70999999999998</v>
      </c>
      <c r="G45" s="30">
        <v>217.39</v>
      </c>
      <c r="H45" s="31"/>
      <c r="I45" s="31"/>
      <c r="J45" s="31"/>
      <c r="K45" s="53">
        <v>627</v>
      </c>
      <c r="L45" s="31">
        <v>435</v>
      </c>
      <c r="M45" s="31"/>
      <c r="N45" s="31"/>
      <c r="O45" s="31">
        <v>17.010000000000002</v>
      </c>
      <c r="P45" s="31">
        <v>34.020000000000003</v>
      </c>
      <c r="Q45" s="31"/>
    </row>
    <row r="46" spans="1:17" x14ac:dyDescent="0.2">
      <c r="A46" s="175" t="s">
        <v>44</v>
      </c>
      <c r="B46" s="176"/>
      <c r="C46" s="176"/>
      <c r="D46" s="176"/>
      <c r="E46" s="176"/>
      <c r="F46" s="176"/>
      <c r="G46" s="176"/>
      <c r="H46" s="176"/>
      <c r="I46" s="176"/>
      <c r="J46" s="176"/>
      <c r="K46" s="54">
        <v>146595</v>
      </c>
      <c r="L46" s="30">
        <v>4254</v>
      </c>
      <c r="M46" s="30">
        <v>9796</v>
      </c>
      <c r="N46" s="30">
        <v>754</v>
      </c>
      <c r="O46" s="31"/>
      <c r="P46" s="30">
        <v>335.6</v>
      </c>
      <c r="Q46" s="31"/>
    </row>
    <row r="47" spans="1:17" x14ac:dyDescent="0.2">
      <c r="A47" s="175" t="s">
        <v>45</v>
      </c>
      <c r="B47" s="176"/>
      <c r="C47" s="176"/>
      <c r="D47" s="176"/>
      <c r="E47" s="176"/>
      <c r="F47" s="176"/>
      <c r="G47" s="176"/>
      <c r="H47" s="176"/>
      <c r="I47" s="176"/>
      <c r="J47" s="176"/>
      <c r="K47" s="54">
        <v>146809</v>
      </c>
      <c r="L47" s="30">
        <v>4436</v>
      </c>
      <c r="M47" s="30">
        <v>9828</v>
      </c>
      <c r="N47" s="30">
        <v>786</v>
      </c>
      <c r="O47" s="31"/>
      <c r="P47" s="30">
        <v>335.6</v>
      </c>
      <c r="Q47" s="31"/>
    </row>
    <row r="48" spans="1:17" x14ac:dyDescent="0.2">
      <c r="A48" s="175" t="s">
        <v>46</v>
      </c>
      <c r="B48" s="176"/>
      <c r="C48" s="176"/>
      <c r="D48" s="176"/>
      <c r="E48" s="176"/>
      <c r="F48" s="176"/>
      <c r="G48" s="176"/>
      <c r="H48" s="176"/>
      <c r="I48" s="176"/>
      <c r="J48" s="176"/>
      <c r="K48" s="53"/>
      <c r="L48" s="31"/>
      <c r="M48" s="31"/>
      <c r="N48" s="31"/>
      <c r="O48" s="31"/>
      <c r="P48" s="31"/>
      <c r="Q48" s="31"/>
    </row>
    <row r="49" spans="1:17" x14ac:dyDescent="0.2">
      <c r="A49" s="175" t="s">
        <v>334</v>
      </c>
      <c r="B49" s="176"/>
      <c r="C49" s="176"/>
      <c r="D49" s="176"/>
      <c r="E49" s="176"/>
      <c r="F49" s="176"/>
      <c r="G49" s="176"/>
      <c r="H49" s="176"/>
      <c r="I49" s="176"/>
      <c r="J49" s="176"/>
      <c r="K49" s="54">
        <v>214</v>
      </c>
      <c r="L49" s="30">
        <v>183</v>
      </c>
      <c r="M49" s="30">
        <v>32</v>
      </c>
      <c r="N49" s="30">
        <v>32</v>
      </c>
      <c r="O49" s="31"/>
      <c r="P49" s="31"/>
      <c r="Q49" s="31"/>
    </row>
    <row r="50" spans="1:17" x14ac:dyDescent="0.2">
      <c r="A50" s="175" t="s">
        <v>47</v>
      </c>
      <c r="B50" s="176"/>
      <c r="C50" s="176"/>
      <c r="D50" s="176"/>
      <c r="E50" s="176"/>
      <c r="F50" s="176"/>
      <c r="G50" s="176"/>
      <c r="H50" s="176"/>
      <c r="I50" s="176"/>
      <c r="J50" s="176"/>
      <c r="K50" s="54">
        <v>6293</v>
      </c>
      <c r="L50" s="31"/>
      <c r="M50" s="31"/>
      <c r="N50" s="31"/>
      <c r="O50" s="31"/>
      <c r="P50" s="31"/>
      <c r="Q50" s="31"/>
    </row>
    <row r="51" spans="1:17" x14ac:dyDescent="0.2">
      <c r="A51" s="175" t="s">
        <v>46</v>
      </c>
      <c r="B51" s="176"/>
      <c r="C51" s="176"/>
      <c r="D51" s="176"/>
      <c r="E51" s="176"/>
      <c r="F51" s="176"/>
      <c r="G51" s="176"/>
      <c r="H51" s="176"/>
      <c r="I51" s="176"/>
      <c r="J51" s="176"/>
      <c r="K51" s="53"/>
      <c r="L51" s="31"/>
      <c r="M51" s="31"/>
      <c r="N51" s="31"/>
      <c r="O51" s="31"/>
      <c r="P51" s="31"/>
      <c r="Q51" s="31"/>
    </row>
    <row r="52" spans="1:17" x14ac:dyDescent="0.2">
      <c r="A52" s="175" t="s">
        <v>333</v>
      </c>
      <c r="B52" s="176"/>
      <c r="C52" s="176"/>
      <c r="D52" s="176"/>
      <c r="E52" s="176"/>
      <c r="F52" s="176"/>
      <c r="G52" s="176"/>
      <c r="H52" s="176"/>
      <c r="I52" s="176"/>
      <c r="J52" s="176"/>
      <c r="K52" s="54">
        <v>610</v>
      </c>
      <c r="L52" s="31"/>
      <c r="M52" s="31"/>
      <c r="N52" s="31"/>
      <c r="O52" s="31"/>
      <c r="P52" s="31"/>
      <c r="Q52" s="31"/>
    </row>
    <row r="53" spans="1:17" x14ac:dyDescent="0.2">
      <c r="A53" s="175" t="s">
        <v>332</v>
      </c>
      <c r="B53" s="176"/>
      <c r="C53" s="176"/>
      <c r="D53" s="176"/>
      <c r="E53" s="176"/>
      <c r="F53" s="176"/>
      <c r="G53" s="176"/>
      <c r="H53" s="176"/>
      <c r="I53" s="176"/>
      <c r="J53" s="176"/>
      <c r="K53" s="54">
        <v>299</v>
      </c>
      <c r="L53" s="31"/>
      <c r="M53" s="31"/>
      <c r="N53" s="31"/>
      <c r="O53" s="31"/>
      <c r="P53" s="31"/>
      <c r="Q53" s="31"/>
    </row>
    <row r="54" spans="1:17" x14ac:dyDescent="0.2">
      <c r="A54" s="175" t="s">
        <v>331</v>
      </c>
      <c r="B54" s="176"/>
      <c r="C54" s="176"/>
      <c r="D54" s="176"/>
      <c r="E54" s="176"/>
      <c r="F54" s="176"/>
      <c r="G54" s="176"/>
      <c r="H54" s="176"/>
      <c r="I54" s="176"/>
      <c r="J54" s="176"/>
      <c r="K54" s="54">
        <v>12</v>
      </c>
      <c r="L54" s="31"/>
      <c r="M54" s="31"/>
      <c r="N54" s="31"/>
      <c r="O54" s="31"/>
      <c r="P54" s="31"/>
      <c r="Q54" s="31"/>
    </row>
    <row r="55" spans="1:17" x14ac:dyDescent="0.2">
      <c r="A55" s="175" t="s">
        <v>330</v>
      </c>
      <c r="B55" s="176"/>
      <c r="C55" s="176"/>
      <c r="D55" s="176"/>
      <c r="E55" s="176"/>
      <c r="F55" s="176"/>
      <c r="G55" s="176"/>
      <c r="H55" s="176"/>
      <c r="I55" s="176"/>
      <c r="J55" s="176"/>
      <c r="K55" s="54">
        <v>238</v>
      </c>
      <c r="L55" s="31"/>
      <c r="M55" s="31"/>
      <c r="N55" s="31"/>
      <c r="O55" s="31"/>
      <c r="P55" s="31"/>
      <c r="Q55" s="31"/>
    </row>
    <row r="56" spans="1:17" x14ac:dyDescent="0.2">
      <c r="A56" s="175" t="s">
        <v>329</v>
      </c>
      <c r="B56" s="176"/>
      <c r="C56" s="176"/>
      <c r="D56" s="176"/>
      <c r="E56" s="176"/>
      <c r="F56" s="176"/>
      <c r="G56" s="176"/>
      <c r="H56" s="176"/>
      <c r="I56" s="176"/>
      <c r="J56" s="176"/>
      <c r="K56" s="54">
        <v>5134</v>
      </c>
      <c r="L56" s="31"/>
      <c r="M56" s="31"/>
      <c r="N56" s="31"/>
      <c r="O56" s="31"/>
      <c r="P56" s="31"/>
      <c r="Q56" s="31"/>
    </row>
    <row r="57" spans="1:17" x14ac:dyDescent="0.2">
      <c r="A57" s="175" t="s">
        <v>48</v>
      </c>
      <c r="B57" s="176"/>
      <c r="C57" s="176"/>
      <c r="D57" s="176"/>
      <c r="E57" s="176"/>
      <c r="F57" s="176"/>
      <c r="G57" s="176"/>
      <c r="H57" s="176"/>
      <c r="I57" s="176"/>
      <c r="J57" s="176"/>
      <c r="K57" s="54">
        <v>4220</v>
      </c>
      <c r="L57" s="31"/>
      <c r="M57" s="31"/>
      <c r="N57" s="31"/>
      <c r="O57" s="31"/>
      <c r="P57" s="31"/>
      <c r="Q57" s="31"/>
    </row>
    <row r="58" spans="1:17" x14ac:dyDescent="0.2">
      <c r="A58" s="175" t="s">
        <v>46</v>
      </c>
      <c r="B58" s="176"/>
      <c r="C58" s="176"/>
      <c r="D58" s="176"/>
      <c r="E58" s="176"/>
      <c r="F58" s="176"/>
      <c r="G58" s="176"/>
      <c r="H58" s="176"/>
      <c r="I58" s="176"/>
      <c r="J58" s="176"/>
      <c r="K58" s="53"/>
      <c r="L58" s="31"/>
      <c r="M58" s="31"/>
      <c r="N58" s="31"/>
      <c r="O58" s="31"/>
      <c r="P58" s="31"/>
      <c r="Q58" s="31"/>
    </row>
    <row r="59" spans="1:17" x14ac:dyDescent="0.2">
      <c r="A59" s="175" t="s">
        <v>328</v>
      </c>
      <c r="B59" s="176"/>
      <c r="C59" s="176"/>
      <c r="D59" s="176"/>
      <c r="E59" s="176"/>
      <c r="F59" s="176"/>
      <c r="G59" s="176"/>
      <c r="H59" s="176"/>
      <c r="I59" s="176"/>
      <c r="J59" s="176"/>
      <c r="K59" s="54">
        <v>216</v>
      </c>
      <c r="L59" s="31"/>
      <c r="M59" s="31"/>
      <c r="N59" s="31"/>
      <c r="O59" s="31"/>
      <c r="P59" s="31"/>
      <c r="Q59" s="31"/>
    </row>
    <row r="60" spans="1:17" x14ac:dyDescent="0.2">
      <c r="A60" s="175" t="s">
        <v>327</v>
      </c>
      <c r="B60" s="176"/>
      <c r="C60" s="176"/>
      <c r="D60" s="176"/>
      <c r="E60" s="176"/>
      <c r="F60" s="176"/>
      <c r="G60" s="176"/>
      <c r="H60" s="176"/>
      <c r="I60" s="176"/>
      <c r="J60" s="176"/>
      <c r="K60" s="54">
        <v>158</v>
      </c>
      <c r="L60" s="31"/>
      <c r="M60" s="31"/>
      <c r="N60" s="31"/>
      <c r="O60" s="31"/>
      <c r="P60" s="31"/>
      <c r="Q60" s="31"/>
    </row>
    <row r="61" spans="1:17" x14ac:dyDescent="0.2">
      <c r="A61" s="175" t="s">
        <v>326</v>
      </c>
      <c r="B61" s="176"/>
      <c r="C61" s="176"/>
      <c r="D61" s="176"/>
      <c r="E61" s="176"/>
      <c r="F61" s="176"/>
      <c r="G61" s="176"/>
      <c r="H61" s="176"/>
      <c r="I61" s="176"/>
      <c r="J61" s="176"/>
      <c r="K61" s="54">
        <v>169</v>
      </c>
      <c r="L61" s="31"/>
      <c r="M61" s="31"/>
      <c r="N61" s="31"/>
      <c r="O61" s="31"/>
      <c r="P61" s="31"/>
      <c r="Q61" s="31"/>
    </row>
    <row r="62" spans="1:17" x14ac:dyDescent="0.2">
      <c r="A62" s="175" t="s">
        <v>325</v>
      </c>
      <c r="B62" s="176"/>
      <c r="C62" s="176"/>
      <c r="D62" s="176"/>
      <c r="E62" s="176"/>
      <c r="F62" s="176"/>
      <c r="G62" s="176"/>
      <c r="H62" s="176"/>
      <c r="I62" s="176"/>
      <c r="J62" s="176"/>
      <c r="K62" s="54">
        <v>8</v>
      </c>
      <c r="L62" s="31"/>
      <c r="M62" s="31"/>
      <c r="N62" s="31"/>
      <c r="O62" s="31"/>
      <c r="P62" s="31"/>
      <c r="Q62" s="31"/>
    </row>
    <row r="63" spans="1:17" x14ac:dyDescent="0.2">
      <c r="A63" s="175" t="s">
        <v>324</v>
      </c>
      <c r="B63" s="176"/>
      <c r="C63" s="176"/>
      <c r="D63" s="176"/>
      <c r="E63" s="176"/>
      <c r="F63" s="176"/>
      <c r="G63" s="176"/>
      <c r="H63" s="176"/>
      <c r="I63" s="176"/>
      <c r="J63" s="176"/>
      <c r="K63" s="54">
        <v>154</v>
      </c>
      <c r="L63" s="31"/>
      <c r="M63" s="31"/>
      <c r="N63" s="31"/>
      <c r="O63" s="31"/>
      <c r="P63" s="31"/>
      <c r="Q63" s="31"/>
    </row>
    <row r="64" spans="1:17" x14ac:dyDescent="0.2">
      <c r="A64" s="175" t="s">
        <v>323</v>
      </c>
      <c r="B64" s="176"/>
      <c r="C64" s="176"/>
      <c r="D64" s="176"/>
      <c r="E64" s="176"/>
      <c r="F64" s="176"/>
      <c r="G64" s="176"/>
      <c r="H64" s="176"/>
      <c r="I64" s="176"/>
      <c r="J64" s="176"/>
      <c r="K64" s="54">
        <v>3515</v>
      </c>
      <c r="L64" s="31"/>
      <c r="M64" s="31"/>
      <c r="N64" s="31"/>
      <c r="O64" s="31"/>
      <c r="P64" s="31"/>
      <c r="Q64" s="31"/>
    </row>
    <row r="65" spans="1:17" x14ac:dyDescent="0.2">
      <c r="A65" s="182" t="s">
        <v>49</v>
      </c>
      <c r="B65" s="176"/>
      <c r="C65" s="176"/>
      <c r="D65" s="176"/>
      <c r="E65" s="176"/>
      <c r="F65" s="176"/>
      <c r="G65" s="176"/>
      <c r="H65" s="176"/>
      <c r="I65" s="176"/>
      <c r="J65" s="176"/>
      <c r="K65" s="53"/>
      <c r="L65" s="31"/>
      <c r="M65" s="31"/>
      <c r="N65" s="31"/>
      <c r="O65" s="31"/>
      <c r="P65" s="31"/>
      <c r="Q65" s="31"/>
    </row>
    <row r="66" spans="1:17" x14ac:dyDescent="0.2">
      <c r="A66" s="175" t="s">
        <v>50</v>
      </c>
      <c r="B66" s="176"/>
      <c r="C66" s="176"/>
      <c r="D66" s="176"/>
      <c r="E66" s="176"/>
      <c r="F66" s="176"/>
      <c r="G66" s="176"/>
      <c r="H66" s="176"/>
      <c r="I66" s="176"/>
      <c r="J66" s="176"/>
      <c r="K66" s="54">
        <v>144699</v>
      </c>
      <c r="L66" s="31"/>
      <c r="M66" s="31"/>
      <c r="N66" s="31"/>
      <c r="O66" s="31"/>
      <c r="P66" s="30">
        <v>319.79000000000002</v>
      </c>
      <c r="Q66" s="31"/>
    </row>
    <row r="67" spans="1:17" x14ac:dyDescent="0.2">
      <c r="A67" s="175" t="s">
        <v>51</v>
      </c>
      <c r="B67" s="176"/>
      <c r="C67" s="176"/>
      <c r="D67" s="176"/>
      <c r="E67" s="176"/>
      <c r="F67" s="176"/>
      <c r="G67" s="176"/>
      <c r="H67" s="176"/>
      <c r="I67" s="176"/>
      <c r="J67" s="176"/>
      <c r="K67" s="54">
        <v>1362</v>
      </c>
      <c r="L67" s="31"/>
      <c r="M67" s="31"/>
      <c r="N67" s="31"/>
      <c r="O67" s="31"/>
      <c r="P67" s="30">
        <v>15.81</v>
      </c>
      <c r="Q67" s="31"/>
    </row>
    <row r="68" spans="1:17" x14ac:dyDescent="0.2">
      <c r="A68" s="175" t="s">
        <v>322</v>
      </c>
      <c r="B68" s="176"/>
      <c r="C68" s="176"/>
      <c r="D68" s="176"/>
      <c r="E68" s="176"/>
      <c r="F68" s="176"/>
      <c r="G68" s="176"/>
      <c r="H68" s="176"/>
      <c r="I68" s="176"/>
      <c r="J68" s="176"/>
      <c r="K68" s="54">
        <v>11261</v>
      </c>
      <c r="L68" s="31"/>
      <c r="M68" s="31"/>
      <c r="N68" s="31"/>
      <c r="O68" s="31"/>
      <c r="P68" s="31"/>
      <c r="Q68" s="31"/>
    </row>
    <row r="69" spans="1:17" x14ac:dyDescent="0.2">
      <c r="A69" s="175" t="s">
        <v>52</v>
      </c>
      <c r="B69" s="176"/>
      <c r="C69" s="176"/>
      <c r="D69" s="176"/>
      <c r="E69" s="176"/>
      <c r="F69" s="176"/>
      <c r="G69" s="176"/>
      <c r="H69" s="176"/>
      <c r="I69" s="176"/>
      <c r="J69" s="176"/>
      <c r="K69" s="54">
        <v>157322</v>
      </c>
      <c r="L69" s="31"/>
      <c r="M69" s="31"/>
      <c r="N69" s="31"/>
      <c r="O69" s="31"/>
      <c r="P69" s="30">
        <v>335.6</v>
      </c>
      <c r="Q69" s="31"/>
    </row>
    <row r="70" spans="1:17" x14ac:dyDescent="0.2">
      <c r="A70" s="175" t="s">
        <v>53</v>
      </c>
      <c r="B70" s="176"/>
      <c r="C70" s="176"/>
      <c r="D70" s="176"/>
      <c r="E70" s="176"/>
      <c r="F70" s="176"/>
      <c r="G70" s="176"/>
      <c r="H70" s="176"/>
      <c r="I70" s="176"/>
      <c r="J70" s="176"/>
      <c r="K70" s="53"/>
      <c r="L70" s="31"/>
      <c r="M70" s="31"/>
      <c r="N70" s="31"/>
      <c r="O70" s="31"/>
      <c r="P70" s="31"/>
      <c r="Q70" s="31"/>
    </row>
    <row r="71" spans="1:17" x14ac:dyDescent="0.2">
      <c r="A71" s="175" t="s">
        <v>54</v>
      </c>
      <c r="B71" s="176"/>
      <c r="C71" s="176"/>
      <c r="D71" s="176"/>
      <c r="E71" s="176"/>
      <c r="F71" s="176"/>
      <c r="G71" s="176"/>
      <c r="H71" s="176"/>
      <c r="I71" s="176"/>
      <c r="J71" s="176"/>
      <c r="K71" s="54">
        <v>121284</v>
      </c>
      <c r="L71" s="31"/>
      <c r="M71" s="31"/>
      <c r="N71" s="31"/>
      <c r="O71" s="31"/>
      <c r="P71" s="31"/>
      <c r="Q71" s="31"/>
    </row>
    <row r="72" spans="1:17" x14ac:dyDescent="0.2">
      <c r="A72" s="175" t="s">
        <v>55</v>
      </c>
      <c r="B72" s="176"/>
      <c r="C72" s="176"/>
      <c r="D72" s="176"/>
      <c r="E72" s="176"/>
      <c r="F72" s="176"/>
      <c r="G72" s="176"/>
      <c r="H72" s="176"/>
      <c r="I72" s="176"/>
      <c r="J72" s="176"/>
      <c r="K72" s="54">
        <f>9828-N47</f>
        <v>9042</v>
      </c>
      <c r="L72" s="31"/>
      <c r="M72" s="31"/>
      <c r="N72" s="31"/>
      <c r="O72" s="31"/>
      <c r="P72" s="31"/>
      <c r="Q72" s="31"/>
    </row>
    <row r="73" spans="1:17" x14ac:dyDescent="0.2">
      <c r="A73" s="175" t="s">
        <v>56</v>
      </c>
      <c r="B73" s="176"/>
      <c r="C73" s="176"/>
      <c r="D73" s="176"/>
      <c r="E73" s="176"/>
      <c r="F73" s="176"/>
      <c r="G73" s="176"/>
      <c r="H73" s="176"/>
      <c r="I73" s="176"/>
      <c r="J73" s="176"/>
      <c r="K73" s="54">
        <v>5222</v>
      </c>
      <c r="L73" s="31"/>
      <c r="M73" s="31"/>
      <c r="N73" s="31"/>
      <c r="O73" s="31"/>
      <c r="P73" s="31"/>
      <c r="Q73" s="31"/>
    </row>
    <row r="74" spans="1:17" x14ac:dyDescent="0.2">
      <c r="A74" s="175" t="s">
        <v>321</v>
      </c>
      <c r="B74" s="176"/>
      <c r="C74" s="176"/>
      <c r="D74" s="176"/>
      <c r="E74" s="176"/>
      <c r="F74" s="176"/>
      <c r="G74" s="176"/>
      <c r="H74" s="176"/>
      <c r="I74" s="176"/>
      <c r="J74" s="176"/>
      <c r="K74" s="54">
        <v>11261</v>
      </c>
      <c r="L74" s="31"/>
      <c r="M74" s="31"/>
      <c r="N74" s="31"/>
      <c r="O74" s="31"/>
      <c r="P74" s="31"/>
      <c r="Q74" s="31"/>
    </row>
    <row r="75" spans="1:17" x14ac:dyDescent="0.2">
      <c r="A75" s="175" t="s">
        <v>57</v>
      </c>
      <c r="B75" s="176"/>
      <c r="C75" s="176"/>
      <c r="D75" s="176"/>
      <c r="E75" s="176"/>
      <c r="F75" s="176"/>
      <c r="G75" s="176"/>
      <c r="H75" s="176"/>
      <c r="I75" s="176"/>
      <c r="J75" s="176"/>
      <c r="K75" s="54">
        <v>6293</v>
      </c>
      <c r="L75" s="31"/>
      <c r="M75" s="31"/>
      <c r="N75" s="31"/>
      <c r="O75" s="31"/>
      <c r="P75" s="31"/>
      <c r="Q75" s="31"/>
    </row>
    <row r="76" spans="1:17" x14ac:dyDescent="0.2">
      <c r="A76" s="175" t="s">
        <v>58</v>
      </c>
      <c r="B76" s="176"/>
      <c r="C76" s="176"/>
      <c r="D76" s="176"/>
      <c r="E76" s="176"/>
      <c r="F76" s="176"/>
      <c r="G76" s="176"/>
      <c r="H76" s="176"/>
      <c r="I76" s="176"/>
      <c r="J76" s="176"/>
      <c r="K76" s="54">
        <v>4220</v>
      </c>
      <c r="L76" s="31"/>
      <c r="M76" s="31"/>
      <c r="N76" s="31"/>
      <c r="O76" s="31"/>
      <c r="P76" s="31"/>
      <c r="Q76" s="31"/>
    </row>
    <row r="77" spans="1:17" x14ac:dyDescent="0.2">
      <c r="A77" s="182" t="s">
        <v>59</v>
      </c>
      <c r="B77" s="176"/>
      <c r="C77" s="176"/>
      <c r="D77" s="176"/>
      <c r="E77" s="176"/>
      <c r="F77" s="176"/>
      <c r="G77" s="176"/>
      <c r="H77" s="176"/>
      <c r="I77" s="176"/>
      <c r="J77" s="176"/>
      <c r="K77" s="55">
        <v>157322</v>
      </c>
      <c r="L77" s="31"/>
      <c r="M77" s="31"/>
      <c r="N77" s="31"/>
      <c r="O77" s="31"/>
      <c r="P77" s="33">
        <v>335.6</v>
      </c>
      <c r="Q77" s="31"/>
    </row>
    <row r="78" spans="1:17" ht="13.15" customHeight="1" x14ac:dyDescent="0.2">
      <c r="E78" s="23"/>
      <c r="Q78" s="7"/>
    </row>
    <row r="79" spans="1:17" customFormat="1" ht="12.6" customHeight="1" x14ac:dyDescent="0.2">
      <c r="A79" s="44"/>
      <c r="B79" s="48"/>
      <c r="C79" s="49"/>
      <c r="D79" s="50"/>
      <c r="E79" s="140"/>
      <c r="F79" s="45"/>
      <c r="G79" s="45"/>
      <c r="H79" s="45"/>
      <c r="I79" s="45"/>
      <c r="J79" s="45"/>
      <c r="K79" s="57"/>
      <c r="L79" s="45"/>
      <c r="M79" s="45"/>
      <c r="N79" s="45"/>
      <c r="O79" s="45"/>
      <c r="P79" s="45"/>
      <c r="Q79" s="45"/>
    </row>
    <row r="80" spans="1:17" customFormat="1" x14ac:dyDescent="0.2">
      <c r="A80" s="44"/>
      <c r="B80" s="48"/>
      <c r="C80" s="49"/>
      <c r="D80" s="50"/>
      <c r="E80" s="140"/>
      <c r="F80" s="45"/>
      <c r="G80" s="45"/>
      <c r="H80" s="45"/>
      <c r="I80" s="46"/>
      <c r="J80" s="46"/>
      <c r="K80" s="172"/>
      <c r="L80" s="46"/>
      <c r="M80" s="46"/>
      <c r="N80" s="46"/>
      <c r="O80" s="46"/>
      <c r="P80" s="46"/>
      <c r="Q80" s="45"/>
    </row>
  </sheetData>
  <mergeCells count="59">
    <mergeCell ref="J17:K17"/>
    <mergeCell ref="J11:K11"/>
    <mergeCell ref="J15:K15"/>
    <mergeCell ref="J16:K16"/>
    <mergeCell ref="J14:K14"/>
    <mergeCell ref="J13:K13"/>
    <mergeCell ref="J12:K12"/>
    <mergeCell ref="E1:J1"/>
    <mergeCell ref="A59:J59"/>
    <mergeCell ref="A72:J72"/>
    <mergeCell ref="A73:J73"/>
    <mergeCell ref="A60:J60"/>
    <mergeCell ref="A61:J61"/>
    <mergeCell ref="A62:J62"/>
    <mergeCell ref="A63:J63"/>
    <mergeCell ref="A64:J64"/>
    <mergeCell ref="A65:J65"/>
    <mergeCell ref="A53:J53"/>
    <mergeCell ref="A54:J54"/>
    <mergeCell ref="A55:J55"/>
    <mergeCell ref="A56:J56"/>
    <mergeCell ref="A57:J57"/>
    <mergeCell ref="A58:J58"/>
    <mergeCell ref="A75:J75"/>
    <mergeCell ref="A76:J76"/>
    <mergeCell ref="A77:J77"/>
    <mergeCell ref="A66:J66"/>
    <mergeCell ref="A67:J67"/>
    <mergeCell ref="A68:J68"/>
    <mergeCell ref="A69:J69"/>
    <mergeCell ref="A70:J70"/>
    <mergeCell ref="A71:J71"/>
    <mergeCell ref="A74:J74"/>
    <mergeCell ref="A48:J48"/>
    <mergeCell ref="A49:J49"/>
    <mergeCell ref="A50:J50"/>
    <mergeCell ref="A51:J51"/>
    <mergeCell ref="A52:J52"/>
    <mergeCell ref="A47:J47"/>
    <mergeCell ref="A20:A22"/>
    <mergeCell ref="C20:C22"/>
    <mergeCell ref="D20:D22"/>
    <mergeCell ref="E20:E22"/>
    <mergeCell ref="B20:B22"/>
    <mergeCell ref="F21:F22"/>
    <mergeCell ref="F20:I20"/>
    <mergeCell ref="G21:I21"/>
    <mergeCell ref="A24:Q24"/>
    <mergeCell ref="L21:N21"/>
    <mergeCell ref="A31:Q31"/>
    <mergeCell ref="A32:Q32"/>
    <mergeCell ref="A37:Q37"/>
    <mergeCell ref="A46:J46"/>
    <mergeCell ref="Q20:Q22"/>
    <mergeCell ref="P20:P22"/>
    <mergeCell ref="O20:O22"/>
    <mergeCell ref="J21:J22"/>
    <mergeCell ref="J20:N20"/>
    <mergeCell ref="K21:K22"/>
  </mergeCells>
  <pageMargins left="0.23622047244094491" right="0" top="0.51181102362204722" bottom="0.43307086614173229" header="0.31496062992125984" footer="0.23622047244094491"/>
  <pageSetup paperSize="9" scale="97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67"/>
  <sheetViews>
    <sheetView showGridLines="0" topLeftCell="A3" zoomScaleNormal="75" zoomScaleSheetLayoutView="75" workbookViewId="0">
      <selection activeCell="D8" sqref="D8"/>
    </sheetView>
  </sheetViews>
  <sheetFormatPr defaultRowHeight="12.75" outlineLevelRow="2" x14ac:dyDescent="0.2"/>
  <cols>
    <col min="1" max="1" width="3.28515625" style="25" customWidth="1"/>
    <col min="2" max="2" width="9.7109375" style="1" customWidth="1"/>
    <col min="3" max="3" width="34.28515625" style="22" customWidth="1"/>
    <col min="4" max="4" width="7.7109375" style="21" customWidth="1"/>
    <col min="5" max="5" width="16.42578125" style="23" customWidth="1"/>
    <col min="6" max="6" width="7.7109375" style="7" customWidth="1"/>
    <col min="7" max="9" width="6.7109375" style="7" customWidth="1"/>
    <col min="10" max="10" width="7.7109375" style="58" customWidth="1"/>
    <col min="11" max="14" width="6.7109375" style="7" customWidth="1"/>
    <col min="15" max="15" width="5.42578125" style="7" customWidth="1"/>
    <col min="16" max="16" width="8.42578125" style="7" customWidth="1"/>
    <col min="17" max="17" width="6.7109375" style="7" customWidth="1"/>
    <col min="18" max="16384" width="9.140625" style="8"/>
  </cols>
  <sheetData>
    <row r="1" spans="1:18" outlineLevel="2" x14ac:dyDescent="0.2">
      <c r="A1" s="6" t="s">
        <v>35</v>
      </c>
      <c r="B1" s="9"/>
      <c r="C1" s="2"/>
      <c r="D1" s="3"/>
      <c r="E1" s="193" t="s">
        <v>67</v>
      </c>
      <c r="F1" s="193"/>
      <c r="G1" s="193"/>
      <c r="H1" s="193"/>
      <c r="I1" s="193"/>
      <c r="J1" s="51"/>
      <c r="K1" s="5"/>
      <c r="L1" s="5"/>
      <c r="M1" s="6" t="s">
        <v>36</v>
      </c>
      <c r="N1" s="5"/>
      <c r="O1" s="5"/>
      <c r="P1" s="5"/>
      <c r="Q1"/>
      <c r="R1"/>
    </row>
    <row r="2" spans="1:18" outlineLevel="1" x14ac:dyDescent="0.2">
      <c r="A2" s="10"/>
      <c r="B2" s="9"/>
      <c r="C2" s="2"/>
      <c r="D2" s="3"/>
      <c r="E2" s="3"/>
      <c r="F2" s="5"/>
      <c r="G2" s="156" t="s">
        <v>18</v>
      </c>
      <c r="H2" s="5"/>
      <c r="I2" s="5"/>
      <c r="J2" s="51"/>
      <c r="K2" s="5"/>
      <c r="L2" s="5"/>
      <c r="M2" s="10" t="s">
        <v>418</v>
      </c>
      <c r="N2" s="5"/>
      <c r="O2" s="5"/>
      <c r="P2" s="5"/>
      <c r="Q2"/>
      <c r="R2"/>
    </row>
    <row r="3" spans="1:18" outlineLevel="1" x14ac:dyDescent="0.2">
      <c r="A3" s="10" t="s">
        <v>39</v>
      </c>
      <c r="B3" s="9"/>
      <c r="C3" s="2"/>
      <c r="D3" s="3"/>
      <c r="E3" s="3"/>
      <c r="F3" s="5"/>
      <c r="G3" s="5"/>
      <c r="H3" s="5"/>
      <c r="I3" s="5"/>
      <c r="J3" s="51"/>
      <c r="K3" s="5"/>
      <c r="L3" s="5"/>
      <c r="M3" s="10"/>
      <c r="N3" s="5" t="s">
        <v>417</v>
      </c>
      <c r="O3" s="5"/>
      <c r="P3" s="5"/>
      <c r="Q3"/>
      <c r="R3"/>
    </row>
    <row r="4" spans="1:18" outlineLevel="1" x14ac:dyDescent="0.2">
      <c r="A4" s="10" t="s">
        <v>416</v>
      </c>
      <c r="B4" s="9"/>
      <c r="C4" s="2"/>
      <c r="D4" s="3"/>
      <c r="E4" s="3"/>
      <c r="F4" s="5"/>
      <c r="G4" s="5"/>
      <c r="H4" s="5"/>
      <c r="I4" s="5"/>
      <c r="J4" s="51"/>
      <c r="K4" s="5"/>
      <c r="L4" s="5"/>
      <c r="M4" s="8" t="s">
        <v>415</v>
      </c>
      <c r="N4" s="5"/>
      <c r="O4" s="5"/>
      <c r="P4" s="5"/>
      <c r="Q4"/>
      <c r="R4"/>
    </row>
    <row r="5" spans="1:18" outlineLevel="1" x14ac:dyDescent="0.2">
      <c r="A5" s="4"/>
      <c r="B5" s="9"/>
      <c r="C5" s="3"/>
      <c r="D5" s="8"/>
      <c r="E5" s="5"/>
      <c r="F5" s="5"/>
      <c r="G5" s="13" t="s">
        <v>414</v>
      </c>
      <c r="H5" s="13"/>
      <c r="I5" s="13"/>
      <c r="J5" s="51"/>
      <c r="K5" s="5"/>
      <c r="L5" s="5"/>
      <c r="M5" s="10" t="s">
        <v>241</v>
      </c>
      <c r="N5" s="5"/>
      <c r="O5" s="5"/>
      <c r="P5" s="5"/>
      <c r="Q5" s="8"/>
      <c r="R5"/>
    </row>
    <row r="6" spans="1:18" x14ac:dyDescent="0.2">
      <c r="A6" s="4"/>
      <c r="B6" s="9"/>
      <c r="C6" s="3"/>
      <c r="D6" s="8"/>
      <c r="E6" s="5"/>
      <c r="F6" s="5"/>
      <c r="G6" s="4" t="s">
        <v>242</v>
      </c>
      <c r="H6" s="4"/>
      <c r="I6" s="4"/>
      <c r="J6" s="51"/>
      <c r="K6" s="5"/>
      <c r="L6" s="5"/>
      <c r="M6" s="5"/>
      <c r="N6" s="5"/>
      <c r="O6" s="5"/>
      <c r="P6" s="5"/>
      <c r="Q6" s="8"/>
      <c r="R6"/>
    </row>
    <row r="7" spans="1:18" x14ac:dyDescent="0.2">
      <c r="A7" s="4"/>
      <c r="B7" s="9"/>
      <c r="C7" s="3"/>
      <c r="D7" s="8"/>
      <c r="E7" s="5"/>
      <c r="F7" s="5"/>
      <c r="G7" s="4"/>
      <c r="H7" s="4"/>
      <c r="I7" s="4"/>
      <c r="J7" s="51"/>
      <c r="K7" s="5"/>
      <c r="L7" s="5"/>
      <c r="M7" s="5"/>
      <c r="N7" s="5"/>
      <c r="O7" s="5"/>
      <c r="P7" s="5"/>
      <c r="Q7" s="8"/>
      <c r="R7"/>
    </row>
    <row r="8" spans="1:18" x14ac:dyDescent="0.2">
      <c r="A8" s="4"/>
      <c r="B8" s="9"/>
      <c r="C8" s="14" t="s">
        <v>19</v>
      </c>
      <c r="D8" s="15" t="s">
        <v>413</v>
      </c>
      <c r="E8" s="166"/>
      <c r="F8" s="11"/>
      <c r="G8" s="11"/>
      <c r="H8" s="165"/>
      <c r="I8" s="11"/>
      <c r="J8" s="167"/>
      <c r="K8" s="11"/>
      <c r="L8" s="12"/>
      <c r="M8" s="5"/>
      <c r="N8" s="5"/>
      <c r="O8" s="5"/>
      <c r="P8" s="5"/>
      <c r="Q8" s="5"/>
      <c r="R8"/>
    </row>
    <row r="9" spans="1:18" x14ac:dyDescent="0.2">
      <c r="A9" s="4"/>
      <c r="B9" s="9"/>
      <c r="C9" s="2"/>
      <c r="D9" s="3"/>
      <c r="E9" s="194" t="s">
        <v>412</v>
      </c>
      <c r="F9" s="195"/>
      <c r="G9" s="195"/>
      <c r="H9" s="195"/>
      <c r="I9" s="195"/>
      <c r="J9" s="195"/>
      <c r="K9" s="12"/>
      <c r="L9" s="5"/>
      <c r="M9" s="5"/>
      <c r="N9" s="5"/>
      <c r="O9" s="5"/>
      <c r="P9" s="5"/>
      <c r="Q9" s="5"/>
      <c r="R9"/>
    </row>
    <row r="10" spans="1:18" x14ac:dyDescent="0.2">
      <c r="A10" s="4"/>
      <c r="B10" s="9"/>
      <c r="C10" s="2"/>
      <c r="D10" s="3"/>
      <c r="E10" s="195" t="s">
        <v>20</v>
      </c>
      <c r="F10" s="195"/>
      <c r="G10" s="195"/>
      <c r="H10" s="195"/>
      <c r="I10" s="195"/>
      <c r="J10" s="195"/>
      <c r="K10" s="12"/>
      <c r="L10" s="5"/>
      <c r="M10" s="5"/>
      <c r="N10" s="5"/>
      <c r="O10" s="5"/>
      <c r="P10" s="5"/>
      <c r="Q10" s="5"/>
      <c r="R10"/>
    </row>
    <row r="11" spans="1:18" ht="14.25" x14ac:dyDescent="0.2">
      <c r="A11" s="4"/>
      <c r="B11" s="9"/>
      <c r="C11" s="2"/>
      <c r="D11" s="16"/>
      <c r="E11" s="4"/>
      <c r="F11" s="5"/>
      <c r="G11" s="5"/>
      <c r="H11" s="5"/>
      <c r="I11" s="16"/>
      <c r="J11" s="52"/>
      <c r="K11" s="5"/>
      <c r="L11" s="5"/>
      <c r="M11" s="5"/>
      <c r="N11" s="42"/>
      <c r="O11" s="39"/>
      <c r="P11" s="39"/>
      <c r="Q11" s="5"/>
      <c r="R11" s="19"/>
    </row>
    <row r="12" spans="1:18" ht="14.25" x14ac:dyDescent="0.2">
      <c r="A12" s="4"/>
      <c r="B12" s="9"/>
      <c r="C12" s="2"/>
      <c r="D12" s="16" t="s">
        <v>411</v>
      </c>
      <c r="E12" s="4"/>
      <c r="F12" s="5"/>
      <c r="G12" s="5"/>
      <c r="H12" s="5"/>
      <c r="I12" s="16"/>
      <c r="J12" s="52"/>
      <c r="K12" s="5"/>
      <c r="L12" s="5"/>
      <c r="M12" s="5"/>
      <c r="N12" s="42"/>
      <c r="O12" s="39"/>
      <c r="P12" s="39"/>
      <c r="Q12" s="5"/>
      <c r="R12" s="19"/>
    </row>
    <row r="13" spans="1:18" x14ac:dyDescent="0.2">
      <c r="A13" s="4"/>
      <c r="B13" s="9"/>
      <c r="C13" s="2"/>
      <c r="D13" s="16" t="s">
        <v>317</v>
      </c>
      <c r="E13" s="4"/>
      <c r="F13" s="5"/>
      <c r="G13" s="5"/>
      <c r="H13" s="5"/>
      <c r="I13" s="16"/>
      <c r="J13" s="180" t="s">
        <v>410</v>
      </c>
      <c r="K13" s="181"/>
      <c r="L13" s="10" t="s">
        <v>60</v>
      </c>
      <c r="M13" s="5"/>
      <c r="N13" s="37"/>
      <c r="O13" s="39"/>
      <c r="P13" s="43"/>
      <c r="Q13" s="5"/>
    </row>
    <row r="14" spans="1:18" x14ac:dyDescent="0.2">
      <c r="A14" s="4"/>
      <c r="B14" s="9"/>
      <c r="C14" s="2"/>
      <c r="D14" s="16" t="s">
        <v>61</v>
      </c>
      <c r="E14" s="4"/>
      <c r="F14" s="5"/>
      <c r="G14" s="5"/>
      <c r="H14" s="5"/>
      <c r="I14" s="16"/>
      <c r="J14" s="180" t="s">
        <v>409</v>
      </c>
      <c r="K14" s="181"/>
      <c r="L14" s="10" t="s">
        <v>60</v>
      </c>
      <c r="M14" s="5"/>
      <c r="N14" s="37"/>
      <c r="O14" s="39"/>
      <c r="P14" s="43"/>
      <c r="Q14" s="5"/>
    </row>
    <row r="15" spans="1:18" outlineLevel="1" x14ac:dyDescent="0.2">
      <c r="A15" s="4"/>
      <c r="B15" s="9"/>
      <c r="C15" s="2"/>
      <c r="D15" s="16" t="s">
        <v>62</v>
      </c>
      <c r="E15" s="4"/>
      <c r="F15" s="5"/>
      <c r="G15" s="5"/>
      <c r="H15" s="5"/>
      <c r="I15" s="16"/>
      <c r="J15" s="180" t="s">
        <v>408</v>
      </c>
      <c r="K15" s="181"/>
      <c r="L15" s="10" t="s">
        <v>63</v>
      </c>
      <c r="M15" s="5"/>
      <c r="N15" s="5"/>
      <c r="O15" s="5"/>
      <c r="P15" s="5"/>
      <c r="Q15" s="5"/>
    </row>
    <row r="16" spans="1:18" x14ac:dyDescent="0.2">
      <c r="A16" s="34"/>
      <c r="B16" s="35"/>
      <c r="C16" s="26"/>
      <c r="D16" s="16" t="s">
        <v>407</v>
      </c>
      <c r="E16" s="16"/>
      <c r="F16" s="16"/>
      <c r="G16" s="16"/>
      <c r="H16" s="16"/>
      <c r="I16" s="16"/>
      <c r="J16" s="52"/>
      <c r="K16" s="16" t="s">
        <v>406</v>
      </c>
      <c r="L16" s="16"/>
      <c r="M16" s="36"/>
      <c r="N16" s="37"/>
      <c r="O16" s="38"/>
      <c r="P16" s="43"/>
      <c r="Q16" s="5"/>
    </row>
    <row r="17" spans="1:18" x14ac:dyDescent="0.2">
      <c r="A17" s="34"/>
      <c r="B17" s="35"/>
      <c r="C17" s="26"/>
      <c r="D17" s="41" t="s">
        <v>69</v>
      </c>
      <c r="E17" s="16"/>
      <c r="F17" s="16"/>
      <c r="G17" s="16"/>
      <c r="H17" s="16"/>
      <c r="I17" s="16"/>
      <c r="J17" s="52"/>
      <c r="K17" s="16"/>
      <c r="L17" s="16"/>
      <c r="M17" s="36"/>
      <c r="N17" s="37"/>
      <c r="O17" s="39"/>
      <c r="P17" s="39"/>
      <c r="Q17" s="5"/>
      <c r="R17" s="9"/>
    </row>
    <row r="19" spans="1:18" ht="18" customHeight="1" x14ac:dyDescent="0.2">
      <c r="A19" s="184" t="s">
        <v>21</v>
      </c>
      <c r="B19" s="189" t="s">
        <v>28</v>
      </c>
      <c r="C19" s="184" t="s">
        <v>22</v>
      </c>
      <c r="D19" s="184" t="s">
        <v>23</v>
      </c>
      <c r="E19" s="184" t="s">
        <v>24</v>
      </c>
      <c r="F19" s="184" t="s">
        <v>37</v>
      </c>
      <c r="G19" s="187"/>
      <c r="H19" s="187"/>
      <c r="I19" s="187"/>
      <c r="J19" s="184" t="s">
        <v>38</v>
      </c>
      <c r="K19" s="187"/>
      <c r="L19" s="187"/>
      <c r="M19" s="187"/>
      <c r="N19" s="184" t="s">
        <v>30</v>
      </c>
      <c r="O19" s="184" t="s">
        <v>32</v>
      </c>
      <c r="P19" s="184" t="s">
        <v>31</v>
      </c>
      <c r="Q19" s="184" t="s">
        <v>33</v>
      </c>
    </row>
    <row r="20" spans="1:18" ht="15.75" customHeight="1" x14ac:dyDescent="0.2">
      <c r="A20" s="187"/>
      <c r="B20" s="190"/>
      <c r="C20" s="188"/>
      <c r="D20" s="184"/>
      <c r="E20" s="187"/>
      <c r="F20" s="184" t="s">
        <v>25</v>
      </c>
      <c r="G20" s="184" t="s">
        <v>27</v>
      </c>
      <c r="H20" s="187"/>
      <c r="I20" s="187"/>
      <c r="J20" s="185" t="s">
        <v>25</v>
      </c>
      <c r="K20" s="184" t="s">
        <v>27</v>
      </c>
      <c r="L20" s="187"/>
      <c r="M20" s="187"/>
      <c r="N20" s="184"/>
      <c r="O20" s="184"/>
      <c r="P20" s="184"/>
      <c r="Q20" s="184"/>
    </row>
    <row r="21" spans="1:18" ht="15.75" customHeight="1" x14ac:dyDescent="0.2">
      <c r="A21" s="187"/>
      <c r="B21" s="190"/>
      <c r="C21" s="188"/>
      <c r="D21" s="184"/>
      <c r="E21" s="187"/>
      <c r="F21" s="187"/>
      <c r="G21" s="135" t="s">
        <v>26</v>
      </c>
      <c r="H21" s="135" t="s">
        <v>34</v>
      </c>
      <c r="I21" s="135" t="s">
        <v>29</v>
      </c>
      <c r="J21" s="186"/>
      <c r="K21" s="135" t="s">
        <v>26</v>
      </c>
      <c r="L21" s="135" t="s">
        <v>34</v>
      </c>
      <c r="M21" s="135" t="s">
        <v>29</v>
      </c>
      <c r="N21" s="184"/>
      <c r="O21" s="184"/>
      <c r="P21" s="184"/>
      <c r="Q21" s="184"/>
    </row>
    <row r="22" spans="1:18" x14ac:dyDescent="0.2">
      <c r="A22" s="20">
        <v>1</v>
      </c>
      <c r="B22" s="138">
        <v>2</v>
      </c>
      <c r="C22" s="135">
        <v>3</v>
      </c>
      <c r="D22" s="135">
        <v>4</v>
      </c>
      <c r="E22" s="20">
        <v>5</v>
      </c>
      <c r="F22" s="136">
        <v>6</v>
      </c>
      <c r="G22" s="136">
        <v>7</v>
      </c>
      <c r="H22" s="136">
        <v>8</v>
      </c>
      <c r="I22" s="136">
        <v>9</v>
      </c>
      <c r="J22" s="139">
        <v>10</v>
      </c>
      <c r="K22" s="136">
        <v>11</v>
      </c>
      <c r="L22" s="136">
        <v>12</v>
      </c>
      <c r="M22" s="136">
        <v>13</v>
      </c>
      <c r="N22" s="136">
        <v>14</v>
      </c>
      <c r="O22" s="136">
        <v>15</v>
      </c>
      <c r="P22" s="136">
        <v>16</v>
      </c>
      <c r="Q22" s="136">
        <v>17</v>
      </c>
    </row>
    <row r="23" spans="1:18" ht="48" x14ac:dyDescent="0.2">
      <c r="A23" s="20">
        <v>1</v>
      </c>
      <c r="B23" s="27" t="s">
        <v>405</v>
      </c>
      <c r="C23" s="137" t="s">
        <v>404</v>
      </c>
      <c r="D23" s="28" t="s">
        <v>97</v>
      </c>
      <c r="E23" s="32">
        <v>2.2400000000000002</v>
      </c>
      <c r="F23" s="30">
        <v>76007.600000000006</v>
      </c>
      <c r="G23" s="30">
        <v>36483.1</v>
      </c>
      <c r="H23" s="30">
        <v>26791.46</v>
      </c>
      <c r="I23" s="30">
        <v>3722.81</v>
      </c>
      <c r="J23" s="53">
        <v>170257</v>
      </c>
      <c r="K23" s="31">
        <v>81722</v>
      </c>
      <c r="L23" s="31">
        <v>60013</v>
      </c>
      <c r="M23" s="31">
        <v>8339</v>
      </c>
      <c r="N23" s="31">
        <v>2692.48</v>
      </c>
      <c r="O23" s="31">
        <v>6031.16</v>
      </c>
      <c r="P23" s="31">
        <v>204.55</v>
      </c>
      <c r="Q23" s="31">
        <v>458.19</v>
      </c>
    </row>
    <row r="24" spans="1:18" ht="36" x14ac:dyDescent="0.2">
      <c r="A24" s="20">
        <v>2</v>
      </c>
      <c r="B24" s="27" t="s">
        <v>403</v>
      </c>
      <c r="C24" s="137" t="s">
        <v>402</v>
      </c>
      <c r="D24" s="28" t="s">
        <v>157</v>
      </c>
      <c r="E24" s="29">
        <v>227.4</v>
      </c>
      <c r="F24" s="30">
        <v>703.49</v>
      </c>
      <c r="G24" s="31"/>
      <c r="H24" s="31"/>
      <c r="I24" s="31"/>
      <c r="J24" s="53">
        <v>159974</v>
      </c>
      <c r="K24" s="31"/>
      <c r="L24" s="31"/>
      <c r="M24" s="31"/>
      <c r="N24" s="31"/>
      <c r="O24" s="31"/>
      <c r="P24" s="31"/>
      <c r="Q24" s="31"/>
    </row>
    <row r="25" spans="1:18" ht="24" x14ac:dyDescent="0.2">
      <c r="A25" s="20">
        <v>3</v>
      </c>
      <c r="B25" s="27" t="s">
        <v>401</v>
      </c>
      <c r="C25" s="137" t="s">
        <v>400</v>
      </c>
      <c r="D25" s="28" t="s">
        <v>121</v>
      </c>
      <c r="E25" s="32">
        <v>17.306999999999999</v>
      </c>
      <c r="F25" s="30">
        <v>7470.18</v>
      </c>
      <c r="G25" s="31"/>
      <c r="H25" s="31"/>
      <c r="I25" s="31"/>
      <c r="J25" s="53">
        <v>129286</v>
      </c>
      <c r="K25" s="31"/>
      <c r="L25" s="31"/>
      <c r="M25" s="31"/>
      <c r="N25" s="31"/>
      <c r="O25" s="31"/>
      <c r="P25" s="31"/>
      <c r="Q25" s="31"/>
    </row>
    <row r="26" spans="1:18" ht="36" x14ac:dyDescent="0.2">
      <c r="A26" s="20">
        <v>4</v>
      </c>
      <c r="B26" s="27" t="s">
        <v>399</v>
      </c>
      <c r="C26" s="137" t="s">
        <v>398</v>
      </c>
      <c r="D26" s="28" t="s">
        <v>121</v>
      </c>
      <c r="E26" s="29">
        <v>17.306999999999999</v>
      </c>
      <c r="F26" s="30">
        <v>1743.8</v>
      </c>
      <c r="G26" s="31"/>
      <c r="H26" s="31"/>
      <c r="I26" s="31"/>
      <c r="J26" s="53">
        <v>30180</v>
      </c>
      <c r="K26" s="31"/>
      <c r="L26" s="31"/>
      <c r="M26" s="31"/>
      <c r="N26" s="31"/>
      <c r="O26" s="31"/>
      <c r="P26" s="31"/>
      <c r="Q26" s="31"/>
    </row>
    <row r="27" spans="1:18" ht="24" x14ac:dyDescent="0.2">
      <c r="A27" s="20">
        <v>5</v>
      </c>
      <c r="B27" s="27" t="s">
        <v>96</v>
      </c>
      <c r="C27" s="137" t="s">
        <v>397</v>
      </c>
      <c r="D27" s="28" t="s">
        <v>95</v>
      </c>
      <c r="E27" s="32">
        <v>4.2999999999999997E-2</v>
      </c>
      <c r="F27" s="30">
        <v>9942.61</v>
      </c>
      <c r="G27" s="30">
        <v>2758.18</v>
      </c>
      <c r="H27" s="30">
        <v>42.05</v>
      </c>
      <c r="I27" s="30">
        <v>2.73</v>
      </c>
      <c r="J27" s="53">
        <v>428</v>
      </c>
      <c r="K27" s="31">
        <v>119</v>
      </c>
      <c r="L27" s="31">
        <v>2</v>
      </c>
      <c r="M27" s="31"/>
      <c r="N27" s="31">
        <v>215.82</v>
      </c>
      <c r="O27" s="31">
        <v>9.2799999999999994</v>
      </c>
      <c r="P27" s="31">
        <v>0.15</v>
      </c>
      <c r="Q27" s="31">
        <v>0.01</v>
      </c>
    </row>
    <row r="28" spans="1:18" ht="24" x14ac:dyDescent="0.2">
      <c r="A28" s="20">
        <v>6</v>
      </c>
      <c r="B28" s="27" t="s">
        <v>396</v>
      </c>
      <c r="C28" s="137" t="s">
        <v>395</v>
      </c>
      <c r="D28" s="28" t="s">
        <v>95</v>
      </c>
      <c r="E28" s="32">
        <v>0.13100000000000001</v>
      </c>
      <c r="F28" s="30">
        <v>7463.03</v>
      </c>
      <c r="G28" s="30">
        <v>278.60000000000002</v>
      </c>
      <c r="H28" s="30">
        <v>42.05</v>
      </c>
      <c r="I28" s="30">
        <v>2.73</v>
      </c>
      <c r="J28" s="53">
        <v>978</v>
      </c>
      <c r="K28" s="31">
        <v>36</v>
      </c>
      <c r="L28" s="31">
        <v>6</v>
      </c>
      <c r="M28" s="31"/>
      <c r="N28" s="31">
        <v>21.8</v>
      </c>
      <c r="O28" s="31">
        <v>2.86</v>
      </c>
      <c r="P28" s="31">
        <v>0.15</v>
      </c>
      <c r="Q28" s="31">
        <v>0.02</v>
      </c>
    </row>
    <row r="29" spans="1:18" ht="24" x14ac:dyDescent="0.2">
      <c r="A29" s="20">
        <v>7</v>
      </c>
      <c r="B29" s="27" t="s">
        <v>394</v>
      </c>
      <c r="C29" s="137" t="s">
        <v>393</v>
      </c>
      <c r="D29" s="28" t="s">
        <v>121</v>
      </c>
      <c r="E29" s="32">
        <v>0.55700000000000005</v>
      </c>
      <c r="F29" s="30">
        <v>1553.99</v>
      </c>
      <c r="G29" s="30">
        <v>1176.74</v>
      </c>
      <c r="H29" s="30">
        <v>74.63</v>
      </c>
      <c r="I29" s="30">
        <v>2.1800000000000002</v>
      </c>
      <c r="J29" s="53">
        <v>866</v>
      </c>
      <c r="K29" s="31">
        <v>655</v>
      </c>
      <c r="L29" s="31">
        <v>42</v>
      </c>
      <c r="M29" s="31">
        <v>1</v>
      </c>
      <c r="N29" s="31">
        <v>94.29</v>
      </c>
      <c r="O29" s="31">
        <v>52.52</v>
      </c>
      <c r="P29" s="31">
        <v>0.12</v>
      </c>
      <c r="Q29" s="31">
        <v>7.0000000000000007E-2</v>
      </c>
    </row>
    <row r="30" spans="1:18" ht="36" x14ac:dyDescent="0.2">
      <c r="A30" s="20">
        <v>8</v>
      </c>
      <c r="B30" s="27" t="s">
        <v>123</v>
      </c>
      <c r="C30" s="137" t="s">
        <v>122</v>
      </c>
      <c r="D30" s="28" t="s">
        <v>121</v>
      </c>
      <c r="E30" s="29">
        <v>0.55700000000000005</v>
      </c>
      <c r="F30" s="30">
        <v>13506.5</v>
      </c>
      <c r="G30" s="31"/>
      <c r="H30" s="31"/>
      <c r="I30" s="31"/>
      <c r="J30" s="53">
        <v>7523</v>
      </c>
      <c r="K30" s="31"/>
      <c r="L30" s="31"/>
      <c r="M30" s="31"/>
      <c r="N30" s="31"/>
      <c r="O30" s="31"/>
      <c r="P30" s="31"/>
      <c r="Q30" s="31"/>
    </row>
    <row r="31" spans="1:18" ht="53.25" customHeight="1" x14ac:dyDescent="0.2">
      <c r="A31" s="20">
        <v>9</v>
      </c>
      <c r="B31" s="27" t="s">
        <v>173</v>
      </c>
      <c r="C31" s="137" t="s">
        <v>392</v>
      </c>
      <c r="D31" s="28" t="s">
        <v>118</v>
      </c>
      <c r="E31" s="32">
        <v>0.24199999999999999</v>
      </c>
      <c r="F31" s="30">
        <v>834.92</v>
      </c>
      <c r="G31" s="30">
        <v>159.30000000000001</v>
      </c>
      <c r="H31" s="30">
        <v>20.3</v>
      </c>
      <c r="I31" s="30">
        <v>0.32</v>
      </c>
      <c r="J31" s="53">
        <v>202</v>
      </c>
      <c r="K31" s="31">
        <v>39</v>
      </c>
      <c r="L31" s="31">
        <v>5</v>
      </c>
      <c r="M31" s="31"/>
      <c r="N31" s="31">
        <v>10.62</v>
      </c>
      <c r="O31" s="31">
        <v>2.57</v>
      </c>
      <c r="P31" s="31">
        <v>0.02</v>
      </c>
      <c r="Q31" s="31"/>
    </row>
    <row r="32" spans="1:18" ht="24" x14ac:dyDescent="0.2">
      <c r="A32" s="20">
        <v>10</v>
      </c>
      <c r="B32" s="27" t="s">
        <v>391</v>
      </c>
      <c r="C32" s="137" t="s">
        <v>390</v>
      </c>
      <c r="D32" s="28" t="s">
        <v>118</v>
      </c>
      <c r="E32" s="32">
        <v>4.37</v>
      </c>
      <c r="F32" s="30">
        <v>1496.69</v>
      </c>
      <c r="G32" s="30">
        <v>284.08</v>
      </c>
      <c r="H32" s="30">
        <v>104.01</v>
      </c>
      <c r="I32" s="31"/>
      <c r="J32" s="53">
        <v>6541</v>
      </c>
      <c r="K32" s="31">
        <v>1241</v>
      </c>
      <c r="L32" s="31">
        <v>455</v>
      </c>
      <c r="M32" s="31"/>
      <c r="N32" s="31">
        <v>21.2</v>
      </c>
      <c r="O32" s="31">
        <v>92.64</v>
      </c>
      <c r="P32" s="31"/>
      <c r="Q32" s="31"/>
    </row>
    <row r="33" spans="1:17" ht="63" x14ac:dyDescent="0.2">
      <c r="A33" s="20">
        <v>11</v>
      </c>
      <c r="B33" s="27" t="s">
        <v>389</v>
      </c>
      <c r="C33" s="137" t="s">
        <v>388</v>
      </c>
      <c r="D33" s="28" t="s">
        <v>118</v>
      </c>
      <c r="E33" s="32">
        <v>4.38</v>
      </c>
      <c r="F33" s="30">
        <v>147.29</v>
      </c>
      <c r="G33" s="30">
        <v>122.25</v>
      </c>
      <c r="H33" s="30">
        <v>24.36</v>
      </c>
      <c r="I33" s="30">
        <v>1.85</v>
      </c>
      <c r="J33" s="53">
        <v>645</v>
      </c>
      <c r="K33" s="31">
        <v>535</v>
      </c>
      <c r="L33" s="31">
        <v>107</v>
      </c>
      <c r="M33" s="31">
        <v>8</v>
      </c>
      <c r="N33" s="31">
        <v>10.92</v>
      </c>
      <c r="O33" s="31">
        <v>47.83</v>
      </c>
      <c r="P33" s="31">
        <v>0.13</v>
      </c>
      <c r="Q33" s="31">
        <v>0.56999999999999995</v>
      </c>
    </row>
    <row r="34" spans="1:17" ht="36" x14ac:dyDescent="0.2">
      <c r="A34" s="20">
        <v>12</v>
      </c>
      <c r="B34" s="27" t="s">
        <v>387</v>
      </c>
      <c r="C34" s="137" t="s">
        <v>386</v>
      </c>
      <c r="D34" s="28" t="s">
        <v>346</v>
      </c>
      <c r="E34" s="29">
        <v>1380</v>
      </c>
      <c r="F34" s="30">
        <v>77.87</v>
      </c>
      <c r="G34" s="31"/>
      <c r="H34" s="31"/>
      <c r="I34" s="31"/>
      <c r="J34" s="53">
        <v>107461</v>
      </c>
      <c r="K34" s="31"/>
      <c r="L34" s="31"/>
      <c r="M34" s="31"/>
      <c r="N34" s="31"/>
      <c r="O34" s="31"/>
      <c r="P34" s="31"/>
      <c r="Q34" s="31"/>
    </row>
    <row r="35" spans="1:17" ht="75" customHeight="1" x14ac:dyDescent="0.2">
      <c r="A35" s="20">
        <v>13</v>
      </c>
      <c r="B35" s="27" t="s">
        <v>385</v>
      </c>
      <c r="C35" s="137" t="s">
        <v>384</v>
      </c>
      <c r="D35" s="28" t="s">
        <v>118</v>
      </c>
      <c r="E35" s="32">
        <v>3.82</v>
      </c>
      <c r="F35" s="30">
        <v>491.77</v>
      </c>
      <c r="G35" s="30">
        <v>283.37</v>
      </c>
      <c r="H35" s="30">
        <v>207.28</v>
      </c>
      <c r="I35" s="30">
        <v>85.81</v>
      </c>
      <c r="J35" s="53">
        <v>1879</v>
      </c>
      <c r="K35" s="31">
        <v>1082</v>
      </c>
      <c r="L35" s="31">
        <v>792</v>
      </c>
      <c r="M35" s="31">
        <v>328</v>
      </c>
      <c r="N35" s="31">
        <v>23.56</v>
      </c>
      <c r="O35" s="31">
        <v>90</v>
      </c>
      <c r="P35" s="31">
        <v>6.05</v>
      </c>
      <c r="Q35" s="31">
        <v>23.11</v>
      </c>
    </row>
    <row r="36" spans="1:17" ht="63" x14ac:dyDescent="0.2">
      <c r="A36" s="20">
        <v>14</v>
      </c>
      <c r="B36" s="27" t="s">
        <v>383</v>
      </c>
      <c r="C36" s="137" t="s">
        <v>382</v>
      </c>
      <c r="D36" s="28" t="s">
        <v>121</v>
      </c>
      <c r="E36" s="29">
        <v>6.6849999999999996</v>
      </c>
      <c r="F36" s="30">
        <v>11133.06</v>
      </c>
      <c r="G36" s="31"/>
      <c r="H36" s="31"/>
      <c r="I36" s="31"/>
      <c r="J36" s="53">
        <v>74425</v>
      </c>
      <c r="K36" s="31"/>
      <c r="L36" s="31"/>
      <c r="M36" s="31"/>
      <c r="N36" s="31"/>
      <c r="O36" s="31"/>
      <c r="P36" s="31"/>
      <c r="Q36" s="31"/>
    </row>
    <row r="37" spans="1:17" x14ac:dyDescent="0.2">
      <c r="A37" s="175" t="s">
        <v>44</v>
      </c>
      <c r="B37" s="176"/>
      <c r="C37" s="176"/>
      <c r="D37" s="176"/>
      <c r="E37" s="176"/>
      <c r="F37" s="176"/>
      <c r="G37" s="176"/>
      <c r="H37" s="176"/>
      <c r="I37" s="176"/>
      <c r="J37" s="54">
        <v>690645</v>
      </c>
      <c r="K37" s="30">
        <v>85429</v>
      </c>
      <c r="L37" s="30">
        <v>61422</v>
      </c>
      <c r="M37" s="30">
        <v>8676</v>
      </c>
      <c r="N37" s="31"/>
      <c r="O37" s="30">
        <v>6328.86</v>
      </c>
      <c r="P37" s="31"/>
      <c r="Q37" s="30">
        <v>481.97</v>
      </c>
    </row>
    <row r="38" spans="1:17" x14ac:dyDescent="0.2">
      <c r="A38" s="175" t="s">
        <v>45</v>
      </c>
      <c r="B38" s="176"/>
      <c r="C38" s="176"/>
      <c r="D38" s="176"/>
      <c r="E38" s="176"/>
      <c r="F38" s="176"/>
      <c r="G38" s="176"/>
      <c r="H38" s="176"/>
      <c r="I38" s="176"/>
      <c r="J38" s="54">
        <v>694692</v>
      </c>
      <c r="K38" s="30">
        <v>89103</v>
      </c>
      <c r="L38" s="30">
        <v>61795</v>
      </c>
      <c r="M38" s="30">
        <v>9049</v>
      </c>
      <c r="N38" s="31"/>
      <c r="O38" s="30">
        <v>6328.86</v>
      </c>
      <c r="P38" s="31"/>
      <c r="Q38" s="30">
        <v>481.97</v>
      </c>
    </row>
    <row r="39" spans="1:17" x14ac:dyDescent="0.2">
      <c r="A39" s="175" t="s">
        <v>46</v>
      </c>
      <c r="B39" s="176"/>
      <c r="C39" s="176"/>
      <c r="D39" s="176"/>
      <c r="E39" s="176"/>
      <c r="F39" s="176"/>
      <c r="G39" s="176"/>
      <c r="H39" s="176"/>
      <c r="I39" s="176"/>
      <c r="J39" s="53"/>
      <c r="K39" s="31"/>
      <c r="L39" s="31"/>
      <c r="M39" s="31"/>
      <c r="N39" s="31"/>
      <c r="O39" s="31"/>
      <c r="P39" s="31"/>
      <c r="Q39" s="31"/>
    </row>
    <row r="40" spans="1:17" x14ac:dyDescent="0.2">
      <c r="A40" s="175" t="s">
        <v>381</v>
      </c>
      <c r="B40" s="176"/>
      <c r="C40" s="176"/>
      <c r="D40" s="176"/>
      <c r="E40" s="176"/>
      <c r="F40" s="176"/>
      <c r="G40" s="176"/>
      <c r="H40" s="176"/>
      <c r="I40" s="176"/>
      <c r="J40" s="54">
        <v>4047</v>
      </c>
      <c r="K40" s="30">
        <v>3673</v>
      </c>
      <c r="L40" s="30">
        <v>373</v>
      </c>
      <c r="M40" s="30">
        <v>373</v>
      </c>
      <c r="N40" s="31"/>
      <c r="O40" s="31"/>
      <c r="P40" s="31"/>
      <c r="Q40" s="31"/>
    </row>
    <row r="41" spans="1:17" x14ac:dyDescent="0.2">
      <c r="A41" s="175" t="s">
        <v>47</v>
      </c>
      <c r="B41" s="176"/>
      <c r="C41" s="176"/>
      <c r="D41" s="176"/>
      <c r="E41" s="176"/>
      <c r="F41" s="176"/>
      <c r="G41" s="176"/>
      <c r="H41" s="176"/>
      <c r="I41" s="176"/>
      <c r="J41" s="54">
        <v>103518</v>
      </c>
      <c r="K41" s="31"/>
      <c r="L41" s="31"/>
      <c r="M41" s="31"/>
      <c r="N41" s="31"/>
      <c r="O41" s="31"/>
      <c r="P41" s="31"/>
      <c r="Q41" s="31"/>
    </row>
    <row r="42" spans="1:17" x14ac:dyDescent="0.2">
      <c r="A42" s="175" t="s">
        <v>46</v>
      </c>
      <c r="B42" s="176"/>
      <c r="C42" s="176"/>
      <c r="D42" s="176"/>
      <c r="E42" s="176"/>
      <c r="F42" s="176"/>
      <c r="G42" s="176"/>
      <c r="H42" s="176"/>
      <c r="I42" s="176"/>
      <c r="J42" s="53"/>
      <c r="K42" s="31"/>
      <c r="L42" s="31"/>
      <c r="M42" s="31"/>
      <c r="N42" s="31"/>
      <c r="O42" s="31"/>
      <c r="P42" s="31"/>
      <c r="Q42" s="31"/>
    </row>
    <row r="43" spans="1:17" x14ac:dyDescent="0.2">
      <c r="A43" s="175" t="s">
        <v>380</v>
      </c>
      <c r="B43" s="176"/>
      <c r="C43" s="176"/>
      <c r="D43" s="176"/>
      <c r="E43" s="176"/>
      <c r="F43" s="176"/>
      <c r="G43" s="176"/>
      <c r="H43" s="176"/>
      <c r="I43" s="176"/>
      <c r="J43" s="54">
        <v>653</v>
      </c>
      <c r="K43" s="31"/>
      <c r="L43" s="31"/>
      <c r="M43" s="31"/>
      <c r="N43" s="31"/>
      <c r="O43" s="31"/>
      <c r="P43" s="31"/>
      <c r="Q43" s="31"/>
    </row>
    <row r="44" spans="1:17" x14ac:dyDescent="0.2">
      <c r="A44" s="175" t="s">
        <v>379</v>
      </c>
      <c r="B44" s="176"/>
      <c r="C44" s="176"/>
      <c r="D44" s="176"/>
      <c r="E44" s="176"/>
      <c r="F44" s="176"/>
      <c r="G44" s="176"/>
      <c r="H44" s="176"/>
      <c r="I44" s="176"/>
      <c r="J44" s="54">
        <v>98801</v>
      </c>
      <c r="K44" s="31"/>
      <c r="L44" s="31"/>
      <c r="M44" s="31"/>
      <c r="N44" s="31"/>
      <c r="O44" s="31"/>
      <c r="P44" s="31"/>
      <c r="Q44" s="31"/>
    </row>
    <row r="45" spans="1:17" x14ac:dyDescent="0.2">
      <c r="A45" s="175" t="s">
        <v>378</v>
      </c>
      <c r="B45" s="176"/>
      <c r="C45" s="176"/>
      <c r="D45" s="176"/>
      <c r="E45" s="176"/>
      <c r="F45" s="176"/>
      <c r="G45" s="176"/>
      <c r="H45" s="176"/>
      <c r="I45" s="176"/>
      <c r="J45" s="54">
        <v>4064</v>
      </c>
      <c r="K45" s="31"/>
      <c r="L45" s="31"/>
      <c r="M45" s="31"/>
      <c r="N45" s="31"/>
      <c r="O45" s="31"/>
      <c r="P45" s="31"/>
      <c r="Q45" s="31"/>
    </row>
    <row r="46" spans="1:17" x14ac:dyDescent="0.2">
      <c r="A46" s="175" t="s">
        <v>48</v>
      </c>
      <c r="B46" s="176"/>
      <c r="C46" s="176"/>
      <c r="D46" s="176"/>
      <c r="E46" s="176"/>
      <c r="F46" s="176"/>
      <c r="G46" s="176"/>
      <c r="H46" s="176"/>
      <c r="I46" s="176"/>
      <c r="J46" s="54">
        <v>64437</v>
      </c>
      <c r="K46" s="31"/>
      <c r="L46" s="31"/>
      <c r="M46" s="31"/>
      <c r="N46" s="31"/>
      <c r="O46" s="31"/>
      <c r="P46" s="31"/>
      <c r="Q46" s="31"/>
    </row>
    <row r="47" spans="1:17" x14ac:dyDescent="0.2">
      <c r="A47" s="175" t="s">
        <v>46</v>
      </c>
      <c r="B47" s="176"/>
      <c r="C47" s="176"/>
      <c r="D47" s="176"/>
      <c r="E47" s="176"/>
      <c r="F47" s="176"/>
      <c r="G47" s="176"/>
      <c r="H47" s="176"/>
      <c r="I47" s="176"/>
      <c r="J47" s="53"/>
      <c r="K47" s="31"/>
      <c r="L47" s="31"/>
      <c r="M47" s="31"/>
      <c r="N47" s="31"/>
      <c r="O47" s="31"/>
      <c r="P47" s="31"/>
      <c r="Q47" s="31"/>
    </row>
    <row r="48" spans="1:17" x14ac:dyDescent="0.2">
      <c r="A48" s="175" t="s">
        <v>377</v>
      </c>
      <c r="B48" s="176"/>
      <c r="C48" s="176"/>
      <c r="D48" s="176"/>
      <c r="E48" s="176"/>
      <c r="F48" s="176"/>
      <c r="G48" s="176"/>
      <c r="H48" s="176"/>
      <c r="I48" s="176"/>
      <c r="J48" s="54">
        <v>61162</v>
      </c>
      <c r="K48" s="31"/>
      <c r="L48" s="31"/>
      <c r="M48" s="31"/>
      <c r="N48" s="31"/>
      <c r="O48" s="31"/>
      <c r="P48" s="31"/>
      <c r="Q48" s="31"/>
    </row>
    <row r="49" spans="1:17" x14ac:dyDescent="0.2">
      <c r="A49" s="175" t="s">
        <v>376</v>
      </c>
      <c r="B49" s="176"/>
      <c r="C49" s="176"/>
      <c r="D49" s="176"/>
      <c r="E49" s="176"/>
      <c r="F49" s="176"/>
      <c r="G49" s="176"/>
      <c r="H49" s="176"/>
      <c r="I49" s="176"/>
      <c r="J49" s="54">
        <v>29</v>
      </c>
      <c r="K49" s="31"/>
      <c r="L49" s="31"/>
      <c r="M49" s="31"/>
      <c r="N49" s="31"/>
      <c r="O49" s="31"/>
      <c r="P49" s="31"/>
      <c r="Q49" s="31"/>
    </row>
    <row r="50" spans="1:17" x14ac:dyDescent="0.2">
      <c r="A50" s="175" t="s">
        <v>375</v>
      </c>
      <c r="B50" s="176"/>
      <c r="C50" s="176"/>
      <c r="D50" s="176"/>
      <c r="E50" s="176"/>
      <c r="F50" s="176"/>
      <c r="G50" s="176"/>
      <c r="H50" s="176"/>
      <c r="I50" s="176"/>
      <c r="J50" s="54">
        <v>2665</v>
      </c>
      <c r="K50" s="31"/>
      <c r="L50" s="31"/>
      <c r="M50" s="31"/>
      <c r="N50" s="31"/>
      <c r="O50" s="31"/>
      <c r="P50" s="31"/>
      <c r="Q50" s="31"/>
    </row>
    <row r="51" spans="1:17" x14ac:dyDescent="0.2">
      <c r="A51" s="175" t="s">
        <v>374</v>
      </c>
      <c r="B51" s="176"/>
      <c r="C51" s="176"/>
      <c r="D51" s="176"/>
      <c r="E51" s="176"/>
      <c r="F51" s="176"/>
      <c r="G51" s="176"/>
      <c r="H51" s="176"/>
      <c r="I51" s="176"/>
      <c r="J51" s="54">
        <v>581</v>
      </c>
      <c r="K51" s="31"/>
      <c r="L51" s="31"/>
      <c r="M51" s="31"/>
      <c r="N51" s="31"/>
      <c r="O51" s="31"/>
      <c r="P51" s="31"/>
      <c r="Q51" s="31"/>
    </row>
    <row r="52" spans="1:17" x14ac:dyDescent="0.2">
      <c r="A52" s="182" t="s">
        <v>49</v>
      </c>
      <c r="B52" s="176"/>
      <c r="C52" s="176"/>
      <c r="D52" s="176"/>
      <c r="E52" s="176"/>
      <c r="F52" s="176"/>
      <c r="G52" s="176"/>
      <c r="H52" s="176"/>
      <c r="I52" s="176"/>
      <c r="J52" s="53"/>
      <c r="K52" s="31"/>
      <c r="L52" s="31"/>
      <c r="M52" s="31"/>
      <c r="N52" s="31"/>
      <c r="O52" s="31"/>
      <c r="P52" s="31"/>
      <c r="Q52" s="31"/>
    </row>
    <row r="53" spans="1:17" ht="12.95" customHeight="1" x14ac:dyDescent="0.2">
      <c r="A53" s="175" t="s">
        <v>373</v>
      </c>
      <c r="B53" s="176"/>
      <c r="C53" s="176"/>
      <c r="D53" s="176"/>
      <c r="E53" s="176"/>
      <c r="F53" s="176"/>
      <c r="G53" s="176"/>
      <c r="H53" s="176"/>
      <c r="I53" s="176"/>
      <c r="J53" s="54">
        <v>654946</v>
      </c>
      <c r="K53" s="31"/>
      <c r="L53" s="31"/>
      <c r="M53" s="31"/>
      <c r="N53" s="31"/>
      <c r="O53" s="30">
        <v>6043.3</v>
      </c>
      <c r="P53" s="31"/>
      <c r="Q53" s="30">
        <v>458.22</v>
      </c>
    </row>
    <row r="54" spans="1:17" x14ac:dyDescent="0.2">
      <c r="A54" s="175" t="s">
        <v>372</v>
      </c>
      <c r="B54" s="176"/>
      <c r="C54" s="176"/>
      <c r="D54" s="176"/>
      <c r="E54" s="176"/>
      <c r="F54" s="176"/>
      <c r="G54" s="176"/>
      <c r="H54" s="176"/>
      <c r="I54" s="176"/>
      <c r="J54" s="54">
        <v>9614</v>
      </c>
      <c r="K54" s="31"/>
      <c r="L54" s="31"/>
      <c r="M54" s="31"/>
      <c r="N54" s="31"/>
      <c r="O54" s="30">
        <v>52.52</v>
      </c>
      <c r="P54" s="31"/>
      <c r="Q54" s="30">
        <v>7.0000000000000007E-2</v>
      </c>
    </row>
    <row r="55" spans="1:17" x14ac:dyDescent="0.2">
      <c r="A55" s="175" t="s">
        <v>247</v>
      </c>
      <c r="B55" s="176"/>
      <c r="C55" s="176"/>
      <c r="D55" s="176"/>
      <c r="E55" s="176"/>
      <c r="F55" s="176"/>
      <c r="G55" s="176"/>
      <c r="H55" s="176"/>
      <c r="I55" s="176"/>
      <c r="J55" s="54">
        <v>270</v>
      </c>
      <c r="K55" s="31"/>
      <c r="L55" s="31"/>
      <c r="M55" s="31"/>
      <c r="N55" s="31"/>
      <c r="O55" s="30">
        <v>2.57</v>
      </c>
      <c r="P55" s="31"/>
      <c r="Q55" s="31"/>
    </row>
    <row r="56" spans="1:17" x14ac:dyDescent="0.2">
      <c r="A56" s="175" t="s">
        <v>371</v>
      </c>
      <c r="B56" s="176"/>
      <c r="C56" s="176"/>
      <c r="D56" s="176"/>
      <c r="E56" s="176"/>
      <c r="F56" s="176"/>
      <c r="G56" s="176"/>
      <c r="H56" s="176"/>
      <c r="I56" s="176"/>
      <c r="J56" s="54">
        <v>197817</v>
      </c>
      <c r="K56" s="31"/>
      <c r="L56" s="31"/>
      <c r="M56" s="31"/>
      <c r="N56" s="31"/>
      <c r="O56" s="30">
        <v>230.47</v>
      </c>
      <c r="P56" s="31"/>
      <c r="Q56" s="30">
        <v>23.68</v>
      </c>
    </row>
    <row r="57" spans="1:17" x14ac:dyDescent="0.2">
      <c r="A57" s="175" t="s">
        <v>52</v>
      </c>
      <c r="B57" s="176"/>
      <c r="C57" s="176"/>
      <c r="D57" s="176"/>
      <c r="E57" s="176"/>
      <c r="F57" s="176"/>
      <c r="G57" s="176"/>
      <c r="H57" s="176"/>
      <c r="I57" s="176"/>
      <c r="J57" s="54">
        <v>862647</v>
      </c>
      <c r="K57" s="31"/>
      <c r="L57" s="31"/>
      <c r="M57" s="31"/>
      <c r="N57" s="31"/>
      <c r="O57" s="30">
        <v>6328.86</v>
      </c>
      <c r="P57" s="31"/>
      <c r="Q57" s="30">
        <v>481.97</v>
      </c>
    </row>
    <row r="58" spans="1:17" x14ac:dyDescent="0.2">
      <c r="A58" s="175" t="s">
        <v>53</v>
      </c>
      <c r="B58" s="176"/>
      <c r="C58" s="176"/>
      <c r="D58" s="176"/>
      <c r="E58" s="176"/>
      <c r="F58" s="176"/>
      <c r="G58" s="176"/>
      <c r="H58" s="176"/>
      <c r="I58" s="176"/>
      <c r="J58" s="53"/>
      <c r="K58" s="31"/>
      <c r="L58" s="31"/>
      <c r="M58" s="31"/>
      <c r="N58" s="31"/>
      <c r="O58" s="31"/>
      <c r="P58" s="31"/>
      <c r="Q58" s="31"/>
    </row>
    <row r="59" spans="1:17" x14ac:dyDescent="0.2">
      <c r="A59" s="175" t="s">
        <v>54</v>
      </c>
      <c r="B59" s="176"/>
      <c r="C59" s="176"/>
      <c r="D59" s="176"/>
      <c r="E59" s="176"/>
      <c r="F59" s="176"/>
      <c r="G59" s="176"/>
      <c r="H59" s="176"/>
      <c r="I59" s="176"/>
      <c r="J59" s="54">
        <v>543794</v>
      </c>
      <c r="K59" s="31"/>
      <c r="L59" s="31"/>
      <c r="M59" s="31"/>
      <c r="N59" s="31"/>
      <c r="O59" s="31"/>
      <c r="P59" s="31"/>
      <c r="Q59" s="31"/>
    </row>
    <row r="60" spans="1:17" x14ac:dyDescent="0.2">
      <c r="A60" s="175" t="s">
        <v>55</v>
      </c>
      <c r="B60" s="176"/>
      <c r="C60" s="176"/>
      <c r="D60" s="176"/>
      <c r="E60" s="176"/>
      <c r="F60" s="176"/>
      <c r="G60" s="176"/>
      <c r="H60" s="176"/>
      <c r="I60" s="176"/>
      <c r="J60" s="54">
        <v>52746</v>
      </c>
      <c r="K60" s="31"/>
      <c r="L60" s="31"/>
      <c r="M60" s="31"/>
      <c r="N60" s="31"/>
      <c r="O60" s="31"/>
      <c r="P60" s="31"/>
      <c r="Q60" s="31"/>
    </row>
    <row r="61" spans="1:17" x14ac:dyDescent="0.2">
      <c r="A61" s="175" t="s">
        <v>56</v>
      </c>
      <c r="B61" s="176"/>
      <c r="C61" s="176"/>
      <c r="D61" s="176"/>
      <c r="E61" s="176"/>
      <c r="F61" s="176"/>
      <c r="G61" s="176"/>
      <c r="H61" s="176"/>
      <c r="I61" s="176"/>
      <c r="J61" s="54">
        <v>98152</v>
      </c>
      <c r="K61" s="31"/>
      <c r="L61" s="31"/>
      <c r="M61" s="31"/>
      <c r="N61" s="31"/>
      <c r="O61" s="31"/>
      <c r="P61" s="31"/>
      <c r="Q61" s="31"/>
    </row>
    <row r="62" spans="1:17" x14ac:dyDescent="0.2">
      <c r="A62" s="175" t="s">
        <v>57</v>
      </c>
      <c r="B62" s="176"/>
      <c r="C62" s="176"/>
      <c r="D62" s="176"/>
      <c r="E62" s="176"/>
      <c r="F62" s="176"/>
      <c r="G62" s="176"/>
      <c r="H62" s="176"/>
      <c r="I62" s="176"/>
      <c r="J62" s="54">
        <v>103518</v>
      </c>
      <c r="K62" s="31"/>
      <c r="L62" s="31"/>
      <c r="M62" s="31"/>
      <c r="N62" s="31"/>
      <c r="O62" s="31"/>
      <c r="P62" s="31"/>
      <c r="Q62" s="31"/>
    </row>
    <row r="63" spans="1:17" x14ac:dyDescent="0.2">
      <c r="A63" s="175" t="s">
        <v>58</v>
      </c>
      <c r="B63" s="176"/>
      <c r="C63" s="176"/>
      <c r="D63" s="176"/>
      <c r="E63" s="176"/>
      <c r="F63" s="176"/>
      <c r="G63" s="176"/>
      <c r="H63" s="176"/>
      <c r="I63" s="176"/>
      <c r="J63" s="54">
        <v>64437</v>
      </c>
      <c r="K63" s="31"/>
      <c r="L63" s="31"/>
      <c r="M63" s="31"/>
      <c r="N63" s="31"/>
      <c r="O63" s="31"/>
      <c r="P63" s="31"/>
      <c r="Q63" s="31"/>
    </row>
    <row r="64" spans="1:17" x14ac:dyDescent="0.2">
      <c r="A64" s="182" t="s">
        <v>59</v>
      </c>
      <c r="B64" s="176"/>
      <c r="C64" s="176"/>
      <c r="D64" s="176"/>
      <c r="E64" s="176"/>
      <c r="F64" s="176"/>
      <c r="G64" s="176"/>
      <c r="H64" s="176"/>
      <c r="I64" s="176"/>
      <c r="J64" s="55">
        <v>862647</v>
      </c>
      <c r="K64" s="31"/>
      <c r="L64" s="31"/>
      <c r="M64" s="31"/>
      <c r="N64" s="31"/>
      <c r="O64" s="33">
        <v>6328.86</v>
      </c>
      <c r="P64" s="31"/>
      <c r="Q64" s="33">
        <v>481.97</v>
      </c>
    </row>
    <row r="65" spans="1:17" x14ac:dyDescent="0.2">
      <c r="A65"/>
      <c r="B65"/>
      <c r="C65"/>
      <c r="D65"/>
      <c r="E65"/>
      <c r="F65" s="24"/>
      <c r="G65" s="24"/>
      <c r="H65" s="24"/>
      <c r="I65" s="24"/>
      <c r="J65" s="56"/>
      <c r="K65" s="24"/>
      <c r="L65" s="24"/>
      <c r="M65" s="24"/>
      <c r="N65" s="24"/>
      <c r="O65" s="24"/>
      <c r="P65" s="24"/>
      <c r="Q65" s="24"/>
    </row>
    <row r="66" spans="1:17" x14ac:dyDescent="0.2">
      <c r="F66" s="24"/>
      <c r="G66" s="24"/>
      <c r="H66" s="24"/>
      <c r="I66" s="24"/>
      <c r="J66" s="56"/>
      <c r="K66" s="24"/>
      <c r="L66" s="24"/>
      <c r="M66" s="24"/>
      <c r="N66" s="24"/>
      <c r="O66" s="24"/>
      <c r="P66" s="24"/>
      <c r="Q66" s="24"/>
    </row>
    <row r="67" spans="1:17" x14ac:dyDescent="0.2">
      <c r="F67" s="24"/>
      <c r="G67" s="24"/>
      <c r="H67" s="24"/>
      <c r="I67" s="24"/>
      <c r="J67" s="56"/>
      <c r="K67" s="24"/>
      <c r="L67" s="24"/>
      <c r="M67" s="24"/>
      <c r="N67" s="24"/>
      <c r="O67" s="24"/>
      <c r="P67" s="24"/>
      <c r="Q67" s="24"/>
    </row>
  </sheetData>
  <mergeCells count="49">
    <mergeCell ref="E1:I1"/>
    <mergeCell ref="E9:J9"/>
    <mergeCell ref="E10:J10"/>
    <mergeCell ref="A61:I61"/>
    <mergeCell ref="A62:I62"/>
    <mergeCell ref="A49:I49"/>
    <mergeCell ref="A50:I50"/>
    <mergeCell ref="A51:I51"/>
    <mergeCell ref="A52:I52"/>
    <mergeCell ref="A45:I45"/>
    <mergeCell ref="A46:I46"/>
    <mergeCell ref="A47:I47"/>
    <mergeCell ref="A48:I48"/>
    <mergeCell ref="A37:I37"/>
    <mergeCell ref="A38:I38"/>
    <mergeCell ref="A39:I39"/>
    <mergeCell ref="A64:I64"/>
    <mergeCell ref="J13:K13"/>
    <mergeCell ref="J14:K14"/>
    <mergeCell ref="J15:K15"/>
    <mergeCell ref="A55:I55"/>
    <mergeCell ref="A56:I56"/>
    <mergeCell ref="A57:I57"/>
    <mergeCell ref="A58:I58"/>
    <mergeCell ref="A59:I59"/>
    <mergeCell ref="A60:I60"/>
    <mergeCell ref="A63:I63"/>
    <mergeCell ref="A42:I42"/>
    <mergeCell ref="A53:I53"/>
    <mergeCell ref="A54:I54"/>
    <mergeCell ref="A43:I43"/>
    <mergeCell ref="A44:I44"/>
    <mergeCell ref="A40:I40"/>
    <mergeCell ref="A41:I41"/>
    <mergeCell ref="F20:F21"/>
    <mergeCell ref="F19:I19"/>
    <mergeCell ref="G20:I20"/>
    <mergeCell ref="A19:A21"/>
    <mergeCell ref="C19:C21"/>
    <mergeCell ref="D19:D21"/>
    <mergeCell ref="E19:E21"/>
    <mergeCell ref="B19:B21"/>
    <mergeCell ref="O19:O21"/>
    <mergeCell ref="N19:N21"/>
    <mergeCell ref="Q19:Q21"/>
    <mergeCell ref="J20:J21"/>
    <mergeCell ref="K20:M20"/>
    <mergeCell ref="J19:M19"/>
    <mergeCell ref="P19:P21"/>
  </mergeCells>
  <pageMargins left="0.23622047244094491" right="0" top="0.39370078740157483" bottom="0.39370078740157483" header="0.19685039370078741" footer="0.19685039370078741"/>
  <pageSetup paperSize="9" scale="95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120"/>
  <sheetViews>
    <sheetView showGridLines="0" zoomScaleNormal="75" zoomScaleSheetLayoutView="75" workbookViewId="0">
      <selection activeCell="S12" sqref="S12"/>
    </sheetView>
  </sheetViews>
  <sheetFormatPr defaultRowHeight="12.75" outlineLevelRow="2" x14ac:dyDescent="0.2"/>
  <cols>
    <col min="1" max="1" width="3.28515625" style="25" customWidth="1"/>
    <col min="2" max="2" width="9.7109375" style="1" customWidth="1"/>
    <col min="3" max="3" width="34.28515625" style="22" customWidth="1"/>
    <col min="4" max="4" width="7.7109375" style="21" customWidth="1"/>
    <col min="5" max="5" width="16.42578125" style="23" customWidth="1"/>
    <col min="6" max="6" width="7.7109375" style="7" customWidth="1"/>
    <col min="7" max="9" width="6.7109375" style="7" customWidth="1"/>
    <col min="10" max="10" width="7.7109375" style="58" customWidth="1"/>
    <col min="11" max="14" width="6.7109375" style="7" customWidth="1"/>
    <col min="15" max="15" width="6.28515625" style="7" customWidth="1"/>
    <col min="16" max="16" width="8.7109375" style="7" customWidth="1"/>
    <col min="17" max="17" width="6.7109375" style="7" customWidth="1"/>
    <col min="18" max="16384" width="9.140625" style="8"/>
  </cols>
  <sheetData>
    <row r="1" spans="1:18" outlineLevel="2" x14ac:dyDescent="0.2">
      <c r="A1" s="6" t="s">
        <v>35</v>
      </c>
      <c r="B1" s="9"/>
      <c r="C1" s="2"/>
      <c r="D1" s="3"/>
      <c r="E1" s="193" t="s">
        <v>67</v>
      </c>
      <c r="F1" s="193"/>
      <c r="G1" s="193"/>
      <c r="H1" s="193"/>
      <c r="I1" s="193"/>
      <c r="J1" s="51"/>
      <c r="K1" s="5"/>
      <c r="L1" s="5"/>
      <c r="M1" s="6" t="s">
        <v>36</v>
      </c>
      <c r="N1" s="5"/>
      <c r="O1" s="5"/>
      <c r="P1" s="5"/>
      <c r="Q1"/>
      <c r="R1"/>
    </row>
    <row r="2" spans="1:18" outlineLevel="1" x14ac:dyDescent="0.2">
      <c r="A2" s="10"/>
      <c r="B2" s="9"/>
      <c r="C2" s="2"/>
      <c r="D2" s="3"/>
      <c r="E2" s="3"/>
      <c r="F2" s="5"/>
      <c r="G2" s="156" t="s">
        <v>18</v>
      </c>
      <c r="H2" s="5"/>
      <c r="I2" s="5"/>
      <c r="J2" s="51"/>
      <c r="K2" s="5"/>
      <c r="L2" s="5"/>
      <c r="M2" s="10" t="s">
        <v>418</v>
      </c>
      <c r="N2" s="5"/>
      <c r="O2" s="5"/>
      <c r="P2" s="5"/>
      <c r="Q2"/>
      <c r="R2"/>
    </row>
    <row r="3" spans="1:18" outlineLevel="1" x14ac:dyDescent="0.2">
      <c r="A3" s="10" t="s">
        <v>39</v>
      </c>
      <c r="B3" s="9"/>
      <c r="C3" s="2"/>
      <c r="D3" s="3"/>
      <c r="E3" s="3"/>
      <c r="F3" s="5"/>
      <c r="G3" s="5"/>
      <c r="H3" s="5"/>
      <c r="I3" s="5"/>
      <c r="J3" s="51"/>
      <c r="K3" s="5"/>
      <c r="L3" s="5"/>
      <c r="M3" s="10"/>
      <c r="N3" s="5" t="s">
        <v>417</v>
      </c>
      <c r="O3" s="5"/>
      <c r="P3" s="5"/>
      <c r="Q3"/>
      <c r="R3"/>
    </row>
    <row r="4" spans="1:18" outlineLevel="1" x14ac:dyDescent="0.2">
      <c r="A4" s="10" t="s">
        <v>416</v>
      </c>
      <c r="B4" s="9"/>
      <c r="C4" s="2"/>
      <c r="D4" s="3"/>
      <c r="E4" s="3"/>
      <c r="F4" s="5"/>
      <c r="G4" s="5"/>
      <c r="H4" s="5"/>
      <c r="I4" s="5"/>
      <c r="J4" s="51"/>
      <c r="K4" s="5"/>
      <c r="L4" s="5"/>
      <c r="M4" s="8" t="s">
        <v>415</v>
      </c>
      <c r="N4" s="5"/>
      <c r="O4" s="5"/>
      <c r="P4" s="5"/>
      <c r="Q4"/>
      <c r="R4"/>
    </row>
    <row r="5" spans="1:18" outlineLevel="1" x14ac:dyDescent="0.2">
      <c r="A5" s="4"/>
      <c r="B5" s="9"/>
      <c r="C5" s="3"/>
      <c r="D5" s="8"/>
      <c r="E5" s="5"/>
      <c r="F5" s="5"/>
      <c r="G5" s="13" t="s">
        <v>526</v>
      </c>
      <c r="H5" s="13"/>
      <c r="I5" s="13"/>
      <c r="J5" s="51"/>
      <c r="K5" s="5"/>
      <c r="L5" s="5"/>
      <c r="M5" s="10" t="s">
        <v>241</v>
      </c>
      <c r="N5" s="5"/>
      <c r="O5" s="5"/>
      <c r="P5" s="5"/>
      <c r="Q5" s="8"/>
      <c r="R5"/>
    </row>
    <row r="6" spans="1:18" x14ac:dyDescent="0.2">
      <c r="A6" s="4"/>
      <c r="B6" s="9"/>
      <c r="C6" s="3"/>
      <c r="D6" s="8"/>
      <c r="E6" s="5"/>
      <c r="F6" s="5"/>
      <c r="G6" s="4" t="s">
        <v>242</v>
      </c>
      <c r="H6" s="4"/>
      <c r="I6" s="4"/>
      <c r="J6" s="51"/>
      <c r="K6" s="5"/>
      <c r="L6" s="5"/>
      <c r="M6" s="5"/>
      <c r="N6" s="5"/>
      <c r="O6" s="5"/>
      <c r="P6" s="5"/>
      <c r="Q6" s="8"/>
      <c r="R6"/>
    </row>
    <row r="7" spans="1:18" x14ac:dyDescent="0.2">
      <c r="A7" s="4"/>
      <c r="B7" s="9"/>
      <c r="C7" s="3"/>
      <c r="D7" s="8"/>
      <c r="E7" s="5"/>
      <c r="F7" s="5"/>
      <c r="G7" s="4"/>
      <c r="H7" s="4"/>
      <c r="I7" s="4"/>
      <c r="J7" s="51"/>
      <c r="K7" s="5"/>
      <c r="L7" s="5"/>
      <c r="M7" s="5"/>
      <c r="N7" s="5"/>
      <c r="O7" s="5"/>
      <c r="P7" s="5"/>
      <c r="Q7" s="8"/>
      <c r="R7"/>
    </row>
    <row r="8" spans="1:18" x14ac:dyDescent="0.2">
      <c r="A8" s="4"/>
      <c r="B8" s="9"/>
      <c r="C8" s="14" t="s">
        <v>19</v>
      </c>
      <c r="D8" s="15" t="s">
        <v>413</v>
      </c>
      <c r="E8" s="166"/>
      <c r="F8" s="11"/>
      <c r="G8" s="11"/>
      <c r="H8" s="165"/>
      <c r="I8" s="11"/>
      <c r="J8" s="167"/>
      <c r="K8" s="11"/>
      <c r="L8" s="12"/>
      <c r="M8" s="5"/>
      <c r="N8" s="5"/>
      <c r="O8" s="5"/>
      <c r="P8" s="5"/>
      <c r="Q8" s="5"/>
      <c r="R8"/>
    </row>
    <row r="9" spans="1:18" x14ac:dyDescent="0.2">
      <c r="A9" s="4"/>
      <c r="B9" s="9"/>
      <c r="C9" s="2"/>
      <c r="D9" s="3"/>
      <c r="E9" s="194" t="s">
        <v>412</v>
      </c>
      <c r="F9" s="195"/>
      <c r="G9" s="195"/>
      <c r="H9" s="195"/>
      <c r="I9" s="195"/>
      <c r="J9" s="195"/>
      <c r="K9" s="12"/>
      <c r="L9" s="5"/>
      <c r="M9" s="5"/>
      <c r="N9" s="5"/>
      <c r="O9" s="5"/>
      <c r="P9" s="5"/>
      <c r="Q9" s="5"/>
      <c r="R9"/>
    </row>
    <row r="10" spans="1:18" x14ac:dyDescent="0.2">
      <c r="A10" s="4"/>
      <c r="B10" s="9"/>
      <c r="C10" s="2"/>
      <c r="D10" s="3"/>
      <c r="E10" s="195" t="s">
        <v>20</v>
      </c>
      <c r="F10" s="195"/>
      <c r="G10" s="195"/>
      <c r="H10" s="195"/>
      <c r="I10" s="195"/>
      <c r="J10" s="195"/>
      <c r="K10" s="12"/>
      <c r="L10" s="5"/>
      <c r="M10" s="5"/>
      <c r="N10" s="5"/>
      <c r="O10" s="5"/>
      <c r="P10" s="5"/>
      <c r="Q10" s="5"/>
      <c r="R10"/>
    </row>
    <row r="11" spans="1:18" ht="14.25" x14ac:dyDescent="0.2">
      <c r="A11" s="4"/>
      <c r="B11" s="9"/>
      <c r="C11" s="2"/>
      <c r="D11" s="16"/>
      <c r="E11" s="4"/>
      <c r="F11" s="5"/>
      <c r="G11" s="5"/>
      <c r="H11" s="5"/>
      <c r="I11" s="16"/>
      <c r="J11" s="52"/>
      <c r="K11" s="5"/>
      <c r="L11" s="5"/>
      <c r="M11" s="5"/>
      <c r="N11" s="42"/>
      <c r="O11" s="39"/>
      <c r="P11" s="39"/>
      <c r="Q11" s="5"/>
      <c r="R11" s="19"/>
    </row>
    <row r="12" spans="1:18" ht="14.25" x14ac:dyDescent="0.2">
      <c r="A12" s="4"/>
      <c r="B12" s="9"/>
      <c r="C12" s="2"/>
      <c r="D12" s="16" t="s">
        <v>525</v>
      </c>
      <c r="E12" s="4"/>
      <c r="F12" s="5"/>
      <c r="G12" s="5"/>
      <c r="H12" s="5"/>
      <c r="I12" s="16"/>
      <c r="J12" s="52"/>
      <c r="K12" s="5"/>
      <c r="L12" s="5"/>
      <c r="M12" s="5"/>
      <c r="N12" s="42"/>
      <c r="O12" s="39"/>
      <c r="P12" s="39"/>
      <c r="Q12" s="5"/>
      <c r="R12" s="19"/>
    </row>
    <row r="13" spans="1:18" x14ac:dyDescent="0.2">
      <c r="A13" s="4"/>
      <c r="B13" s="9"/>
      <c r="C13" s="2"/>
      <c r="D13" s="16" t="s">
        <v>317</v>
      </c>
      <c r="E13" s="4"/>
      <c r="F13" s="5"/>
      <c r="G13" s="5"/>
      <c r="H13" s="5"/>
      <c r="I13" s="16"/>
      <c r="J13" s="180" t="s">
        <v>524</v>
      </c>
      <c r="K13" s="181"/>
      <c r="L13" s="10" t="s">
        <v>60</v>
      </c>
      <c r="M13" s="5"/>
      <c r="N13" s="37"/>
      <c r="O13" s="39"/>
      <c r="P13" s="43"/>
      <c r="Q13" s="5"/>
    </row>
    <row r="14" spans="1:18" x14ac:dyDescent="0.2">
      <c r="A14" s="4"/>
      <c r="B14" s="9"/>
      <c r="C14" s="2"/>
      <c r="D14" s="16" t="s">
        <v>61</v>
      </c>
      <c r="E14" s="4"/>
      <c r="F14" s="5"/>
      <c r="G14" s="5"/>
      <c r="H14" s="5"/>
      <c r="I14" s="16"/>
      <c r="J14" s="180" t="s">
        <v>523</v>
      </c>
      <c r="K14" s="181"/>
      <c r="L14" s="10" t="s">
        <v>60</v>
      </c>
      <c r="M14" s="5"/>
      <c r="N14" s="37"/>
      <c r="O14" s="39"/>
      <c r="P14" s="43"/>
      <c r="Q14" s="5"/>
    </row>
    <row r="15" spans="1:18" outlineLevel="1" x14ac:dyDescent="0.2">
      <c r="A15" s="4"/>
      <c r="B15" s="9"/>
      <c r="C15" s="2"/>
      <c r="D15" s="16" t="s">
        <v>62</v>
      </c>
      <c r="E15" s="4"/>
      <c r="F15" s="5"/>
      <c r="G15" s="5"/>
      <c r="H15" s="5"/>
      <c r="I15" s="16"/>
      <c r="J15" s="180" t="s">
        <v>522</v>
      </c>
      <c r="K15" s="181"/>
      <c r="L15" s="10" t="s">
        <v>63</v>
      </c>
      <c r="M15" s="5"/>
      <c r="N15" s="5"/>
      <c r="O15" s="5"/>
      <c r="P15" s="5"/>
      <c r="Q15" s="5"/>
    </row>
    <row r="16" spans="1:18" x14ac:dyDescent="0.2">
      <c r="A16" s="34"/>
      <c r="B16" s="35"/>
      <c r="C16" s="26"/>
      <c r="D16" s="16" t="s">
        <v>407</v>
      </c>
      <c r="E16" s="16"/>
      <c r="F16" s="16"/>
      <c r="G16" s="16"/>
      <c r="H16" s="16"/>
      <c r="I16" s="16"/>
      <c r="J16" s="52"/>
      <c r="K16" s="16" t="s">
        <v>521</v>
      </c>
      <c r="L16" s="16"/>
      <c r="M16" s="36"/>
      <c r="N16" s="37"/>
      <c r="O16" s="38"/>
      <c r="P16" s="43"/>
      <c r="Q16" s="5"/>
    </row>
    <row r="17" spans="1:18" x14ac:dyDescent="0.2">
      <c r="A17" s="34"/>
      <c r="B17" s="35"/>
      <c r="C17" s="26"/>
      <c r="D17" s="41" t="s">
        <v>69</v>
      </c>
      <c r="E17" s="16"/>
      <c r="F17" s="16"/>
      <c r="G17" s="16"/>
      <c r="H17" s="16"/>
      <c r="I17" s="16"/>
      <c r="J17" s="52"/>
      <c r="K17" s="16"/>
      <c r="L17" s="16"/>
      <c r="M17" s="36"/>
      <c r="N17" s="37"/>
      <c r="O17" s="39"/>
      <c r="P17" s="39"/>
      <c r="Q17" s="5"/>
      <c r="R17" s="9"/>
    </row>
    <row r="18" spans="1:18" x14ac:dyDescent="0.2">
      <c r="A18" s="4"/>
      <c r="B18" s="9"/>
      <c r="C18" s="2"/>
      <c r="D18" s="3"/>
      <c r="E18" s="4"/>
      <c r="F18" s="5"/>
      <c r="G18" s="5"/>
      <c r="H18" s="5"/>
      <c r="I18" s="5"/>
      <c r="J18" s="51"/>
      <c r="K18" s="5"/>
      <c r="L18" s="5"/>
      <c r="M18" s="5"/>
      <c r="N18" s="5"/>
      <c r="O18" s="5"/>
      <c r="P18" s="5"/>
      <c r="Q18" s="5"/>
    </row>
    <row r="20" spans="1:18" ht="18" customHeight="1" x14ac:dyDescent="0.2">
      <c r="A20" s="184" t="s">
        <v>21</v>
      </c>
      <c r="B20" s="189" t="s">
        <v>28</v>
      </c>
      <c r="C20" s="184" t="s">
        <v>22</v>
      </c>
      <c r="D20" s="184" t="s">
        <v>23</v>
      </c>
      <c r="E20" s="184" t="s">
        <v>24</v>
      </c>
      <c r="F20" s="184" t="s">
        <v>37</v>
      </c>
      <c r="G20" s="187"/>
      <c r="H20" s="187"/>
      <c r="I20" s="187"/>
      <c r="J20" s="184" t="s">
        <v>38</v>
      </c>
      <c r="K20" s="187"/>
      <c r="L20" s="187"/>
      <c r="M20" s="187"/>
      <c r="N20" s="184" t="s">
        <v>30</v>
      </c>
      <c r="O20" s="184" t="s">
        <v>32</v>
      </c>
      <c r="P20" s="184" t="s">
        <v>31</v>
      </c>
      <c r="Q20" s="184" t="s">
        <v>33</v>
      </c>
    </row>
    <row r="21" spans="1:18" ht="15.75" customHeight="1" x14ac:dyDescent="0.2">
      <c r="A21" s="187"/>
      <c r="B21" s="190"/>
      <c r="C21" s="188"/>
      <c r="D21" s="184"/>
      <c r="E21" s="187"/>
      <c r="F21" s="184" t="s">
        <v>25</v>
      </c>
      <c r="G21" s="184" t="s">
        <v>27</v>
      </c>
      <c r="H21" s="187"/>
      <c r="I21" s="187"/>
      <c r="J21" s="185" t="s">
        <v>25</v>
      </c>
      <c r="K21" s="184" t="s">
        <v>27</v>
      </c>
      <c r="L21" s="187"/>
      <c r="M21" s="187"/>
      <c r="N21" s="184"/>
      <c r="O21" s="184"/>
      <c r="P21" s="184"/>
      <c r="Q21" s="184"/>
    </row>
    <row r="22" spans="1:18" ht="15.75" customHeight="1" x14ac:dyDescent="0.2">
      <c r="A22" s="187"/>
      <c r="B22" s="190"/>
      <c r="C22" s="188"/>
      <c r="D22" s="184"/>
      <c r="E22" s="187"/>
      <c r="F22" s="187"/>
      <c r="G22" s="135" t="s">
        <v>26</v>
      </c>
      <c r="H22" s="135" t="s">
        <v>34</v>
      </c>
      <c r="I22" s="135" t="s">
        <v>29</v>
      </c>
      <c r="J22" s="186"/>
      <c r="K22" s="135" t="s">
        <v>26</v>
      </c>
      <c r="L22" s="135" t="s">
        <v>34</v>
      </c>
      <c r="M22" s="135" t="s">
        <v>29</v>
      </c>
      <c r="N22" s="184"/>
      <c r="O22" s="184"/>
      <c r="P22" s="184"/>
      <c r="Q22" s="184"/>
    </row>
    <row r="23" spans="1:18" x14ac:dyDescent="0.2">
      <c r="A23" s="20">
        <v>1</v>
      </c>
      <c r="B23" s="138">
        <v>2</v>
      </c>
      <c r="C23" s="135">
        <v>3</v>
      </c>
      <c r="D23" s="135">
        <v>4</v>
      </c>
      <c r="E23" s="20">
        <v>5</v>
      </c>
      <c r="F23" s="136">
        <v>6</v>
      </c>
      <c r="G23" s="136">
        <v>7</v>
      </c>
      <c r="H23" s="136">
        <v>8</v>
      </c>
      <c r="I23" s="136">
        <v>9</v>
      </c>
      <c r="J23" s="139">
        <v>10</v>
      </c>
      <c r="K23" s="136">
        <v>11</v>
      </c>
      <c r="L23" s="136">
        <v>12</v>
      </c>
      <c r="M23" s="136">
        <v>13</v>
      </c>
      <c r="N23" s="136">
        <v>14</v>
      </c>
      <c r="O23" s="136">
        <v>15</v>
      </c>
      <c r="P23" s="136">
        <v>16</v>
      </c>
      <c r="Q23" s="136">
        <v>17</v>
      </c>
    </row>
    <row r="24" spans="1:18" ht="19.149999999999999" customHeight="1" x14ac:dyDescent="0.2">
      <c r="A24" s="183" t="s">
        <v>520</v>
      </c>
      <c r="B24" s="176"/>
      <c r="C24" s="176"/>
      <c r="D24" s="176"/>
      <c r="E24" s="176"/>
      <c r="F24" s="176"/>
      <c r="G24" s="176"/>
      <c r="H24" s="176"/>
      <c r="I24" s="176"/>
      <c r="J24" s="176"/>
      <c r="K24" s="176"/>
      <c r="L24" s="176"/>
      <c r="M24" s="176"/>
      <c r="N24" s="176"/>
      <c r="O24" s="176"/>
      <c r="P24" s="176"/>
      <c r="Q24" s="176"/>
    </row>
    <row r="25" spans="1:18" ht="19.149999999999999" customHeight="1" x14ac:dyDescent="0.2">
      <c r="A25" s="175" t="s">
        <v>499</v>
      </c>
      <c r="B25" s="176"/>
      <c r="C25" s="176"/>
      <c r="D25" s="176"/>
      <c r="E25" s="176"/>
      <c r="F25" s="176"/>
      <c r="G25" s="176"/>
      <c r="H25" s="176"/>
      <c r="I25" s="176"/>
      <c r="J25" s="176"/>
      <c r="K25" s="176"/>
      <c r="L25" s="176"/>
      <c r="M25" s="176"/>
      <c r="N25" s="176"/>
      <c r="O25" s="176"/>
      <c r="P25" s="176"/>
      <c r="Q25" s="176"/>
    </row>
    <row r="26" spans="1:18" ht="50.45" customHeight="1" x14ac:dyDescent="0.2">
      <c r="A26" s="20">
        <v>1</v>
      </c>
      <c r="B26" s="27" t="s">
        <v>498</v>
      </c>
      <c r="C26" s="137" t="s">
        <v>497</v>
      </c>
      <c r="D26" s="28" t="s">
        <v>490</v>
      </c>
      <c r="E26" s="32">
        <v>1.6E-2</v>
      </c>
      <c r="F26" s="30">
        <v>567.22</v>
      </c>
      <c r="G26" s="31"/>
      <c r="H26" s="30">
        <v>567.22</v>
      </c>
      <c r="I26" s="30">
        <v>94.46</v>
      </c>
      <c r="J26" s="53">
        <v>9</v>
      </c>
      <c r="K26" s="31"/>
      <c r="L26" s="31">
        <v>9</v>
      </c>
      <c r="M26" s="31">
        <v>2</v>
      </c>
      <c r="N26" s="31"/>
      <c r="O26" s="31"/>
      <c r="P26" s="31">
        <v>5.19</v>
      </c>
      <c r="Q26" s="31">
        <v>0.08</v>
      </c>
    </row>
    <row r="27" spans="1:18" ht="72" x14ac:dyDescent="0.2">
      <c r="A27" s="20">
        <v>2</v>
      </c>
      <c r="B27" s="27" t="s">
        <v>496</v>
      </c>
      <c r="C27" s="137" t="s">
        <v>495</v>
      </c>
      <c r="D27" s="28" t="s">
        <v>490</v>
      </c>
      <c r="E27" s="29">
        <v>1.6E-2</v>
      </c>
      <c r="F27" s="30">
        <v>374.37</v>
      </c>
      <c r="G27" s="31"/>
      <c r="H27" s="30">
        <v>374.37</v>
      </c>
      <c r="I27" s="30">
        <v>57.19</v>
      </c>
      <c r="J27" s="53">
        <v>6</v>
      </c>
      <c r="K27" s="31"/>
      <c r="L27" s="31">
        <v>6</v>
      </c>
      <c r="M27" s="31">
        <v>1</v>
      </c>
      <c r="N27" s="31"/>
      <c r="O27" s="31"/>
      <c r="P27" s="31">
        <v>3.38</v>
      </c>
      <c r="Q27" s="31">
        <v>0.05</v>
      </c>
    </row>
    <row r="28" spans="1:18" ht="60" x14ac:dyDescent="0.2">
      <c r="A28" s="20">
        <v>3</v>
      </c>
      <c r="B28" s="27" t="s">
        <v>494</v>
      </c>
      <c r="C28" s="137" t="s">
        <v>493</v>
      </c>
      <c r="D28" s="28" t="s">
        <v>490</v>
      </c>
      <c r="E28" s="29">
        <v>1.6E-2</v>
      </c>
      <c r="F28" s="30">
        <v>1343.84</v>
      </c>
      <c r="G28" s="30">
        <v>576.24</v>
      </c>
      <c r="H28" s="30">
        <v>256.10000000000002</v>
      </c>
      <c r="I28" s="30">
        <v>34.36</v>
      </c>
      <c r="J28" s="53">
        <v>22</v>
      </c>
      <c r="K28" s="31">
        <v>9</v>
      </c>
      <c r="L28" s="31">
        <v>4</v>
      </c>
      <c r="M28" s="31">
        <v>1</v>
      </c>
      <c r="N28" s="31">
        <v>51.04</v>
      </c>
      <c r="O28" s="31">
        <v>0.82</v>
      </c>
      <c r="P28" s="31">
        <v>2.35</v>
      </c>
      <c r="Q28" s="31">
        <v>0.04</v>
      </c>
    </row>
    <row r="29" spans="1:18" ht="60" customHeight="1" x14ac:dyDescent="0.2">
      <c r="A29" s="20">
        <v>4</v>
      </c>
      <c r="B29" s="27" t="s">
        <v>492</v>
      </c>
      <c r="C29" s="137" t="s">
        <v>491</v>
      </c>
      <c r="D29" s="28" t="s">
        <v>490</v>
      </c>
      <c r="E29" s="29">
        <v>1.6E-2</v>
      </c>
      <c r="F29" s="30">
        <v>1012.59</v>
      </c>
      <c r="G29" s="30">
        <v>345.25</v>
      </c>
      <c r="H29" s="30">
        <v>155.84</v>
      </c>
      <c r="I29" s="30">
        <v>20.91</v>
      </c>
      <c r="J29" s="53">
        <v>16</v>
      </c>
      <c r="K29" s="31">
        <v>6</v>
      </c>
      <c r="L29" s="31">
        <v>2</v>
      </c>
      <c r="M29" s="31"/>
      <c r="N29" s="31">
        <v>30.58</v>
      </c>
      <c r="O29" s="31">
        <v>0.49</v>
      </c>
      <c r="P29" s="31">
        <v>1.43</v>
      </c>
      <c r="Q29" s="31">
        <v>0.02</v>
      </c>
    </row>
    <row r="30" spans="1:18" ht="48" x14ac:dyDescent="0.2">
      <c r="A30" s="20">
        <v>5</v>
      </c>
      <c r="B30" s="27" t="s">
        <v>487</v>
      </c>
      <c r="C30" s="137" t="s">
        <v>489</v>
      </c>
      <c r="D30" s="28" t="s">
        <v>302</v>
      </c>
      <c r="E30" s="32">
        <v>4.7600000000000003E-2</v>
      </c>
      <c r="F30" s="30">
        <v>798.73</v>
      </c>
      <c r="G30" s="31"/>
      <c r="H30" s="30">
        <v>798.73</v>
      </c>
      <c r="I30" s="30">
        <v>126.73</v>
      </c>
      <c r="J30" s="53">
        <v>38</v>
      </c>
      <c r="K30" s="31"/>
      <c r="L30" s="31">
        <v>38</v>
      </c>
      <c r="M30" s="31">
        <v>6</v>
      </c>
      <c r="N30" s="31"/>
      <c r="O30" s="31"/>
      <c r="P30" s="31">
        <v>7.49</v>
      </c>
      <c r="Q30" s="31">
        <v>0.36</v>
      </c>
    </row>
    <row r="31" spans="1:18" ht="48" x14ac:dyDescent="0.2">
      <c r="A31" s="20">
        <v>6</v>
      </c>
      <c r="B31" s="27" t="s">
        <v>519</v>
      </c>
      <c r="C31" s="137" t="s">
        <v>518</v>
      </c>
      <c r="D31" s="28" t="s">
        <v>97</v>
      </c>
      <c r="E31" s="32">
        <v>0.97240000000000004</v>
      </c>
      <c r="F31" s="30">
        <v>10755.78</v>
      </c>
      <c r="G31" s="30">
        <v>292.26</v>
      </c>
      <c r="H31" s="30">
        <v>10463.52</v>
      </c>
      <c r="I31" s="30">
        <v>1086.69</v>
      </c>
      <c r="J31" s="53">
        <v>10459</v>
      </c>
      <c r="K31" s="31">
        <v>284</v>
      </c>
      <c r="L31" s="31">
        <v>10175</v>
      </c>
      <c r="M31" s="31">
        <v>1057</v>
      </c>
      <c r="N31" s="31">
        <v>23.14</v>
      </c>
      <c r="O31" s="31">
        <v>22.5</v>
      </c>
      <c r="P31" s="31">
        <v>66.02</v>
      </c>
      <c r="Q31" s="31">
        <v>64.2</v>
      </c>
    </row>
    <row r="32" spans="1:18" ht="38.450000000000003" customHeight="1" x14ac:dyDescent="0.2">
      <c r="A32" s="20">
        <v>7</v>
      </c>
      <c r="B32" s="27" t="s">
        <v>485</v>
      </c>
      <c r="C32" s="137" t="s">
        <v>484</v>
      </c>
      <c r="D32" s="28" t="s">
        <v>302</v>
      </c>
      <c r="E32" s="32">
        <v>5.8999999999999997E-2</v>
      </c>
      <c r="F32" s="30">
        <v>2463.0500000000002</v>
      </c>
      <c r="G32" s="31"/>
      <c r="H32" s="30">
        <v>2463.0500000000002</v>
      </c>
      <c r="I32" s="30">
        <v>385.1</v>
      </c>
      <c r="J32" s="53">
        <v>145</v>
      </c>
      <c r="K32" s="31"/>
      <c r="L32" s="31">
        <v>145</v>
      </c>
      <c r="M32" s="31">
        <v>23</v>
      </c>
      <c r="N32" s="31"/>
      <c r="O32" s="31"/>
      <c r="P32" s="31">
        <v>22.76</v>
      </c>
      <c r="Q32" s="31">
        <v>1.34</v>
      </c>
    </row>
    <row r="33" spans="1:17" ht="54" customHeight="1" x14ac:dyDescent="0.2">
      <c r="A33" s="20">
        <v>8</v>
      </c>
      <c r="B33" s="27" t="s">
        <v>483</v>
      </c>
      <c r="C33" s="137" t="s">
        <v>482</v>
      </c>
      <c r="D33" s="28" t="s">
        <v>302</v>
      </c>
      <c r="E33" s="29">
        <v>5.8999999999999997E-2</v>
      </c>
      <c r="F33" s="30">
        <v>550.13</v>
      </c>
      <c r="G33" s="31"/>
      <c r="H33" s="30">
        <v>550.13</v>
      </c>
      <c r="I33" s="30">
        <v>79.38</v>
      </c>
      <c r="J33" s="53">
        <v>32</v>
      </c>
      <c r="K33" s="31"/>
      <c r="L33" s="31">
        <v>32</v>
      </c>
      <c r="M33" s="31">
        <v>5</v>
      </c>
      <c r="N33" s="31"/>
      <c r="O33" s="31"/>
      <c r="P33" s="31">
        <v>4.6900000000000004</v>
      </c>
      <c r="Q33" s="31">
        <v>0.28000000000000003</v>
      </c>
    </row>
    <row r="34" spans="1:17" ht="60" x14ac:dyDescent="0.2">
      <c r="A34" s="20">
        <v>9</v>
      </c>
      <c r="B34" s="27" t="s">
        <v>517</v>
      </c>
      <c r="C34" s="137" t="s">
        <v>516</v>
      </c>
      <c r="D34" s="28" t="s">
        <v>302</v>
      </c>
      <c r="E34" s="32">
        <v>0.44350000000000001</v>
      </c>
      <c r="F34" s="30">
        <v>2346.08</v>
      </c>
      <c r="G34" s="31"/>
      <c r="H34" s="30">
        <v>2346.08</v>
      </c>
      <c r="I34" s="30">
        <v>372.24</v>
      </c>
      <c r="J34" s="53">
        <v>1040</v>
      </c>
      <c r="K34" s="31"/>
      <c r="L34" s="31">
        <v>1040</v>
      </c>
      <c r="M34" s="31">
        <v>165</v>
      </c>
      <c r="N34" s="31"/>
      <c r="O34" s="31"/>
      <c r="P34" s="31">
        <v>22</v>
      </c>
      <c r="Q34" s="31">
        <v>9.76</v>
      </c>
    </row>
    <row r="35" spans="1:17" ht="53.25" x14ac:dyDescent="0.2">
      <c r="A35" s="20">
        <v>10</v>
      </c>
      <c r="B35" s="27" t="s">
        <v>515</v>
      </c>
      <c r="C35" s="137" t="s">
        <v>514</v>
      </c>
      <c r="D35" s="28" t="s">
        <v>511</v>
      </c>
      <c r="E35" s="29">
        <v>0.44350000000000001</v>
      </c>
      <c r="F35" s="30">
        <v>1876.86</v>
      </c>
      <c r="G35" s="31"/>
      <c r="H35" s="30">
        <v>1876.86</v>
      </c>
      <c r="I35" s="30">
        <v>297.8</v>
      </c>
      <c r="J35" s="53">
        <v>832</v>
      </c>
      <c r="K35" s="31"/>
      <c r="L35" s="31">
        <v>832</v>
      </c>
      <c r="M35" s="31">
        <v>132</v>
      </c>
      <c r="N35" s="31"/>
      <c r="O35" s="31"/>
      <c r="P35" s="31">
        <v>17.600000000000001</v>
      </c>
      <c r="Q35" s="31">
        <v>7.81</v>
      </c>
    </row>
    <row r="36" spans="1:17" ht="36" x14ac:dyDescent="0.2">
      <c r="A36" s="20">
        <v>11</v>
      </c>
      <c r="B36" s="27" t="s">
        <v>513</v>
      </c>
      <c r="C36" s="137" t="s">
        <v>512</v>
      </c>
      <c r="D36" s="28" t="s">
        <v>511</v>
      </c>
      <c r="E36" s="32">
        <v>0.1479</v>
      </c>
      <c r="F36" s="30">
        <v>7436.68</v>
      </c>
      <c r="G36" s="30">
        <v>83.19</v>
      </c>
      <c r="H36" s="30">
        <v>7353.49</v>
      </c>
      <c r="I36" s="30">
        <v>876.29</v>
      </c>
      <c r="J36" s="53">
        <v>1100</v>
      </c>
      <c r="K36" s="31">
        <v>12</v>
      </c>
      <c r="L36" s="31">
        <v>1088</v>
      </c>
      <c r="M36" s="31">
        <v>130</v>
      </c>
      <c r="N36" s="31">
        <v>7.57</v>
      </c>
      <c r="O36" s="31">
        <v>1.1200000000000001</v>
      </c>
      <c r="P36" s="31">
        <v>51.79</v>
      </c>
      <c r="Q36" s="31">
        <v>7.66</v>
      </c>
    </row>
    <row r="37" spans="1:17" ht="37.15" customHeight="1" x14ac:dyDescent="0.2">
      <c r="A37" s="20">
        <v>12</v>
      </c>
      <c r="B37" s="27" t="s">
        <v>485</v>
      </c>
      <c r="C37" s="137" t="s">
        <v>484</v>
      </c>
      <c r="D37" s="28" t="s">
        <v>302</v>
      </c>
      <c r="E37" s="29">
        <v>0.1479</v>
      </c>
      <c r="F37" s="30">
        <v>2463.0500000000002</v>
      </c>
      <c r="G37" s="31"/>
      <c r="H37" s="30">
        <v>2463.0500000000002</v>
      </c>
      <c r="I37" s="30">
        <v>385.1</v>
      </c>
      <c r="J37" s="53">
        <v>364</v>
      </c>
      <c r="K37" s="31"/>
      <c r="L37" s="31">
        <v>364</v>
      </c>
      <c r="M37" s="31">
        <v>57</v>
      </c>
      <c r="N37" s="31"/>
      <c r="O37" s="31"/>
      <c r="P37" s="31">
        <v>22.76</v>
      </c>
      <c r="Q37" s="31">
        <v>3.37</v>
      </c>
    </row>
    <row r="38" spans="1:17" ht="66.75" customHeight="1" x14ac:dyDescent="0.2">
      <c r="A38" s="20">
        <v>13</v>
      </c>
      <c r="B38" s="27" t="s">
        <v>483</v>
      </c>
      <c r="C38" s="137" t="s">
        <v>510</v>
      </c>
      <c r="D38" s="28" t="s">
        <v>302</v>
      </c>
      <c r="E38" s="29">
        <v>0.1479</v>
      </c>
      <c r="F38" s="30">
        <v>628.72</v>
      </c>
      <c r="G38" s="31"/>
      <c r="H38" s="30">
        <v>628.72</v>
      </c>
      <c r="I38" s="30">
        <v>90.72</v>
      </c>
      <c r="J38" s="53">
        <v>93</v>
      </c>
      <c r="K38" s="31"/>
      <c r="L38" s="31">
        <v>93</v>
      </c>
      <c r="M38" s="31">
        <v>13</v>
      </c>
      <c r="N38" s="31"/>
      <c r="O38" s="31"/>
      <c r="P38" s="31">
        <v>5.36</v>
      </c>
      <c r="Q38" s="31">
        <v>0.79</v>
      </c>
    </row>
    <row r="39" spans="1:17" ht="48" x14ac:dyDescent="0.2">
      <c r="A39" s="20">
        <v>14</v>
      </c>
      <c r="B39" s="27" t="s">
        <v>509</v>
      </c>
      <c r="C39" s="137" t="s">
        <v>508</v>
      </c>
      <c r="D39" s="28" t="s">
        <v>302</v>
      </c>
      <c r="E39" s="32">
        <v>0.38100000000000001</v>
      </c>
      <c r="F39" s="30">
        <v>10996.76</v>
      </c>
      <c r="G39" s="30">
        <v>274.08999999999997</v>
      </c>
      <c r="H39" s="30">
        <v>10713.74</v>
      </c>
      <c r="I39" s="30">
        <v>1224.67</v>
      </c>
      <c r="J39" s="53">
        <v>4190</v>
      </c>
      <c r="K39" s="31">
        <v>104</v>
      </c>
      <c r="L39" s="31">
        <v>4082</v>
      </c>
      <c r="M39" s="31">
        <v>467</v>
      </c>
      <c r="N39" s="31">
        <v>24.94</v>
      </c>
      <c r="O39" s="31">
        <v>9.5</v>
      </c>
      <c r="P39" s="31">
        <v>72.38</v>
      </c>
      <c r="Q39" s="31">
        <v>27.58</v>
      </c>
    </row>
    <row r="40" spans="1:17" ht="99.75" customHeight="1" x14ac:dyDescent="0.2">
      <c r="A40" s="20">
        <v>15</v>
      </c>
      <c r="B40" s="27" t="s">
        <v>474</v>
      </c>
      <c r="C40" s="137" t="s">
        <v>473</v>
      </c>
      <c r="D40" s="28" t="s">
        <v>121</v>
      </c>
      <c r="E40" s="32">
        <v>762</v>
      </c>
      <c r="F40" s="30">
        <v>30.85</v>
      </c>
      <c r="G40" s="31"/>
      <c r="H40" s="30">
        <v>30.85</v>
      </c>
      <c r="I40" s="31"/>
      <c r="J40" s="53">
        <v>23508</v>
      </c>
      <c r="K40" s="31"/>
      <c r="L40" s="31">
        <v>23508</v>
      </c>
      <c r="M40" s="31"/>
      <c r="N40" s="31"/>
      <c r="O40" s="31"/>
      <c r="P40" s="31"/>
      <c r="Q40" s="31"/>
    </row>
    <row r="41" spans="1:17" ht="36" x14ac:dyDescent="0.2">
      <c r="A41" s="20">
        <v>16</v>
      </c>
      <c r="B41" s="27" t="s">
        <v>472</v>
      </c>
      <c r="C41" s="137" t="s">
        <v>471</v>
      </c>
      <c r="D41" s="28" t="s">
        <v>454</v>
      </c>
      <c r="E41" s="32">
        <v>0.24</v>
      </c>
      <c r="F41" s="30">
        <v>26.66</v>
      </c>
      <c r="G41" s="31"/>
      <c r="H41" s="30">
        <v>26.66</v>
      </c>
      <c r="I41" s="30">
        <v>4.2300000000000004</v>
      </c>
      <c r="J41" s="53">
        <v>6</v>
      </c>
      <c r="K41" s="31"/>
      <c r="L41" s="31">
        <v>6</v>
      </c>
      <c r="M41" s="31">
        <v>1</v>
      </c>
      <c r="N41" s="31"/>
      <c r="O41" s="31"/>
      <c r="P41" s="31">
        <v>0.25</v>
      </c>
      <c r="Q41" s="31">
        <v>0.06</v>
      </c>
    </row>
    <row r="42" spans="1:17" ht="36" x14ac:dyDescent="0.2">
      <c r="A42" s="20">
        <v>17</v>
      </c>
      <c r="B42" s="27" t="s">
        <v>470</v>
      </c>
      <c r="C42" s="137" t="s">
        <v>469</v>
      </c>
      <c r="D42" s="28" t="s">
        <v>118</v>
      </c>
      <c r="E42" s="32">
        <v>1.927</v>
      </c>
      <c r="F42" s="30">
        <v>447.88</v>
      </c>
      <c r="G42" s="31"/>
      <c r="H42" s="30">
        <v>441</v>
      </c>
      <c r="I42" s="30">
        <v>43.04</v>
      </c>
      <c r="J42" s="53">
        <v>863</v>
      </c>
      <c r="K42" s="31"/>
      <c r="L42" s="31">
        <v>850</v>
      </c>
      <c r="M42" s="31">
        <v>83</v>
      </c>
      <c r="N42" s="31"/>
      <c r="O42" s="31"/>
      <c r="P42" s="31">
        <v>2.5499999999999998</v>
      </c>
      <c r="Q42" s="31">
        <v>4.91</v>
      </c>
    </row>
    <row r="43" spans="1:17" ht="24" x14ac:dyDescent="0.2">
      <c r="A43" s="20">
        <v>18</v>
      </c>
      <c r="B43" s="27" t="s">
        <v>468</v>
      </c>
      <c r="C43" s="137" t="s">
        <v>467</v>
      </c>
      <c r="D43" s="28" t="s">
        <v>346</v>
      </c>
      <c r="E43" s="29">
        <v>5.2</v>
      </c>
      <c r="F43" s="30">
        <v>95.2</v>
      </c>
      <c r="G43" s="31"/>
      <c r="H43" s="31"/>
      <c r="I43" s="31"/>
      <c r="J43" s="53">
        <v>495</v>
      </c>
      <c r="K43" s="31"/>
      <c r="L43" s="31"/>
      <c r="M43" s="31"/>
      <c r="N43" s="31"/>
      <c r="O43" s="31"/>
      <c r="P43" s="31"/>
      <c r="Q43" s="31"/>
    </row>
    <row r="44" spans="1:17" ht="19.149999999999999" customHeight="1" x14ac:dyDescent="0.2">
      <c r="A44" s="175" t="s">
        <v>507</v>
      </c>
      <c r="B44" s="176"/>
      <c r="C44" s="176"/>
      <c r="D44" s="176"/>
      <c r="E44" s="176"/>
      <c r="F44" s="176"/>
      <c r="G44" s="176"/>
      <c r="H44" s="176"/>
      <c r="I44" s="176"/>
      <c r="J44" s="176"/>
      <c r="K44" s="176"/>
      <c r="L44" s="176"/>
      <c r="M44" s="176"/>
      <c r="N44" s="176"/>
      <c r="O44" s="176"/>
      <c r="P44" s="176"/>
      <c r="Q44" s="176"/>
    </row>
    <row r="45" spans="1:17" ht="24" x14ac:dyDescent="0.2">
      <c r="A45" s="20">
        <v>19</v>
      </c>
      <c r="B45" s="27" t="s">
        <v>446</v>
      </c>
      <c r="C45" s="137" t="s">
        <v>445</v>
      </c>
      <c r="D45" s="28" t="s">
        <v>132</v>
      </c>
      <c r="E45" s="29">
        <v>29.7</v>
      </c>
      <c r="F45" s="30">
        <v>238.3</v>
      </c>
      <c r="G45" s="30">
        <v>26.47</v>
      </c>
      <c r="H45" s="30">
        <v>41.11</v>
      </c>
      <c r="I45" s="30">
        <v>4.09</v>
      </c>
      <c r="J45" s="53">
        <v>7078</v>
      </c>
      <c r="K45" s="31">
        <v>786</v>
      </c>
      <c r="L45" s="31">
        <v>1221</v>
      </c>
      <c r="M45" s="31">
        <v>121</v>
      </c>
      <c r="N45" s="31">
        <v>2.2999999999999998</v>
      </c>
      <c r="O45" s="31">
        <v>68.31</v>
      </c>
      <c r="P45" s="31">
        <v>0.28999999999999998</v>
      </c>
      <c r="Q45" s="31">
        <v>8.61</v>
      </c>
    </row>
    <row r="46" spans="1:17" ht="24" x14ac:dyDescent="0.2">
      <c r="A46" s="20">
        <v>20</v>
      </c>
      <c r="B46" s="27" t="s">
        <v>506</v>
      </c>
      <c r="C46" s="137" t="s">
        <v>505</v>
      </c>
      <c r="D46" s="28" t="s">
        <v>97</v>
      </c>
      <c r="E46" s="32">
        <v>0.25600000000000001</v>
      </c>
      <c r="F46" s="30">
        <v>61831.22</v>
      </c>
      <c r="G46" s="30">
        <v>1403.01</v>
      </c>
      <c r="H46" s="30">
        <v>4954.82</v>
      </c>
      <c r="I46" s="30">
        <v>353.03</v>
      </c>
      <c r="J46" s="53">
        <v>15829</v>
      </c>
      <c r="K46" s="31">
        <v>359</v>
      </c>
      <c r="L46" s="31">
        <v>1268</v>
      </c>
      <c r="M46" s="31">
        <v>90</v>
      </c>
      <c r="N46" s="31">
        <v>116.82</v>
      </c>
      <c r="O46" s="31">
        <v>29.91</v>
      </c>
      <c r="P46" s="31">
        <v>19.440000000000001</v>
      </c>
      <c r="Q46" s="31">
        <v>4.9800000000000004</v>
      </c>
    </row>
    <row r="47" spans="1:17" ht="24" x14ac:dyDescent="0.2">
      <c r="A47" s="20">
        <v>21</v>
      </c>
      <c r="B47" s="27" t="s">
        <v>504</v>
      </c>
      <c r="C47" s="137" t="s">
        <v>503</v>
      </c>
      <c r="D47" s="28" t="s">
        <v>118</v>
      </c>
      <c r="E47" s="32">
        <v>0.15</v>
      </c>
      <c r="F47" s="30">
        <v>515.46</v>
      </c>
      <c r="G47" s="30">
        <v>442.12</v>
      </c>
      <c r="H47" s="30">
        <v>56.26</v>
      </c>
      <c r="I47" s="30">
        <v>19.84</v>
      </c>
      <c r="J47" s="53">
        <v>77</v>
      </c>
      <c r="K47" s="31">
        <v>66</v>
      </c>
      <c r="L47" s="31">
        <v>8</v>
      </c>
      <c r="M47" s="31">
        <v>3</v>
      </c>
      <c r="N47" s="31">
        <v>39.51</v>
      </c>
      <c r="O47" s="31">
        <v>5.93</v>
      </c>
      <c r="P47" s="31">
        <v>1.27</v>
      </c>
      <c r="Q47" s="31">
        <v>0.19</v>
      </c>
    </row>
    <row r="48" spans="1:17" ht="36" x14ac:dyDescent="0.2">
      <c r="A48" s="20">
        <v>22</v>
      </c>
      <c r="B48" s="27" t="s">
        <v>502</v>
      </c>
      <c r="C48" s="137" t="s">
        <v>501</v>
      </c>
      <c r="D48" s="28" t="s">
        <v>157</v>
      </c>
      <c r="E48" s="29">
        <v>0.30599999999999999</v>
      </c>
      <c r="F48" s="30">
        <v>673.2</v>
      </c>
      <c r="G48" s="31"/>
      <c r="H48" s="31"/>
      <c r="I48" s="31"/>
      <c r="J48" s="53">
        <v>206</v>
      </c>
      <c r="K48" s="31"/>
      <c r="L48" s="31"/>
      <c r="M48" s="31"/>
      <c r="N48" s="31"/>
      <c r="O48" s="31"/>
      <c r="P48" s="31"/>
      <c r="Q48" s="31"/>
    </row>
    <row r="49" spans="1:17" ht="19.149999999999999" customHeight="1" x14ac:dyDescent="0.2">
      <c r="A49" s="183" t="s">
        <v>500</v>
      </c>
      <c r="B49" s="176"/>
      <c r="C49" s="176"/>
      <c r="D49" s="176"/>
      <c r="E49" s="176"/>
      <c r="F49" s="176"/>
      <c r="G49" s="176"/>
      <c r="H49" s="176"/>
      <c r="I49" s="176"/>
      <c r="J49" s="176"/>
      <c r="K49" s="176"/>
      <c r="L49" s="176"/>
      <c r="M49" s="176"/>
      <c r="N49" s="176"/>
      <c r="O49" s="176"/>
      <c r="P49" s="176"/>
      <c r="Q49" s="176"/>
    </row>
    <row r="50" spans="1:17" ht="19.149999999999999" customHeight="1" x14ac:dyDescent="0.2">
      <c r="A50" s="175" t="s">
        <v>499</v>
      </c>
      <c r="B50" s="176"/>
      <c r="C50" s="176"/>
      <c r="D50" s="176"/>
      <c r="E50" s="176"/>
      <c r="F50" s="176"/>
      <c r="G50" s="176"/>
      <c r="H50" s="176"/>
      <c r="I50" s="176"/>
      <c r="J50" s="176"/>
      <c r="K50" s="176"/>
      <c r="L50" s="176"/>
      <c r="M50" s="176"/>
      <c r="N50" s="176"/>
      <c r="O50" s="176"/>
      <c r="P50" s="176"/>
      <c r="Q50" s="176"/>
    </row>
    <row r="51" spans="1:17" ht="48" customHeight="1" x14ac:dyDescent="0.2">
      <c r="A51" s="20">
        <v>23</v>
      </c>
      <c r="B51" s="27" t="s">
        <v>498</v>
      </c>
      <c r="C51" s="137" t="s">
        <v>497</v>
      </c>
      <c r="D51" s="28" t="s">
        <v>490</v>
      </c>
      <c r="E51" s="32">
        <v>1.95E-2</v>
      </c>
      <c r="F51" s="30">
        <v>567.22</v>
      </c>
      <c r="G51" s="31"/>
      <c r="H51" s="30">
        <v>567.22</v>
      </c>
      <c r="I51" s="30">
        <v>94.46</v>
      </c>
      <c r="J51" s="53">
        <v>11</v>
      </c>
      <c r="K51" s="31"/>
      <c r="L51" s="31">
        <v>11</v>
      </c>
      <c r="M51" s="31">
        <v>2</v>
      </c>
      <c r="N51" s="31"/>
      <c r="O51" s="31"/>
      <c r="P51" s="31">
        <v>5.19</v>
      </c>
      <c r="Q51" s="31">
        <v>0.1</v>
      </c>
    </row>
    <row r="52" spans="1:17" ht="72" x14ac:dyDescent="0.2">
      <c r="A52" s="20">
        <v>24</v>
      </c>
      <c r="B52" s="27" t="s">
        <v>496</v>
      </c>
      <c r="C52" s="137" t="s">
        <v>495</v>
      </c>
      <c r="D52" s="28" t="s">
        <v>490</v>
      </c>
      <c r="E52" s="29">
        <v>1.95E-2</v>
      </c>
      <c r="F52" s="30">
        <v>374.37</v>
      </c>
      <c r="G52" s="31"/>
      <c r="H52" s="30">
        <v>374.37</v>
      </c>
      <c r="I52" s="30">
        <v>57.19</v>
      </c>
      <c r="J52" s="53">
        <v>7</v>
      </c>
      <c r="K52" s="31"/>
      <c r="L52" s="31">
        <v>7</v>
      </c>
      <c r="M52" s="31">
        <v>1</v>
      </c>
      <c r="N52" s="31"/>
      <c r="O52" s="31"/>
      <c r="P52" s="31">
        <v>3.38</v>
      </c>
      <c r="Q52" s="31">
        <v>7.0000000000000007E-2</v>
      </c>
    </row>
    <row r="53" spans="1:17" ht="60" x14ac:dyDescent="0.2">
      <c r="A53" s="20">
        <v>25</v>
      </c>
      <c r="B53" s="27" t="s">
        <v>494</v>
      </c>
      <c r="C53" s="137" t="s">
        <v>493</v>
      </c>
      <c r="D53" s="28" t="s">
        <v>490</v>
      </c>
      <c r="E53" s="29">
        <v>1.95E-2</v>
      </c>
      <c r="F53" s="30">
        <v>1343.84</v>
      </c>
      <c r="G53" s="30">
        <v>576.24</v>
      </c>
      <c r="H53" s="30">
        <v>256.10000000000002</v>
      </c>
      <c r="I53" s="30">
        <v>34.36</v>
      </c>
      <c r="J53" s="53">
        <v>26</v>
      </c>
      <c r="K53" s="31">
        <v>11</v>
      </c>
      <c r="L53" s="31">
        <v>5</v>
      </c>
      <c r="M53" s="31">
        <v>1</v>
      </c>
      <c r="N53" s="31">
        <v>51.04</v>
      </c>
      <c r="O53" s="31">
        <v>1</v>
      </c>
      <c r="P53" s="31">
        <v>2.35</v>
      </c>
      <c r="Q53" s="31">
        <v>0.05</v>
      </c>
    </row>
    <row r="54" spans="1:17" ht="72" x14ac:dyDescent="0.2">
      <c r="A54" s="20">
        <v>26</v>
      </c>
      <c r="B54" s="27" t="s">
        <v>492</v>
      </c>
      <c r="C54" s="137" t="s">
        <v>491</v>
      </c>
      <c r="D54" s="28" t="s">
        <v>490</v>
      </c>
      <c r="E54" s="29">
        <v>1.95E-2</v>
      </c>
      <c r="F54" s="30">
        <v>1012.59</v>
      </c>
      <c r="G54" s="30">
        <v>345.25</v>
      </c>
      <c r="H54" s="30">
        <v>155.84</v>
      </c>
      <c r="I54" s="30">
        <v>20.91</v>
      </c>
      <c r="J54" s="53">
        <v>20</v>
      </c>
      <c r="K54" s="31">
        <v>7</v>
      </c>
      <c r="L54" s="31">
        <v>3</v>
      </c>
      <c r="M54" s="31"/>
      <c r="N54" s="31">
        <v>30.58</v>
      </c>
      <c r="O54" s="31">
        <v>0.6</v>
      </c>
      <c r="P54" s="31">
        <v>1.43</v>
      </c>
      <c r="Q54" s="31">
        <v>0.03</v>
      </c>
    </row>
    <row r="55" spans="1:17" ht="48" x14ac:dyDescent="0.2">
      <c r="A55" s="20">
        <v>27</v>
      </c>
      <c r="B55" s="27" t="s">
        <v>487</v>
      </c>
      <c r="C55" s="137" t="s">
        <v>489</v>
      </c>
      <c r="D55" s="28" t="s">
        <v>302</v>
      </c>
      <c r="E55" s="32">
        <v>5.8400000000000001E-2</v>
      </c>
      <c r="F55" s="30">
        <v>798.73</v>
      </c>
      <c r="G55" s="31"/>
      <c r="H55" s="30">
        <v>798.73</v>
      </c>
      <c r="I55" s="30">
        <v>126.73</v>
      </c>
      <c r="J55" s="53">
        <v>47</v>
      </c>
      <c r="K55" s="31"/>
      <c r="L55" s="31">
        <v>47</v>
      </c>
      <c r="M55" s="31">
        <v>7</v>
      </c>
      <c r="N55" s="31"/>
      <c r="O55" s="31"/>
      <c r="P55" s="31">
        <v>7.49</v>
      </c>
      <c r="Q55" s="31">
        <v>0.44</v>
      </c>
    </row>
    <row r="56" spans="1:17" ht="37.15" customHeight="1" x14ac:dyDescent="0.2">
      <c r="A56" s="20">
        <v>28</v>
      </c>
      <c r="B56" s="27" t="s">
        <v>487</v>
      </c>
      <c r="C56" s="137" t="s">
        <v>488</v>
      </c>
      <c r="D56" s="28" t="s">
        <v>475</v>
      </c>
      <c r="E56" s="32">
        <v>0.104</v>
      </c>
      <c r="F56" s="30">
        <v>798.73</v>
      </c>
      <c r="G56" s="31"/>
      <c r="H56" s="30">
        <v>798.73</v>
      </c>
      <c r="I56" s="30">
        <v>126.73</v>
      </c>
      <c r="J56" s="53">
        <v>83</v>
      </c>
      <c r="K56" s="31"/>
      <c r="L56" s="31">
        <v>83</v>
      </c>
      <c r="M56" s="31">
        <v>13</v>
      </c>
      <c r="N56" s="31"/>
      <c r="O56" s="31"/>
      <c r="P56" s="31">
        <v>7.49</v>
      </c>
      <c r="Q56" s="31">
        <v>0.78</v>
      </c>
    </row>
    <row r="57" spans="1:17" ht="36" x14ac:dyDescent="0.2">
      <c r="A57" s="20">
        <v>29</v>
      </c>
      <c r="B57" s="27" t="s">
        <v>487</v>
      </c>
      <c r="C57" s="137" t="s">
        <v>486</v>
      </c>
      <c r="D57" s="28" t="s">
        <v>475</v>
      </c>
      <c r="E57" s="32">
        <v>0.1123</v>
      </c>
      <c r="F57" s="30">
        <v>798.73</v>
      </c>
      <c r="G57" s="31"/>
      <c r="H57" s="30">
        <v>798.73</v>
      </c>
      <c r="I57" s="30">
        <v>126.73</v>
      </c>
      <c r="J57" s="53">
        <v>90</v>
      </c>
      <c r="K57" s="31"/>
      <c r="L57" s="31">
        <v>90</v>
      </c>
      <c r="M57" s="31">
        <v>14</v>
      </c>
      <c r="N57" s="31"/>
      <c r="O57" s="31"/>
      <c r="P57" s="31">
        <v>7.49</v>
      </c>
      <c r="Q57" s="31">
        <v>0.84</v>
      </c>
    </row>
    <row r="58" spans="1:17" ht="37.9" customHeight="1" x14ac:dyDescent="0.2">
      <c r="A58" s="20">
        <v>30</v>
      </c>
      <c r="B58" s="27" t="s">
        <v>485</v>
      </c>
      <c r="C58" s="137" t="s">
        <v>484</v>
      </c>
      <c r="D58" s="28" t="s">
        <v>302</v>
      </c>
      <c r="E58" s="32">
        <v>5.1999999999999998E-2</v>
      </c>
      <c r="F58" s="30">
        <v>2463.0500000000002</v>
      </c>
      <c r="G58" s="31"/>
      <c r="H58" s="30">
        <v>2463.0500000000002</v>
      </c>
      <c r="I58" s="30">
        <v>385.1</v>
      </c>
      <c r="J58" s="53">
        <v>128</v>
      </c>
      <c r="K58" s="31"/>
      <c r="L58" s="31">
        <v>128</v>
      </c>
      <c r="M58" s="31">
        <v>20</v>
      </c>
      <c r="N58" s="31"/>
      <c r="O58" s="31"/>
      <c r="P58" s="31">
        <v>22.76</v>
      </c>
      <c r="Q58" s="31">
        <v>1.18</v>
      </c>
    </row>
    <row r="59" spans="1:17" ht="55.9" customHeight="1" x14ac:dyDescent="0.2">
      <c r="A59" s="20">
        <v>31</v>
      </c>
      <c r="B59" s="27" t="s">
        <v>483</v>
      </c>
      <c r="C59" s="137" t="s">
        <v>482</v>
      </c>
      <c r="D59" s="28" t="s">
        <v>302</v>
      </c>
      <c r="E59" s="29">
        <v>5.1999999999999998E-2</v>
      </c>
      <c r="F59" s="30">
        <v>550.13</v>
      </c>
      <c r="G59" s="31"/>
      <c r="H59" s="30">
        <v>550.13</v>
      </c>
      <c r="I59" s="30">
        <v>79.38</v>
      </c>
      <c r="J59" s="53">
        <v>29</v>
      </c>
      <c r="K59" s="31"/>
      <c r="L59" s="31">
        <v>29</v>
      </c>
      <c r="M59" s="31">
        <v>4</v>
      </c>
      <c r="N59" s="31"/>
      <c r="O59" s="31"/>
      <c r="P59" s="31">
        <v>4.6900000000000004</v>
      </c>
      <c r="Q59" s="31">
        <v>0.24</v>
      </c>
    </row>
    <row r="60" spans="1:17" ht="48" x14ac:dyDescent="0.2">
      <c r="A60" s="20">
        <v>32</v>
      </c>
      <c r="B60" s="27" t="s">
        <v>481</v>
      </c>
      <c r="C60" s="137" t="s">
        <v>480</v>
      </c>
      <c r="D60" s="28" t="s">
        <v>302</v>
      </c>
      <c r="E60" s="32">
        <v>6.7999999999999996E-3</v>
      </c>
      <c r="F60" s="30">
        <v>373.24</v>
      </c>
      <c r="G60" s="31"/>
      <c r="H60" s="30">
        <v>373.24</v>
      </c>
      <c r="I60" s="30">
        <v>59.22</v>
      </c>
      <c r="J60" s="53">
        <v>3</v>
      </c>
      <c r="K60" s="31"/>
      <c r="L60" s="31">
        <v>3</v>
      </c>
      <c r="M60" s="31"/>
      <c r="N60" s="31"/>
      <c r="O60" s="31"/>
      <c r="P60" s="31">
        <v>3.5</v>
      </c>
      <c r="Q60" s="31">
        <v>0.02</v>
      </c>
    </row>
    <row r="61" spans="1:17" ht="65.25" x14ac:dyDescent="0.2">
      <c r="A61" s="20">
        <v>33</v>
      </c>
      <c r="B61" s="27" t="s">
        <v>479</v>
      </c>
      <c r="C61" s="137" t="s">
        <v>478</v>
      </c>
      <c r="D61" s="28" t="s">
        <v>475</v>
      </c>
      <c r="E61" s="29">
        <v>6.7999999999999996E-3</v>
      </c>
      <c r="F61" s="30">
        <v>922.45</v>
      </c>
      <c r="G61" s="31"/>
      <c r="H61" s="30">
        <v>922.45</v>
      </c>
      <c r="I61" s="30">
        <v>146.35</v>
      </c>
      <c r="J61" s="53">
        <v>6</v>
      </c>
      <c r="K61" s="31"/>
      <c r="L61" s="31">
        <v>6</v>
      </c>
      <c r="M61" s="31">
        <v>1</v>
      </c>
      <c r="N61" s="31"/>
      <c r="O61" s="31"/>
      <c r="P61" s="31">
        <v>8.65</v>
      </c>
      <c r="Q61" s="31">
        <v>0.06</v>
      </c>
    </row>
    <row r="62" spans="1:17" ht="48" x14ac:dyDescent="0.2">
      <c r="A62" s="20">
        <v>34</v>
      </c>
      <c r="B62" s="27" t="s">
        <v>477</v>
      </c>
      <c r="C62" s="137" t="s">
        <v>476</v>
      </c>
      <c r="D62" s="28" t="s">
        <v>475</v>
      </c>
      <c r="E62" s="32">
        <v>0.20200000000000001</v>
      </c>
      <c r="F62" s="30">
        <v>4089.05</v>
      </c>
      <c r="G62" s="30">
        <v>101.99</v>
      </c>
      <c r="H62" s="30">
        <v>3983.23</v>
      </c>
      <c r="I62" s="30">
        <v>455.32</v>
      </c>
      <c r="J62" s="53">
        <v>826</v>
      </c>
      <c r="K62" s="31">
        <v>21</v>
      </c>
      <c r="L62" s="31">
        <v>805</v>
      </c>
      <c r="M62" s="31">
        <v>92</v>
      </c>
      <c r="N62" s="31">
        <v>9.2799999999999994</v>
      </c>
      <c r="O62" s="31">
        <v>1.87</v>
      </c>
      <c r="P62" s="31">
        <v>26.91</v>
      </c>
      <c r="Q62" s="31">
        <v>5.44</v>
      </c>
    </row>
    <row r="63" spans="1:17" ht="83.45" customHeight="1" x14ac:dyDescent="0.2">
      <c r="A63" s="20">
        <v>35</v>
      </c>
      <c r="B63" s="27" t="s">
        <v>474</v>
      </c>
      <c r="C63" s="137" t="s">
        <v>473</v>
      </c>
      <c r="D63" s="28" t="s">
        <v>121</v>
      </c>
      <c r="E63" s="32">
        <v>364</v>
      </c>
      <c r="F63" s="30">
        <v>30.85</v>
      </c>
      <c r="G63" s="31"/>
      <c r="H63" s="30">
        <v>30.85</v>
      </c>
      <c r="I63" s="31"/>
      <c r="J63" s="53">
        <v>11229</v>
      </c>
      <c r="K63" s="31"/>
      <c r="L63" s="31">
        <v>11229</v>
      </c>
      <c r="M63" s="31"/>
      <c r="N63" s="31"/>
      <c r="O63" s="31"/>
      <c r="P63" s="31"/>
      <c r="Q63" s="31"/>
    </row>
    <row r="64" spans="1:17" ht="36" x14ac:dyDescent="0.2">
      <c r="A64" s="20">
        <v>36</v>
      </c>
      <c r="B64" s="27" t="s">
        <v>472</v>
      </c>
      <c r="C64" s="137" t="s">
        <v>471</v>
      </c>
      <c r="D64" s="28" t="s">
        <v>454</v>
      </c>
      <c r="E64" s="32">
        <v>0.28999999999999998</v>
      </c>
      <c r="F64" s="30">
        <v>26.66</v>
      </c>
      <c r="G64" s="31"/>
      <c r="H64" s="30">
        <v>26.66</v>
      </c>
      <c r="I64" s="30">
        <v>4.2300000000000004</v>
      </c>
      <c r="J64" s="53">
        <v>8</v>
      </c>
      <c r="K64" s="31"/>
      <c r="L64" s="31">
        <v>8</v>
      </c>
      <c r="M64" s="31">
        <v>1</v>
      </c>
      <c r="N64" s="31"/>
      <c r="O64" s="31"/>
      <c r="P64" s="31">
        <v>0.25</v>
      </c>
      <c r="Q64" s="31">
        <v>7.0000000000000007E-2</v>
      </c>
    </row>
    <row r="65" spans="1:17" ht="36" x14ac:dyDescent="0.2">
      <c r="A65" s="20">
        <v>37</v>
      </c>
      <c r="B65" s="27" t="s">
        <v>470</v>
      </c>
      <c r="C65" s="137" t="s">
        <v>469</v>
      </c>
      <c r="D65" s="28" t="s">
        <v>118</v>
      </c>
      <c r="E65" s="32">
        <v>1.512</v>
      </c>
      <c r="F65" s="30">
        <v>447.88</v>
      </c>
      <c r="G65" s="31"/>
      <c r="H65" s="30">
        <v>441</v>
      </c>
      <c r="I65" s="30">
        <v>43.04</v>
      </c>
      <c r="J65" s="53">
        <v>677</v>
      </c>
      <c r="K65" s="31"/>
      <c r="L65" s="31">
        <v>667</v>
      </c>
      <c r="M65" s="31">
        <v>65</v>
      </c>
      <c r="N65" s="31"/>
      <c r="O65" s="31"/>
      <c r="P65" s="31">
        <v>2.5499999999999998</v>
      </c>
      <c r="Q65" s="31">
        <v>3.86</v>
      </c>
    </row>
    <row r="66" spans="1:17" ht="24" x14ac:dyDescent="0.2">
      <c r="A66" s="20">
        <v>38</v>
      </c>
      <c r="B66" s="27" t="s">
        <v>468</v>
      </c>
      <c r="C66" s="137" t="s">
        <v>467</v>
      </c>
      <c r="D66" s="28" t="s">
        <v>346</v>
      </c>
      <c r="E66" s="29">
        <v>4.08</v>
      </c>
      <c r="F66" s="30">
        <v>95.2</v>
      </c>
      <c r="G66" s="31"/>
      <c r="H66" s="31"/>
      <c r="I66" s="31"/>
      <c r="J66" s="53">
        <v>388</v>
      </c>
      <c r="K66" s="31"/>
      <c r="L66" s="31"/>
      <c r="M66" s="31"/>
      <c r="N66" s="31"/>
      <c r="O66" s="31"/>
      <c r="P66" s="31"/>
      <c r="Q66" s="31"/>
    </row>
    <row r="67" spans="1:17" ht="19.149999999999999" customHeight="1" x14ac:dyDescent="0.2">
      <c r="A67" s="175" t="s">
        <v>466</v>
      </c>
      <c r="B67" s="176"/>
      <c r="C67" s="176"/>
      <c r="D67" s="176"/>
      <c r="E67" s="176"/>
      <c r="F67" s="176"/>
      <c r="G67" s="176"/>
      <c r="H67" s="176"/>
      <c r="I67" s="176"/>
      <c r="J67" s="176"/>
      <c r="K67" s="176"/>
      <c r="L67" s="176"/>
      <c r="M67" s="176"/>
      <c r="N67" s="176"/>
      <c r="O67" s="176"/>
      <c r="P67" s="176"/>
      <c r="Q67" s="176"/>
    </row>
    <row r="68" spans="1:17" ht="48" x14ac:dyDescent="0.2">
      <c r="A68" s="20">
        <v>39</v>
      </c>
      <c r="B68" s="27" t="s">
        <v>465</v>
      </c>
      <c r="C68" s="137" t="s">
        <v>464</v>
      </c>
      <c r="D68" s="28" t="s">
        <v>454</v>
      </c>
      <c r="E68" s="32">
        <v>0.21299999999999999</v>
      </c>
      <c r="F68" s="30">
        <v>6894.42</v>
      </c>
      <c r="G68" s="30">
        <v>419.42</v>
      </c>
      <c r="H68" s="30">
        <v>3698.71</v>
      </c>
      <c r="I68" s="30">
        <v>458.44</v>
      </c>
      <c r="J68" s="53">
        <v>1469</v>
      </c>
      <c r="K68" s="31">
        <v>89</v>
      </c>
      <c r="L68" s="31">
        <v>788</v>
      </c>
      <c r="M68" s="31">
        <v>98</v>
      </c>
      <c r="N68" s="31">
        <v>37.15</v>
      </c>
      <c r="O68" s="31">
        <v>7.91</v>
      </c>
      <c r="P68" s="31">
        <v>26.53</v>
      </c>
      <c r="Q68" s="31">
        <v>5.65</v>
      </c>
    </row>
    <row r="69" spans="1:17" ht="36" x14ac:dyDescent="0.2">
      <c r="A69" s="20">
        <v>40</v>
      </c>
      <c r="B69" s="27" t="s">
        <v>463</v>
      </c>
      <c r="C69" s="137" t="s">
        <v>462</v>
      </c>
      <c r="D69" s="28" t="s">
        <v>157</v>
      </c>
      <c r="E69" s="32">
        <v>55.3</v>
      </c>
      <c r="F69" s="30">
        <v>125.95</v>
      </c>
      <c r="G69" s="31"/>
      <c r="H69" s="31"/>
      <c r="I69" s="31"/>
      <c r="J69" s="53">
        <v>6965</v>
      </c>
      <c r="K69" s="31"/>
      <c r="L69" s="31"/>
      <c r="M69" s="31"/>
      <c r="N69" s="31"/>
      <c r="O69" s="31"/>
      <c r="P69" s="31"/>
      <c r="Q69" s="31"/>
    </row>
    <row r="70" spans="1:17" ht="24" x14ac:dyDescent="0.2">
      <c r="A70" s="20">
        <v>41</v>
      </c>
      <c r="B70" s="27" t="s">
        <v>461</v>
      </c>
      <c r="C70" s="137" t="s">
        <v>460</v>
      </c>
      <c r="D70" s="28" t="s">
        <v>157</v>
      </c>
      <c r="E70" s="29">
        <v>14.2</v>
      </c>
      <c r="F70" s="30">
        <v>141.66</v>
      </c>
      <c r="G70" s="31"/>
      <c r="H70" s="31"/>
      <c r="I70" s="31"/>
      <c r="J70" s="53">
        <v>2012</v>
      </c>
      <c r="K70" s="31"/>
      <c r="L70" s="31"/>
      <c r="M70" s="31"/>
      <c r="N70" s="31"/>
      <c r="O70" s="31"/>
      <c r="P70" s="31"/>
      <c r="Q70" s="31"/>
    </row>
    <row r="71" spans="1:17" ht="36" x14ac:dyDescent="0.2">
      <c r="A71" s="20">
        <v>42</v>
      </c>
      <c r="B71" s="27" t="s">
        <v>459</v>
      </c>
      <c r="C71" s="137" t="s">
        <v>458</v>
      </c>
      <c r="D71" s="28" t="s">
        <v>457</v>
      </c>
      <c r="E71" s="32">
        <v>2.9000000000000001E-2</v>
      </c>
      <c r="F71" s="30">
        <v>42277.01</v>
      </c>
      <c r="G71" s="30">
        <v>4100.37</v>
      </c>
      <c r="H71" s="30">
        <v>5246.8</v>
      </c>
      <c r="I71" s="30">
        <v>753.07</v>
      </c>
      <c r="J71" s="53">
        <v>1226</v>
      </c>
      <c r="K71" s="31">
        <v>119</v>
      </c>
      <c r="L71" s="31">
        <v>152</v>
      </c>
      <c r="M71" s="31">
        <v>22</v>
      </c>
      <c r="N71" s="31">
        <v>344.28</v>
      </c>
      <c r="O71" s="31">
        <v>9.98</v>
      </c>
      <c r="P71" s="31">
        <v>48.15</v>
      </c>
      <c r="Q71" s="31">
        <v>1.4</v>
      </c>
    </row>
    <row r="72" spans="1:17" ht="65.25" x14ac:dyDescent="0.2">
      <c r="A72" s="20">
        <v>43</v>
      </c>
      <c r="B72" s="27" t="s">
        <v>456</v>
      </c>
      <c r="C72" s="137" t="s">
        <v>455</v>
      </c>
      <c r="D72" s="28" t="s">
        <v>454</v>
      </c>
      <c r="E72" s="29">
        <v>-2.9000000000000001E-2</v>
      </c>
      <c r="F72" s="30">
        <v>2640.76</v>
      </c>
      <c r="G72" s="30">
        <v>145.06</v>
      </c>
      <c r="H72" s="30">
        <v>104.26</v>
      </c>
      <c r="I72" s="30">
        <v>29.7</v>
      </c>
      <c r="J72" s="53">
        <v>-77</v>
      </c>
      <c r="K72" s="31">
        <v>-4</v>
      </c>
      <c r="L72" s="31">
        <v>-3</v>
      </c>
      <c r="M72" s="31">
        <v>-1</v>
      </c>
      <c r="N72" s="31">
        <v>12.18</v>
      </c>
      <c r="O72" s="31">
        <v>-0.35</v>
      </c>
      <c r="P72" s="31">
        <v>2.42</v>
      </c>
      <c r="Q72" s="31">
        <v>-7.0000000000000007E-2</v>
      </c>
    </row>
    <row r="73" spans="1:17" ht="36" x14ac:dyDescent="0.2">
      <c r="A73" s="20">
        <v>44</v>
      </c>
      <c r="B73" s="27" t="s">
        <v>453</v>
      </c>
      <c r="C73" s="137" t="s">
        <v>452</v>
      </c>
      <c r="D73" s="28" t="s">
        <v>157</v>
      </c>
      <c r="E73" s="32">
        <v>5.3243999999999998</v>
      </c>
      <c r="F73" s="30">
        <v>577.75</v>
      </c>
      <c r="G73" s="31"/>
      <c r="H73" s="31"/>
      <c r="I73" s="31"/>
      <c r="J73" s="53">
        <v>3076</v>
      </c>
      <c r="K73" s="31"/>
      <c r="L73" s="31"/>
      <c r="M73" s="31"/>
      <c r="N73" s="31"/>
      <c r="O73" s="31"/>
      <c r="P73" s="31"/>
      <c r="Q73" s="31"/>
    </row>
    <row r="74" spans="1:17" ht="48" x14ac:dyDescent="0.2">
      <c r="A74" s="20">
        <v>45</v>
      </c>
      <c r="B74" s="27" t="s">
        <v>451</v>
      </c>
      <c r="C74" s="137" t="s">
        <v>450</v>
      </c>
      <c r="D74" s="28" t="s">
        <v>97</v>
      </c>
      <c r="E74" s="32">
        <v>0.41299999999999998</v>
      </c>
      <c r="F74" s="30">
        <v>15092.14</v>
      </c>
      <c r="G74" s="30">
        <v>1848.64</v>
      </c>
      <c r="H74" s="30">
        <v>9786.17</v>
      </c>
      <c r="I74" s="30">
        <v>853.26</v>
      </c>
      <c r="J74" s="53">
        <v>6233</v>
      </c>
      <c r="K74" s="31">
        <v>763</v>
      </c>
      <c r="L74" s="31">
        <v>4042</v>
      </c>
      <c r="M74" s="31">
        <v>352</v>
      </c>
      <c r="N74" s="31">
        <v>139.52000000000001</v>
      </c>
      <c r="O74" s="31">
        <v>57.62</v>
      </c>
      <c r="P74" s="31">
        <v>49.84</v>
      </c>
      <c r="Q74" s="31">
        <v>20.58</v>
      </c>
    </row>
    <row r="75" spans="1:17" ht="36" x14ac:dyDescent="0.2">
      <c r="A75" s="20">
        <v>46</v>
      </c>
      <c r="B75" s="27" t="s">
        <v>449</v>
      </c>
      <c r="C75" s="137" t="s">
        <v>448</v>
      </c>
      <c r="D75" s="28" t="s">
        <v>41</v>
      </c>
      <c r="E75" s="29">
        <v>51</v>
      </c>
      <c r="F75" s="30">
        <v>1753.94</v>
      </c>
      <c r="G75" s="31"/>
      <c r="H75" s="31"/>
      <c r="I75" s="31"/>
      <c r="J75" s="53">
        <v>89451</v>
      </c>
      <c r="K75" s="31"/>
      <c r="L75" s="31"/>
      <c r="M75" s="31"/>
      <c r="N75" s="31"/>
      <c r="O75" s="31"/>
      <c r="P75" s="31"/>
      <c r="Q75" s="31"/>
    </row>
    <row r="76" spans="1:17" ht="19.149999999999999" customHeight="1" x14ac:dyDescent="0.2">
      <c r="A76" s="183" t="s">
        <v>447</v>
      </c>
      <c r="B76" s="176"/>
      <c r="C76" s="176"/>
      <c r="D76" s="176"/>
      <c r="E76" s="176"/>
      <c r="F76" s="176"/>
      <c r="G76" s="176"/>
      <c r="H76" s="176"/>
      <c r="I76" s="176"/>
      <c r="J76" s="176"/>
      <c r="K76" s="176"/>
      <c r="L76" s="176"/>
      <c r="M76" s="176"/>
      <c r="N76" s="176"/>
      <c r="O76" s="176"/>
      <c r="P76" s="176"/>
      <c r="Q76" s="176"/>
    </row>
    <row r="77" spans="1:17" ht="24" x14ac:dyDescent="0.2">
      <c r="A77" s="20">
        <v>47</v>
      </c>
      <c r="B77" s="27" t="s">
        <v>446</v>
      </c>
      <c r="C77" s="137" t="s">
        <v>445</v>
      </c>
      <c r="D77" s="28" t="s">
        <v>444</v>
      </c>
      <c r="E77" s="29">
        <v>2.2000000000000002</v>
      </c>
      <c r="F77" s="30">
        <v>238.3</v>
      </c>
      <c r="G77" s="30">
        <v>26.47</v>
      </c>
      <c r="H77" s="30">
        <v>41.11</v>
      </c>
      <c r="I77" s="30">
        <v>4.09</v>
      </c>
      <c r="J77" s="53">
        <v>524</v>
      </c>
      <c r="K77" s="31">
        <v>58</v>
      </c>
      <c r="L77" s="31">
        <v>90</v>
      </c>
      <c r="M77" s="31">
        <v>9</v>
      </c>
      <c r="N77" s="31">
        <v>2.2999999999999998</v>
      </c>
      <c r="O77" s="31">
        <v>5.0599999999999996</v>
      </c>
      <c r="P77" s="31">
        <v>0.28999999999999998</v>
      </c>
      <c r="Q77" s="31">
        <v>0.64</v>
      </c>
    </row>
    <row r="78" spans="1:17" ht="24" x14ac:dyDescent="0.2">
      <c r="A78" s="20">
        <v>48</v>
      </c>
      <c r="B78" s="27" t="s">
        <v>98</v>
      </c>
      <c r="C78" s="137" t="s">
        <v>443</v>
      </c>
      <c r="D78" s="28" t="s">
        <v>97</v>
      </c>
      <c r="E78" s="32">
        <v>5.0999999999999997E-2</v>
      </c>
      <c r="F78" s="30">
        <v>9627.5300000000007</v>
      </c>
      <c r="G78" s="30">
        <v>1978.2</v>
      </c>
      <c r="H78" s="30">
        <v>4648.3500000000004</v>
      </c>
      <c r="I78" s="30">
        <v>327.60000000000002</v>
      </c>
      <c r="J78" s="53">
        <v>491</v>
      </c>
      <c r="K78" s="31">
        <v>101</v>
      </c>
      <c r="L78" s="31">
        <v>237</v>
      </c>
      <c r="M78" s="31">
        <v>17</v>
      </c>
      <c r="N78" s="31">
        <v>180</v>
      </c>
      <c r="O78" s="31">
        <v>9.18</v>
      </c>
      <c r="P78" s="31">
        <v>18</v>
      </c>
      <c r="Q78" s="31">
        <v>0.92</v>
      </c>
    </row>
    <row r="79" spans="1:17" ht="24" x14ac:dyDescent="0.2">
      <c r="A79" s="20">
        <v>49</v>
      </c>
      <c r="B79" s="27" t="s">
        <v>442</v>
      </c>
      <c r="C79" s="137" t="s">
        <v>441</v>
      </c>
      <c r="D79" s="28" t="s">
        <v>157</v>
      </c>
      <c r="E79" s="29">
        <v>5.2</v>
      </c>
      <c r="F79" s="30">
        <v>562.22</v>
      </c>
      <c r="G79" s="31"/>
      <c r="H79" s="31"/>
      <c r="I79" s="31"/>
      <c r="J79" s="53">
        <v>2924</v>
      </c>
      <c r="K79" s="31"/>
      <c r="L79" s="31"/>
      <c r="M79" s="31"/>
      <c r="N79" s="31"/>
      <c r="O79" s="31"/>
      <c r="P79" s="31"/>
      <c r="Q79" s="31"/>
    </row>
    <row r="80" spans="1:17" ht="24" x14ac:dyDescent="0.2">
      <c r="A80" s="20">
        <v>50</v>
      </c>
      <c r="B80" s="27" t="s">
        <v>440</v>
      </c>
      <c r="C80" s="137" t="s">
        <v>439</v>
      </c>
      <c r="D80" s="28" t="s">
        <v>95</v>
      </c>
      <c r="E80" s="32">
        <v>5.7000000000000002E-2</v>
      </c>
      <c r="F80" s="30">
        <v>438.07</v>
      </c>
      <c r="G80" s="30">
        <v>157.75</v>
      </c>
      <c r="H80" s="30">
        <v>44.41</v>
      </c>
      <c r="I80" s="30">
        <v>2.91</v>
      </c>
      <c r="J80" s="53">
        <v>25</v>
      </c>
      <c r="K80" s="31">
        <v>9</v>
      </c>
      <c r="L80" s="31">
        <v>3</v>
      </c>
      <c r="M80" s="31"/>
      <c r="N80" s="31">
        <v>12.64</v>
      </c>
      <c r="O80" s="31">
        <v>0.72</v>
      </c>
      <c r="P80" s="31">
        <v>0.16</v>
      </c>
      <c r="Q80" s="31">
        <v>0.01</v>
      </c>
    </row>
    <row r="81" spans="1:17" ht="36" x14ac:dyDescent="0.2">
      <c r="A81" s="20">
        <v>51</v>
      </c>
      <c r="B81" s="27" t="s">
        <v>438</v>
      </c>
      <c r="C81" s="137" t="s">
        <v>437</v>
      </c>
      <c r="D81" s="28" t="s">
        <v>436</v>
      </c>
      <c r="E81" s="29">
        <v>30.03</v>
      </c>
      <c r="F81" s="30">
        <v>32.549999999999997</v>
      </c>
      <c r="G81" s="31"/>
      <c r="H81" s="31"/>
      <c r="I81" s="31"/>
      <c r="J81" s="53">
        <v>977</v>
      </c>
      <c r="K81" s="31"/>
      <c r="L81" s="31"/>
      <c r="M81" s="31"/>
      <c r="N81" s="31"/>
      <c r="O81" s="31"/>
      <c r="P81" s="31"/>
      <c r="Q81" s="31"/>
    </row>
    <row r="82" spans="1:17" x14ac:dyDescent="0.2">
      <c r="A82" s="175" t="s">
        <v>44</v>
      </c>
      <c r="B82" s="176"/>
      <c r="C82" s="176"/>
      <c r="D82" s="176"/>
      <c r="E82" s="176"/>
      <c r="F82" s="176"/>
      <c r="G82" s="176"/>
      <c r="H82" s="176"/>
      <c r="I82" s="176"/>
      <c r="J82" s="54">
        <v>195282</v>
      </c>
      <c r="K82" s="30">
        <v>2800</v>
      </c>
      <c r="L82" s="30">
        <v>63201</v>
      </c>
      <c r="M82" s="30">
        <v>3075</v>
      </c>
      <c r="N82" s="31"/>
      <c r="O82" s="30">
        <v>232.17</v>
      </c>
      <c r="P82" s="31"/>
      <c r="Q82" s="30">
        <v>184.4</v>
      </c>
    </row>
    <row r="83" spans="1:17" x14ac:dyDescent="0.2">
      <c r="A83" s="175" t="s">
        <v>45</v>
      </c>
      <c r="B83" s="176"/>
      <c r="C83" s="176"/>
      <c r="D83" s="176"/>
      <c r="E83" s="176"/>
      <c r="F83" s="176"/>
      <c r="G83" s="176"/>
      <c r="H83" s="176"/>
      <c r="I83" s="176"/>
      <c r="J83" s="54">
        <v>195535</v>
      </c>
      <c r="K83" s="30">
        <v>2921</v>
      </c>
      <c r="L83" s="30">
        <v>63333</v>
      </c>
      <c r="M83" s="30">
        <v>3207</v>
      </c>
      <c r="N83" s="31"/>
      <c r="O83" s="30">
        <v>232.17</v>
      </c>
      <c r="P83" s="31"/>
      <c r="Q83" s="30">
        <v>184.4</v>
      </c>
    </row>
    <row r="84" spans="1:17" x14ac:dyDescent="0.2">
      <c r="A84" s="175" t="s">
        <v>46</v>
      </c>
      <c r="B84" s="176"/>
      <c r="C84" s="176"/>
      <c r="D84" s="176"/>
      <c r="E84" s="176"/>
      <c r="F84" s="176"/>
      <c r="G84" s="176"/>
      <c r="H84" s="176"/>
      <c r="I84" s="176"/>
      <c r="J84" s="53"/>
      <c r="K84" s="31"/>
      <c r="L84" s="31"/>
      <c r="M84" s="31"/>
      <c r="N84" s="31"/>
      <c r="O84" s="31"/>
      <c r="P84" s="31"/>
      <c r="Q84" s="31"/>
    </row>
    <row r="85" spans="1:17" ht="12.95" customHeight="1" x14ac:dyDescent="0.2">
      <c r="A85" s="175" t="s">
        <v>435</v>
      </c>
      <c r="B85" s="176"/>
      <c r="C85" s="176"/>
      <c r="D85" s="176"/>
      <c r="E85" s="176"/>
      <c r="F85" s="176"/>
      <c r="G85" s="176"/>
      <c r="H85" s="176"/>
      <c r="I85" s="176"/>
      <c r="J85" s="54">
        <v>253</v>
      </c>
      <c r="K85" s="30">
        <v>120</v>
      </c>
      <c r="L85" s="30">
        <v>132</v>
      </c>
      <c r="M85" s="30">
        <v>132</v>
      </c>
      <c r="N85" s="31"/>
      <c r="O85" s="31"/>
      <c r="P85" s="31"/>
      <c r="Q85" s="31"/>
    </row>
    <row r="86" spans="1:17" x14ac:dyDescent="0.2">
      <c r="A86" s="175" t="s">
        <v>47</v>
      </c>
      <c r="B86" s="176"/>
      <c r="C86" s="176"/>
      <c r="D86" s="176"/>
      <c r="E86" s="176"/>
      <c r="F86" s="176"/>
      <c r="G86" s="176"/>
      <c r="H86" s="176"/>
      <c r="I86" s="176"/>
      <c r="J86" s="54">
        <v>6643</v>
      </c>
      <c r="K86" s="31"/>
      <c r="L86" s="31"/>
      <c r="M86" s="31"/>
      <c r="N86" s="31"/>
      <c r="O86" s="31"/>
      <c r="P86" s="31"/>
      <c r="Q86" s="31"/>
    </row>
    <row r="87" spans="1:17" ht="13.15" customHeight="1" x14ac:dyDescent="0.2">
      <c r="A87" s="196" t="s">
        <v>46</v>
      </c>
      <c r="B87" s="197"/>
      <c r="C87" s="197"/>
      <c r="D87" s="197"/>
      <c r="E87" s="197"/>
      <c r="F87" s="197"/>
      <c r="G87" s="197"/>
      <c r="H87" s="197"/>
      <c r="I87" s="198"/>
      <c r="J87" s="53"/>
      <c r="K87" s="31"/>
      <c r="L87" s="31"/>
      <c r="M87" s="31"/>
      <c r="N87" s="31"/>
      <c r="O87" s="31"/>
      <c r="P87" s="31"/>
      <c r="Q87" s="31"/>
    </row>
    <row r="88" spans="1:17" ht="13.15" customHeight="1" x14ac:dyDescent="0.2">
      <c r="A88" s="196" t="s">
        <v>434</v>
      </c>
      <c r="B88" s="197"/>
      <c r="C88" s="197"/>
      <c r="D88" s="197"/>
      <c r="E88" s="197"/>
      <c r="F88" s="197"/>
      <c r="G88" s="197"/>
      <c r="H88" s="197"/>
      <c r="I88" s="198"/>
      <c r="J88" s="54">
        <v>1277</v>
      </c>
      <c r="K88" s="31"/>
      <c r="L88" s="31"/>
      <c r="M88" s="31"/>
      <c r="N88" s="31"/>
      <c r="O88" s="31"/>
      <c r="P88" s="31"/>
      <c r="Q88" s="31"/>
    </row>
    <row r="89" spans="1:17" ht="13.15" customHeight="1" x14ac:dyDescent="0.2">
      <c r="A89" s="196" t="s">
        <v>433</v>
      </c>
      <c r="B89" s="197"/>
      <c r="C89" s="197"/>
      <c r="D89" s="197"/>
      <c r="E89" s="197"/>
      <c r="F89" s="197"/>
      <c r="G89" s="197"/>
      <c r="H89" s="197"/>
      <c r="I89" s="198"/>
      <c r="J89" s="54">
        <v>1276</v>
      </c>
      <c r="K89" s="31"/>
      <c r="L89" s="31"/>
      <c r="M89" s="31"/>
      <c r="N89" s="31"/>
      <c r="O89" s="31"/>
      <c r="P89" s="31"/>
      <c r="Q89" s="31"/>
    </row>
    <row r="90" spans="1:17" ht="13.15" customHeight="1" x14ac:dyDescent="0.2">
      <c r="A90" s="196" t="s">
        <v>432</v>
      </c>
      <c r="B90" s="197"/>
      <c r="C90" s="197"/>
      <c r="D90" s="197"/>
      <c r="E90" s="197"/>
      <c r="F90" s="197"/>
      <c r="G90" s="197"/>
      <c r="H90" s="197"/>
      <c r="I90" s="198"/>
      <c r="J90" s="54">
        <v>631</v>
      </c>
      <c r="K90" s="31"/>
      <c r="L90" s="31"/>
      <c r="M90" s="31"/>
      <c r="N90" s="31"/>
      <c r="O90" s="31"/>
      <c r="P90" s="31"/>
      <c r="Q90" s="31"/>
    </row>
    <row r="91" spans="1:17" ht="13.15" customHeight="1" x14ac:dyDescent="0.2">
      <c r="A91" s="196" t="s">
        <v>431</v>
      </c>
      <c r="B91" s="197"/>
      <c r="C91" s="197"/>
      <c r="D91" s="197"/>
      <c r="E91" s="197"/>
      <c r="F91" s="197"/>
      <c r="G91" s="197"/>
      <c r="H91" s="197"/>
      <c r="I91" s="198"/>
      <c r="J91" s="54">
        <v>1240</v>
      </c>
      <c r="K91" s="31"/>
      <c r="L91" s="31"/>
      <c r="M91" s="31"/>
      <c r="N91" s="31"/>
      <c r="O91" s="31"/>
      <c r="P91" s="31"/>
      <c r="Q91" s="31"/>
    </row>
    <row r="92" spans="1:17" ht="13.15" customHeight="1" x14ac:dyDescent="0.2">
      <c r="A92" s="196" t="s">
        <v>430</v>
      </c>
      <c r="B92" s="197"/>
      <c r="C92" s="197"/>
      <c r="D92" s="197"/>
      <c r="E92" s="197"/>
      <c r="F92" s="197"/>
      <c r="G92" s="197"/>
      <c r="H92" s="197"/>
      <c r="I92" s="198"/>
      <c r="J92" s="54">
        <v>89</v>
      </c>
      <c r="K92" s="31"/>
      <c r="L92" s="31"/>
      <c r="M92" s="31"/>
      <c r="N92" s="31"/>
      <c r="O92" s="31"/>
      <c r="P92" s="31"/>
      <c r="Q92" s="31"/>
    </row>
    <row r="93" spans="1:17" ht="13.15" customHeight="1" x14ac:dyDescent="0.2">
      <c r="A93" s="196" t="s">
        <v>429</v>
      </c>
      <c r="B93" s="197"/>
      <c r="C93" s="197"/>
      <c r="D93" s="197"/>
      <c r="E93" s="197"/>
      <c r="F93" s="197"/>
      <c r="G93" s="197"/>
      <c r="H93" s="197"/>
      <c r="I93" s="198"/>
      <c r="J93" s="54">
        <v>2130</v>
      </c>
      <c r="K93" s="31"/>
      <c r="L93" s="31"/>
      <c r="M93" s="31"/>
      <c r="N93" s="31"/>
      <c r="O93" s="31"/>
      <c r="P93" s="31"/>
      <c r="Q93" s="31"/>
    </row>
    <row r="94" spans="1:17" x14ac:dyDescent="0.2">
      <c r="A94" s="175" t="s">
        <v>48</v>
      </c>
      <c r="B94" s="176"/>
      <c r="C94" s="176"/>
      <c r="D94" s="176"/>
      <c r="E94" s="176"/>
      <c r="F94" s="176"/>
      <c r="G94" s="176"/>
      <c r="H94" s="176"/>
      <c r="I94" s="176"/>
      <c r="J94" s="54">
        <v>4073</v>
      </c>
      <c r="K94" s="31"/>
      <c r="L94" s="31"/>
      <c r="M94" s="31"/>
      <c r="N94" s="31"/>
      <c r="O94" s="31"/>
      <c r="P94" s="31"/>
      <c r="Q94" s="31"/>
    </row>
    <row r="95" spans="1:17" ht="13.15" customHeight="1" x14ac:dyDescent="0.2">
      <c r="A95" s="196" t="s">
        <v>46</v>
      </c>
      <c r="B95" s="197"/>
      <c r="C95" s="197"/>
      <c r="D95" s="197"/>
      <c r="E95" s="197"/>
      <c r="F95" s="197"/>
      <c r="G95" s="197"/>
      <c r="H95" s="197"/>
      <c r="I95" s="198"/>
      <c r="J95" s="53"/>
      <c r="K95" s="31"/>
      <c r="L95" s="31"/>
      <c r="M95" s="31"/>
      <c r="N95" s="31"/>
      <c r="O95" s="31"/>
      <c r="P95" s="31"/>
      <c r="Q95" s="31"/>
    </row>
    <row r="96" spans="1:17" ht="13.15" customHeight="1" x14ac:dyDescent="0.2">
      <c r="A96" s="196" t="s">
        <v>428</v>
      </c>
      <c r="B96" s="197"/>
      <c r="C96" s="197"/>
      <c r="D96" s="197"/>
      <c r="E96" s="197"/>
      <c r="F96" s="197"/>
      <c r="G96" s="197"/>
      <c r="H96" s="197"/>
      <c r="I96" s="198"/>
      <c r="J96" s="54">
        <v>718</v>
      </c>
      <c r="K96" s="31"/>
      <c r="L96" s="31"/>
      <c r="M96" s="31"/>
      <c r="N96" s="31"/>
      <c r="O96" s="31"/>
      <c r="P96" s="31"/>
      <c r="Q96" s="31"/>
    </row>
    <row r="97" spans="1:17" ht="13.15" customHeight="1" x14ac:dyDescent="0.2">
      <c r="A97" s="196" t="s">
        <v>427</v>
      </c>
      <c r="B97" s="197"/>
      <c r="C97" s="197"/>
      <c r="D97" s="197"/>
      <c r="E97" s="197"/>
      <c r="F97" s="197"/>
      <c r="G97" s="197"/>
      <c r="H97" s="197"/>
      <c r="I97" s="198"/>
      <c r="J97" s="54">
        <v>672</v>
      </c>
      <c r="K97" s="31"/>
      <c r="L97" s="31"/>
      <c r="M97" s="31"/>
      <c r="N97" s="31"/>
      <c r="O97" s="31"/>
      <c r="P97" s="31"/>
      <c r="Q97" s="31"/>
    </row>
    <row r="98" spans="1:17" ht="13.15" customHeight="1" x14ac:dyDescent="0.2">
      <c r="A98" s="196" t="s">
        <v>426</v>
      </c>
      <c r="B98" s="197"/>
      <c r="C98" s="197"/>
      <c r="D98" s="197"/>
      <c r="E98" s="197"/>
      <c r="F98" s="197"/>
      <c r="G98" s="197"/>
      <c r="H98" s="197"/>
      <c r="I98" s="198"/>
      <c r="J98" s="54">
        <v>391</v>
      </c>
      <c r="K98" s="31"/>
      <c r="L98" s="31"/>
      <c r="M98" s="31"/>
      <c r="N98" s="31"/>
      <c r="O98" s="31"/>
      <c r="P98" s="31"/>
      <c r="Q98" s="31"/>
    </row>
    <row r="99" spans="1:17" ht="13.15" customHeight="1" x14ac:dyDescent="0.2">
      <c r="A99" s="196" t="s">
        <v>425</v>
      </c>
      <c r="B99" s="197"/>
      <c r="C99" s="197"/>
      <c r="D99" s="197"/>
      <c r="E99" s="197"/>
      <c r="F99" s="197"/>
      <c r="G99" s="197"/>
      <c r="H99" s="197"/>
      <c r="I99" s="198"/>
      <c r="J99" s="54">
        <v>54</v>
      </c>
      <c r="K99" s="31"/>
      <c r="L99" s="31"/>
      <c r="M99" s="31"/>
      <c r="N99" s="31"/>
      <c r="O99" s="31"/>
      <c r="P99" s="31"/>
      <c r="Q99" s="31"/>
    </row>
    <row r="100" spans="1:17" ht="13.15" customHeight="1" x14ac:dyDescent="0.2">
      <c r="A100" s="196" t="s">
        <v>424</v>
      </c>
      <c r="B100" s="197"/>
      <c r="C100" s="197"/>
      <c r="D100" s="197"/>
      <c r="E100" s="197"/>
      <c r="F100" s="197"/>
      <c r="G100" s="197"/>
      <c r="H100" s="197"/>
      <c r="I100" s="198"/>
      <c r="J100" s="54">
        <v>813</v>
      </c>
      <c r="K100" s="31"/>
      <c r="L100" s="31"/>
      <c r="M100" s="31"/>
      <c r="N100" s="31"/>
      <c r="O100" s="31"/>
      <c r="P100" s="31"/>
      <c r="Q100" s="31"/>
    </row>
    <row r="101" spans="1:17" ht="13.15" customHeight="1" x14ac:dyDescent="0.2">
      <c r="A101" s="196" t="s">
        <v>423</v>
      </c>
      <c r="B101" s="197"/>
      <c r="C101" s="197"/>
      <c r="D101" s="197"/>
      <c r="E101" s="197"/>
      <c r="F101" s="197"/>
      <c r="G101" s="197"/>
      <c r="H101" s="197"/>
      <c r="I101" s="198"/>
      <c r="J101" s="54">
        <v>1425</v>
      </c>
      <c r="K101" s="31"/>
      <c r="L101" s="31"/>
      <c r="M101" s="31"/>
      <c r="N101" s="31"/>
      <c r="O101" s="31"/>
      <c r="P101" s="31"/>
      <c r="Q101" s="31"/>
    </row>
    <row r="102" spans="1:17" x14ac:dyDescent="0.2">
      <c r="A102" s="182" t="s">
        <v>49</v>
      </c>
      <c r="B102" s="176"/>
      <c r="C102" s="176"/>
      <c r="D102" s="176"/>
      <c r="E102" s="176"/>
      <c r="F102" s="176"/>
      <c r="G102" s="176"/>
      <c r="H102" s="176"/>
      <c r="I102" s="176"/>
      <c r="J102" s="53"/>
      <c r="K102" s="31"/>
      <c r="L102" s="31"/>
      <c r="M102" s="31"/>
      <c r="N102" s="31"/>
      <c r="O102" s="31"/>
      <c r="P102" s="31"/>
      <c r="Q102" s="31"/>
    </row>
    <row r="103" spans="1:17" ht="12.95" customHeight="1" x14ac:dyDescent="0.2">
      <c r="A103" s="175" t="s">
        <v>422</v>
      </c>
      <c r="B103" s="176"/>
      <c r="C103" s="176"/>
      <c r="D103" s="176"/>
      <c r="E103" s="176"/>
      <c r="F103" s="176"/>
      <c r="G103" s="176"/>
      <c r="H103" s="176"/>
      <c r="I103" s="176"/>
      <c r="J103" s="54">
        <v>15060</v>
      </c>
      <c r="K103" s="31"/>
      <c r="L103" s="31"/>
      <c r="M103" s="31"/>
      <c r="N103" s="31"/>
      <c r="O103" s="30">
        <v>25.41</v>
      </c>
      <c r="P103" s="31"/>
      <c r="Q103" s="30">
        <v>73.41</v>
      </c>
    </row>
    <row r="104" spans="1:17" x14ac:dyDescent="0.2">
      <c r="A104" s="175" t="s">
        <v>253</v>
      </c>
      <c r="B104" s="176"/>
      <c r="C104" s="176"/>
      <c r="D104" s="176"/>
      <c r="E104" s="176"/>
      <c r="F104" s="176"/>
      <c r="G104" s="176"/>
      <c r="H104" s="176"/>
      <c r="I104" s="176"/>
      <c r="J104" s="54">
        <v>11063</v>
      </c>
      <c r="K104" s="31"/>
      <c r="L104" s="31"/>
      <c r="M104" s="31"/>
      <c r="N104" s="31"/>
      <c r="O104" s="30">
        <v>12.49</v>
      </c>
      <c r="P104" s="31"/>
      <c r="Q104" s="30">
        <v>68.08</v>
      </c>
    </row>
    <row r="105" spans="1:17" x14ac:dyDescent="0.2">
      <c r="A105" s="175" t="s">
        <v>251</v>
      </c>
      <c r="B105" s="176"/>
      <c r="C105" s="176"/>
      <c r="D105" s="176"/>
      <c r="E105" s="176"/>
      <c r="F105" s="176"/>
      <c r="G105" s="176"/>
      <c r="H105" s="176"/>
      <c r="I105" s="176"/>
      <c r="J105" s="54">
        <v>34737</v>
      </c>
      <c r="K105" s="31"/>
      <c r="L105" s="31"/>
      <c r="M105" s="31"/>
      <c r="N105" s="31"/>
      <c r="O105" s="31"/>
      <c r="P105" s="31"/>
      <c r="Q105" s="31"/>
    </row>
    <row r="106" spans="1:17" x14ac:dyDescent="0.2">
      <c r="A106" s="175" t="s">
        <v>371</v>
      </c>
      <c r="B106" s="176"/>
      <c r="C106" s="176"/>
      <c r="D106" s="176"/>
      <c r="E106" s="176"/>
      <c r="F106" s="176"/>
      <c r="G106" s="176"/>
      <c r="H106" s="176"/>
      <c r="I106" s="176"/>
      <c r="J106" s="54">
        <v>11709</v>
      </c>
      <c r="K106" s="31"/>
      <c r="L106" s="31"/>
      <c r="M106" s="31"/>
      <c r="N106" s="31"/>
      <c r="O106" s="30">
        <v>73.37</v>
      </c>
      <c r="P106" s="31"/>
      <c r="Q106" s="30">
        <v>9.25</v>
      </c>
    </row>
    <row r="107" spans="1:17" ht="12.95" customHeight="1" x14ac:dyDescent="0.2">
      <c r="A107" s="175" t="s">
        <v>373</v>
      </c>
      <c r="B107" s="176"/>
      <c r="C107" s="176"/>
      <c r="D107" s="176"/>
      <c r="E107" s="176"/>
      <c r="F107" s="176"/>
      <c r="G107" s="176"/>
      <c r="H107" s="176"/>
      <c r="I107" s="176"/>
      <c r="J107" s="54">
        <v>21293</v>
      </c>
      <c r="K107" s="31"/>
      <c r="L107" s="31"/>
      <c r="M107" s="31"/>
      <c r="N107" s="31"/>
      <c r="O107" s="30">
        <v>39.81</v>
      </c>
      <c r="P107" s="31"/>
      <c r="Q107" s="30">
        <v>5.91</v>
      </c>
    </row>
    <row r="108" spans="1:17" x14ac:dyDescent="0.2">
      <c r="A108" s="175" t="s">
        <v>421</v>
      </c>
      <c r="B108" s="176"/>
      <c r="C108" s="176"/>
      <c r="D108" s="176"/>
      <c r="E108" s="176"/>
      <c r="F108" s="176"/>
      <c r="G108" s="176"/>
      <c r="H108" s="176"/>
      <c r="I108" s="176"/>
      <c r="J108" s="54">
        <v>429</v>
      </c>
      <c r="K108" s="31"/>
      <c r="L108" s="31"/>
      <c r="M108" s="31"/>
      <c r="N108" s="31"/>
      <c r="O108" s="30">
        <v>5.93</v>
      </c>
      <c r="P108" s="31"/>
      <c r="Q108" s="30">
        <v>0.19</v>
      </c>
    </row>
    <row r="109" spans="1:17" x14ac:dyDescent="0.2">
      <c r="A109" s="175" t="s">
        <v>420</v>
      </c>
      <c r="B109" s="176"/>
      <c r="C109" s="176"/>
      <c r="D109" s="176"/>
      <c r="E109" s="176"/>
      <c r="F109" s="176"/>
      <c r="G109" s="176"/>
      <c r="H109" s="176"/>
      <c r="I109" s="176"/>
      <c r="J109" s="54">
        <v>22509</v>
      </c>
      <c r="K109" s="31"/>
      <c r="L109" s="31"/>
      <c r="M109" s="31"/>
      <c r="N109" s="31"/>
      <c r="O109" s="30">
        <v>75.16</v>
      </c>
      <c r="P109" s="31"/>
      <c r="Q109" s="30">
        <v>27.56</v>
      </c>
    </row>
    <row r="110" spans="1:17" x14ac:dyDescent="0.2">
      <c r="A110" s="175" t="s">
        <v>419</v>
      </c>
      <c r="B110" s="176"/>
      <c r="C110" s="176"/>
      <c r="D110" s="176"/>
      <c r="E110" s="176"/>
      <c r="F110" s="176"/>
      <c r="G110" s="176"/>
      <c r="H110" s="176"/>
      <c r="I110" s="176"/>
      <c r="J110" s="54">
        <v>89451</v>
      </c>
      <c r="K110" s="31"/>
      <c r="L110" s="31"/>
      <c r="M110" s="31"/>
      <c r="N110" s="31"/>
      <c r="O110" s="31"/>
      <c r="P110" s="31"/>
      <c r="Q110" s="31"/>
    </row>
    <row r="111" spans="1:17" x14ac:dyDescent="0.2">
      <c r="A111" s="175" t="s">
        <v>52</v>
      </c>
      <c r="B111" s="176"/>
      <c r="C111" s="176"/>
      <c r="D111" s="176"/>
      <c r="E111" s="176"/>
      <c r="F111" s="176"/>
      <c r="G111" s="176"/>
      <c r="H111" s="176"/>
      <c r="I111" s="176"/>
      <c r="J111" s="54">
        <v>206251</v>
      </c>
      <c r="K111" s="31"/>
      <c r="L111" s="31"/>
      <c r="M111" s="31"/>
      <c r="N111" s="31"/>
      <c r="O111" s="30">
        <v>232.17</v>
      </c>
      <c r="P111" s="31"/>
      <c r="Q111" s="30">
        <v>184.4</v>
      </c>
    </row>
    <row r="112" spans="1:17" x14ac:dyDescent="0.2">
      <c r="A112" s="175" t="s">
        <v>53</v>
      </c>
      <c r="B112" s="176"/>
      <c r="C112" s="176"/>
      <c r="D112" s="176"/>
      <c r="E112" s="176"/>
      <c r="F112" s="176"/>
      <c r="G112" s="176"/>
      <c r="H112" s="176"/>
      <c r="I112" s="176"/>
      <c r="J112" s="53"/>
      <c r="K112" s="31"/>
      <c r="L112" s="31"/>
      <c r="M112" s="31"/>
      <c r="N112" s="31"/>
      <c r="O112" s="31"/>
      <c r="P112" s="31"/>
      <c r="Q112" s="31"/>
    </row>
    <row r="113" spans="1:17" x14ac:dyDescent="0.2">
      <c r="A113" s="175" t="s">
        <v>54</v>
      </c>
      <c r="B113" s="176"/>
      <c r="C113" s="176"/>
      <c r="D113" s="176"/>
      <c r="E113" s="176"/>
      <c r="F113" s="176"/>
      <c r="G113" s="176"/>
      <c r="H113" s="176"/>
      <c r="I113" s="176"/>
      <c r="J113" s="54">
        <v>129281</v>
      </c>
      <c r="K113" s="31"/>
      <c r="L113" s="31"/>
      <c r="M113" s="31"/>
      <c r="N113" s="31"/>
      <c r="O113" s="31"/>
      <c r="P113" s="31"/>
      <c r="Q113" s="31"/>
    </row>
    <row r="114" spans="1:17" x14ac:dyDescent="0.2">
      <c r="A114" s="175" t="s">
        <v>55</v>
      </c>
      <c r="B114" s="176"/>
      <c r="C114" s="176"/>
      <c r="D114" s="176"/>
      <c r="E114" s="176"/>
      <c r="F114" s="176"/>
      <c r="G114" s="176"/>
      <c r="H114" s="176"/>
      <c r="I114" s="176"/>
      <c r="J114" s="54">
        <v>60126</v>
      </c>
      <c r="K114" s="31"/>
      <c r="L114" s="31"/>
      <c r="M114" s="31"/>
      <c r="N114" s="31"/>
      <c r="O114" s="31"/>
      <c r="P114" s="31"/>
      <c r="Q114" s="31"/>
    </row>
    <row r="115" spans="1:17" x14ac:dyDescent="0.2">
      <c r="A115" s="175" t="s">
        <v>56</v>
      </c>
      <c r="B115" s="176"/>
      <c r="C115" s="176"/>
      <c r="D115" s="176"/>
      <c r="E115" s="176"/>
      <c r="F115" s="176"/>
      <c r="G115" s="176"/>
      <c r="H115" s="176"/>
      <c r="I115" s="176"/>
      <c r="J115" s="54">
        <v>6128</v>
      </c>
      <c r="K115" s="31"/>
      <c r="L115" s="31"/>
      <c r="M115" s="31"/>
      <c r="N115" s="31"/>
      <c r="O115" s="31"/>
      <c r="P115" s="31"/>
      <c r="Q115" s="31"/>
    </row>
    <row r="116" spans="1:17" x14ac:dyDescent="0.2">
      <c r="A116" s="175" t="s">
        <v>57</v>
      </c>
      <c r="B116" s="176"/>
      <c r="C116" s="176"/>
      <c r="D116" s="176"/>
      <c r="E116" s="176"/>
      <c r="F116" s="176"/>
      <c r="G116" s="176"/>
      <c r="H116" s="176"/>
      <c r="I116" s="176"/>
      <c r="J116" s="54">
        <v>6643</v>
      </c>
      <c r="K116" s="31"/>
      <c r="L116" s="31"/>
      <c r="M116" s="31"/>
      <c r="N116" s="31"/>
      <c r="O116" s="31"/>
      <c r="P116" s="31"/>
      <c r="Q116" s="31"/>
    </row>
    <row r="117" spans="1:17" x14ac:dyDescent="0.2">
      <c r="A117" s="175" t="s">
        <v>58</v>
      </c>
      <c r="B117" s="176"/>
      <c r="C117" s="176"/>
      <c r="D117" s="176"/>
      <c r="E117" s="176"/>
      <c r="F117" s="176"/>
      <c r="G117" s="176"/>
      <c r="H117" s="176"/>
      <c r="I117" s="176"/>
      <c r="J117" s="54">
        <v>4073</v>
      </c>
      <c r="K117" s="31"/>
      <c r="L117" s="31"/>
      <c r="M117" s="31"/>
      <c r="N117" s="31"/>
      <c r="O117" s="31"/>
      <c r="P117" s="31"/>
      <c r="Q117" s="31"/>
    </row>
    <row r="118" spans="1:17" x14ac:dyDescent="0.2">
      <c r="A118" s="182" t="s">
        <v>59</v>
      </c>
      <c r="B118" s="176"/>
      <c r="C118" s="176"/>
      <c r="D118" s="176"/>
      <c r="E118" s="176"/>
      <c r="F118" s="176"/>
      <c r="G118" s="176"/>
      <c r="H118" s="176"/>
      <c r="I118" s="176"/>
      <c r="J118" s="55">
        <v>206251</v>
      </c>
      <c r="K118" s="31"/>
      <c r="L118" s="31"/>
      <c r="M118" s="31"/>
      <c r="N118" s="31"/>
      <c r="O118" s="33">
        <v>232.17</v>
      </c>
      <c r="P118" s="31"/>
      <c r="Q118" s="33">
        <v>184.4</v>
      </c>
    </row>
    <row r="119" spans="1:17" x14ac:dyDescent="0.2">
      <c r="A119"/>
      <c r="B119"/>
      <c r="C119"/>
      <c r="D119"/>
      <c r="E119"/>
      <c r="F119" s="24"/>
      <c r="G119" s="24"/>
      <c r="H119" s="24"/>
      <c r="I119" s="24"/>
      <c r="J119" s="56"/>
      <c r="K119" s="24"/>
      <c r="L119" s="24"/>
      <c r="M119" s="24"/>
      <c r="N119" s="24"/>
      <c r="O119" s="24"/>
      <c r="P119" s="24"/>
      <c r="Q119" s="24"/>
    </row>
    <row r="120" spans="1:17" x14ac:dyDescent="0.2">
      <c r="F120" s="24"/>
      <c r="G120" s="24"/>
      <c r="H120" s="24"/>
      <c r="I120" s="24"/>
      <c r="J120" s="56"/>
      <c r="K120" s="24"/>
      <c r="L120" s="24"/>
      <c r="M120" s="24"/>
      <c r="N120" s="24"/>
      <c r="O120" s="24"/>
      <c r="P120" s="24"/>
      <c r="Q120" s="24"/>
    </row>
  </sheetData>
  <mergeCells count="65">
    <mergeCell ref="E1:I1"/>
    <mergeCell ref="E9:J9"/>
    <mergeCell ref="E10:J10"/>
    <mergeCell ref="N20:N22"/>
    <mergeCell ref="Q20:Q22"/>
    <mergeCell ref="J21:J22"/>
    <mergeCell ref="K21:M21"/>
    <mergeCell ref="J20:M20"/>
    <mergeCell ref="P20:P22"/>
    <mergeCell ref="F21:F22"/>
    <mergeCell ref="A76:Q76"/>
    <mergeCell ref="F20:I20"/>
    <mergeCell ref="G21:I21"/>
    <mergeCell ref="A24:Q24"/>
    <mergeCell ref="A20:A22"/>
    <mergeCell ref="C20:C22"/>
    <mergeCell ref="D20:D22"/>
    <mergeCell ref="E20:E22"/>
    <mergeCell ref="B20:B22"/>
    <mergeCell ref="O20:O22"/>
    <mergeCell ref="A25:Q25"/>
    <mergeCell ref="A44:Q44"/>
    <mergeCell ref="A49:Q49"/>
    <mergeCell ref="A50:Q50"/>
    <mergeCell ref="A67:Q67"/>
    <mergeCell ref="A82:I82"/>
    <mergeCell ref="A83:I83"/>
    <mergeCell ref="A84:I84"/>
    <mergeCell ref="A85:I85"/>
    <mergeCell ref="A86:I86"/>
    <mergeCell ref="A105:I105"/>
    <mergeCell ref="A94:I94"/>
    <mergeCell ref="A95:I95"/>
    <mergeCell ref="A96:I96"/>
    <mergeCell ref="A97:I97"/>
    <mergeCell ref="A98:I98"/>
    <mergeCell ref="A99:I99"/>
    <mergeCell ref="A100:I100"/>
    <mergeCell ref="A101:I101"/>
    <mergeCell ref="A102:I102"/>
    <mergeCell ref="A103:I103"/>
    <mergeCell ref="A104:I104"/>
    <mergeCell ref="A116:I116"/>
    <mergeCell ref="A117:I117"/>
    <mergeCell ref="A118:I118"/>
    <mergeCell ref="J13:K13"/>
    <mergeCell ref="J14:K14"/>
    <mergeCell ref="J15:K15"/>
    <mergeCell ref="A112:I112"/>
    <mergeCell ref="A113:I113"/>
    <mergeCell ref="A114:I114"/>
    <mergeCell ref="A115:I115"/>
    <mergeCell ref="A106:I106"/>
    <mergeCell ref="A107:I107"/>
    <mergeCell ref="A108:I108"/>
    <mergeCell ref="A109:I109"/>
    <mergeCell ref="A110:I110"/>
    <mergeCell ref="A111:I111"/>
    <mergeCell ref="A87:I87"/>
    <mergeCell ref="A93:I93"/>
    <mergeCell ref="A92:I92"/>
    <mergeCell ref="A91:I91"/>
    <mergeCell ref="A90:I90"/>
    <mergeCell ref="A89:I89"/>
    <mergeCell ref="A88:I88"/>
  </mergeCells>
  <pageMargins left="0.23622047244094491" right="0" top="0.39370078740157483" bottom="0.39370078740157483" header="0.19685039370078741" footer="0.19685039370078741"/>
  <pageSetup paperSize="9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6"/>
  </sheetPr>
  <dimension ref="A1:D33"/>
  <sheetViews>
    <sheetView tabSelected="1" zoomScaleNormal="100" zoomScaleSheetLayoutView="75" workbookViewId="0">
      <selection activeCell="A5" sqref="A5:D5"/>
    </sheetView>
  </sheetViews>
  <sheetFormatPr defaultColWidth="9" defaultRowHeight="12.75" x14ac:dyDescent="0.2"/>
  <cols>
    <col min="1" max="1" width="41.85546875" style="89" customWidth="1"/>
    <col min="2" max="2" width="21.5703125" style="89" customWidth="1"/>
    <col min="3" max="3" width="22.28515625" style="89" customWidth="1"/>
    <col min="4" max="4" width="22.28515625" style="90" customWidth="1"/>
    <col min="5" max="250" width="20.140625" style="89" customWidth="1"/>
    <col min="251" max="251" width="10.7109375" style="89" customWidth="1"/>
    <col min="252" max="252" width="11.140625" style="89" customWidth="1"/>
    <col min="253" max="253" width="21.42578125" style="89" customWidth="1"/>
    <col min="254" max="254" width="21.5703125" style="89" customWidth="1"/>
    <col min="255" max="255" width="22.28515625" style="89" customWidth="1"/>
    <col min="256" max="16384" width="9" style="89"/>
  </cols>
  <sheetData>
    <row r="1" spans="1:4" s="59" customFormat="1" ht="18.75" customHeight="1" x14ac:dyDescent="0.2">
      <c r="A1" s="207" t="s">
        <v>71</v>
      </c>
      <c r="B1" s="207"/>
      <c r="C1" s="207"/>
      <c r="D1" s="207"/>
    </row>
    <row r="2" spans="1:4" s="59" customFormat="1" ht="15.75" customHeight="1" x14ac:dyDescent="0.2">
      <c r="A2" s="60"/>
      <c r="B2" s="60"/>
      <c r="C2" s="60"/>
      <c r="D2" s="60"/>
    </row>
    <row r="3" spans="1:4" s="59" customFormat="1" ht="20.25" customHeight="1" x14ac:dyDescent="0.2">
      <c r="A3" s="208" t="s">
        <v>72</v>
      </c>
      <c r="B3" s="208"/>
      <c r="C3" s="208"/>
      <c r="D3" s="208"/>
    </row>
    <row r="4" spans="1:4" s="59" customFormat="1" ht="15.75" customHeight="1" x14ac:dyDescent="0.2">
      <c r="A4" s="61"/>
      <c r="B4" s="62"/>
      <c r="C4" s="61"/>
      <c r="D4" s="63"/>
    </row>
    <row r="5" spans="1:4" s="64" customFormat="1" ht="45" customHeight="1" x14ac:dyDescent="0.3">
      <c r="A5" s="209" t="s">
        <v>539</v>
      </c>
      <c r="B5" s="209"/>
      <c r="C5" s="209"/>
      <c r="D5" s="209"/>
    </row>
    <row r="6" spans="1:4" s="64" customFormat="1" ht="18.75" x14ac:dyDescent="0.3">
      <c r="A6" s="209" t="s">
        <v>17</v>
      </c>
      <c r="B6" s="209"/>
      <c r="C6" s="209"/>
      <c r="D6" s="209"/>
    </row>
    <row r="7" spans="1:4" s="64" customFormat="1" ht="9" customHeight="1" x14ac:dyDescent="0.3">
      <c r="A7" s="209"/>
      <c r="B7" s="209"/>
      <c r="C7" s="209"/>
      <c r="D7" s="209"/>
    </row>
    <row r="8" spans="1:4" s="64" customFormat="1" ht="15.75" customHeight="1" x14ac:dyDescent="0.3">
      <c r="A8" s="65"/>
      <c r="B8" s="65"/>
      <c r="C8" s="65"/>
      <c r="D8" s="65"/>
    </row>
    <row r="9" spans="1:4" s="70" customFormat="1" ht="15.75" customHeight="1" x14ac:dyDescent="0.25">
      <c r="A9" s="66" t="s">
        <v>73</v>
      </c>
      <c r="B9" s="67"/>
      <c r="C9" s="68"/>
      <c r="D9" s="69" t="s">
        <v>74</v>
      </c>
    </row>
    <row r="10" spans="1:4" s="59" customFormat="1" ht="15.75" customHeight="1" x14ac:dyDescent="0.2">
      <c r="A10" s="199" t="s">
        <v>75</v>
      </c>
      <c r="B10" s="202" t="s">
        <v>76</v>
      </c>
      <c r="C10" s="202" t="s">
        <v>77</v>
      </c>
      <c r="D10" s="202" t="s">
        <v>78</v>
      </c>
    </row>
    <row r="11" spans="1:4" s="71" customFormat="1" ht="12.75" customHeight="1" x14ac:dyDescent="0.2">
      <c r="A11" s="200"/>
      <c r="B11" s="203"/>
      <c r="C11" s="203"/>
      <c r="D11" s="205"/>
    </row>
    <row r="12" spans="1:4" s="71" customFormat="1" ht="12.75" customHeight="1" x14ac:dyDescent="0.2">
      <c r="A12" s="200"/>
      <c r="B12" s="203"/>
      <c r="C12" s="203"/>
      <c r="D12" s="205"/>
    </row>
    <row r="13" spans="1:4" s="71" customFormat="1" ht="42.75" customHeight="1" x14ac:dyDescent="0.2">
      <c r="A13" s="201"/>
      <c r="B13" s="204"/>
      <c r="C13" s="203"/>
      <c r="D13" s="206"/>
    </row>
    <row r="14" spans="1:4" s="59" customFormat="1" ht="15.75" x14ac:dyDescent="0.25">
      <c r="A14" s="95" t="s">
        <v>79</v>
      </c>
      <c r="B14" s="72" t="s">
        <v>80</v>
      </c>
      <c r="C14" s="73" t="s">
        <v>81</v>
      </c>
      <c r="D14" s="91" t="s">
        <v>82</v>
      </c>
    </row>
    <row r="15" spans="1:4" s="76" customFormat="1" ht="50.1" customHeight="1" x14ac:dyDescent="0.2">
      <c r="A15" s="96" t="s">
        <v>534</v>
      </c>
      <c r="B15" s="74">
        <f>'Сводка затрат'!H13</f>
        <v>113355</v>
      </c>
      <c r="C15" s="75">
        <f>ROUND('Сводка затрат'!D13*5.56+'Сводка затрат'!E13*5.56+'Сводка затрат'!F13*4.19,0)</f>
        <v>630254</v>
      </c>
      <c r="D15" s="98" t="s">
        <v>527</v>
      </c>
    </row>
    <row r="16" spans="1:4" s="76" customFormat="1" ht="50.1" customHeight="1" x14ac:dyDescent="0.2">
      <c r="A16" s="174" t="s">
        <v>535</v>
      </c>
      <c r="B16" s="74">
        <f>'Сводка затрат'!H14</f>
        <v>59432</v>
      </c>
      <c r="C16" s="75">
        <f>ROUND('Сводка затрат'!D14*5.56+'Сводка затрат'!E14*5.56+'Сводка затрат'!F14*4.19,0)</f>
        <v>330442</v>
      </c>
      <c r="D16" s="98" t="s">
        <v>528</v>
      </c>
    </row>
    <row r="17" spans="1:4" s="76" customFormat="1" ht="50.1" customHeight="1" x14ac:dyDescent="0.2">
      <c r="A17" s="174" t="s">
        <v>536</v>
      </c>
      <c r="B17" s="74">
        <f>'Сводка затрат'!H15</f>
        <v>157322</v>
      </c>
      <c r="C17" s="75">
        <f>ROUND('Сводка затрат'!D15*5.56+'Сводка затрат'!E15*5.56+'Сводка затрат'!F15*4.19,0)</f>
        <v>859283</v>
      </c>
      <c r="D17" s="98" t="s">
        <v>529</v>
      </c>
    </row>
    <row r="18" spans="1:4" s="76" customFormat="1" ht="50.1" customHeight="1" x14ac:dyDescent="0.2">
      <c r="A18" s="174" t="s">
        <v>537</v>
      </c>
      <c r="B18" s="74">
        <f>'Сводка затрат'!H16</f>
        <v>862647</v>
      </c>
      <c r="C18" s="75">
        <f>ROUND('Сводка затрат'!D16*5.56+'Сводка затрат'!E16*5.56+'Сводка затрат'!F16*4.19,0)</f>
        <v>4796317</v>
      </c>
      <c r="D18" s="98" t="s">
        <v>530</v>
      </c>
    </row>
    <row r="19" spans="1:4" s="76" customFormat="1" ht="50.1" customHeight="1" x14ac:dyDescent="0.2">
      <c r="A19" s="174" t="s">
        <v>537</v>
      </c>
      <c r="B19" s="74">
        <f>'Сводка затрат'!H17</f>
        <v>206251</v>
      </c>
      <c r="C19" s="75">
        <f>ROUND('Сводка затрат'!D17*5.56+'Сводка затрат'!E17*5.56+'Сводка затрат'!F17*4.19,0)</f>
        <v>1146756</v>
      </c>
      <c r="D19" s="98" t="s">
        <v>531</v>
      </c>
    </row>
    <row r="20" spans="1:4" s="76" customFormat="1" ht="20.25" customHeight="1" x14ac:dyDescent="0.2">
      <c r="A20" s="97" t="s">
        <v>83</v>
      </c>
      <c r="B20" s="77">
        <f>SUM(B15:B19)</f>
        <v>1399007</v>
      </c>
      <c r="C20" s="78">
        <f>SUM(C15:C19)</f>
        <v>7763052</v>
      </c>
      <c r="D20" s="92"/>
    </row>
    <row r="21" spans="1:4" s="76" customFormat="1" ht="15" customHeight="1" x14ac:dyDescent="0.2">
      <c r="A21" s="79"/>
      <c r="B21" s="77"/>
      <c r="C21" s="78"/>
      <c r="D21" s="93"/>
    </row>
    <row r="22" spans="1:4" s="76" customFormat="1" ht="15.75" customHeight="1" x14ac:dyDescent="0.2">
      <c r="A22" s="100" t="s">
        <v>84</v>
      </c>
      <c r="B22" s="101"/>
      <c r="C22" s="75">
        <f>ROUND(C20*18%,2)</f>
        <v>1397349.36</v>
      </c>
      <c r="D22" s="93"/>
    </row>
    <row r="23" spans="1:4" s="76" customFormat="1" ht="15" customHeight="1" x14ac:dyDescent="0.2">
      <c r="A23" s="79"/>
      <c r="B23" s="81"/>
      <c r="C23" s="78"/>
      <c r="D23" s="93"/>
    </row>
    <row r="24" spans="1:4" s="76" customFormat="1" ht="20.100000000000001" customHeight="1" x14ac:dyDescent="0.2">
      <c r="A24" s="82" t="s">
        <v>25</v>
      </c>
      <c r="B24" s="83"/>
      <c r="C24" s="84">
        <f>SUM(C20:C23)</f>
        <v>9160401.3599999994</v>
      </c>
      <c r="D24" s="94"/>
    </row>
    <row r="25" spans="1:4" s="76" customFormat="1" ht="18.75" customHeight="1" x14ac:dyDescent="0.2">
      <c r="A25" s="85"/>
      <c r="B25" s="86"/>
      <c r="C25" s="86"/>
      <c r="D25" s="80"/>
    </row>
    <row r="27" spans="1:4" s="66" customFormat="1" ht="15.75" x14ac:dyDescent="0.25">
      <c r="A27" s="66" t="s">
        <v>85</v>
      </c>
      <c r="D27" s="87"/>
    </row>
    <row r="28" spans="1:4" s="66" customFormat="1" ht="15.75" x14ac:dyDescent="0.25">
      <c r="A28" s="66" t="s">
        <v>86</v>
      </c>
      <c r="B28" s="67"/>
      <c r="C28" s="88" t="s">
        <v>538</v>
      </c>
      <c r="D28" s="87"/>
    </row>
    <row r="29" spans="1:4" s="66" customFormat="1" ht="26.25" customHeight="1" x14ac:dyDescent="0.25">
      <c r="C29" s="88"/>
      <c r="D29" s="87"/>
    </row>
    <row r="30" spans="1:4" s="66" customFormat="1" ht="15.75" x14ac:dyDescent="0.25">
      <c r="A30" s="66" t="s">
        <v>87</v>
      </c>
      <c r="B30" s="67"/>
      <c r="C30" s="88" t="s">
        <v>88</v>
      </c>
      <c r="D30" s="87"/>
    </row>
    <row r="33" spans="1:4" s="66" customFormat="1" ht="15.75" x14ac:dyDescent="0.25">
      <c r="A33" s="66" t="s">
        <v>93</v>
      </c>
      <c r="B33" s="67"/>
      <c r="C33" s="88" t="s">
        <v>94</v>
      </c>
      <c r="D33" s="133"/>
    </row>
  </sheetData>
  <mergeCells count="9">
    <mergeCell ref="A10:A13"/>
    <mergeCell ref="B10:B13"/>
    <mergeCell ref="C10:C13"/>
    <mergeCell ref="D10:D13"/>
    <mergeCell ref="A1:D1"/>
    <mergeCell ref="A3:D3"/>
    <mergeCell ref="A5:D5"/>
    <mergeCell ref="A7:D7"/>
    <mergeCell ref="A6:D6"/>
  </mergeCells>
  <phoneticPr fontId="44" type="noConversion"/>
  <printOptions horizontalCentered="1"/>
  <pageMargins left="0.70866141732283472" right="0.39370078740157483" top="0.9055118110236221" bottom="0.62992125984251968" header="0" footer="0"/>
  <pageSetup paperSize="9" scale="85" firstPageNumber="5" orientation="portrait" horizontalDpi="300" verticalDpi="300" r:id="rId1"/>
  <headerFooter alignWithMargins="0">
    <oddHeader>&amp;R&amp;"Times New Roman,обычный"&amp;14&amp;P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6"/>
    <pageSetUpPr fitToPage="1"/>
  </sheetPr>
  <dimension ref="A1:H29"/>
  <sheetViews>
    <sheetView topLeftCell="A13" zoomScaleNormal="100" zoomScaleSheetLayoutView="75" workbookViewId="0">
      <selection activeCell="I9" sqref="I9"/>
    </sheetView>
  </sheetViews>
  <sheetFormatPr defaultColWidth="20.140625" defaultRowHeight="12.75" x14ac:dyDescent="0.2"/>
  <cols>
    <col min="1" max="1" width="4" style="127" customWidth="1"/>
    <col min="2" max="2" width="14" style="127" customWidth="1"/>
    <col min="3" max="3" width="33.28515625" style="102" customWidth="1"/>
    <col min="4" max="5" width="17.7109375" style="102" customWidth="1"/>
    <col min="6" max="6" width="16.7109375" style="102" customWidth="1"/>
    <col min="7" max="7" width="11.7109375" style="102" customWidth="1"/>
    <col min="8" max="8" width="17.7109375" style="102" customWidth="1"/>
    <col min="9" max="16384" width="20.140625" style="102"/>
  </cols>
  <sheetData>
    <row r="1" spans="1:8" ht="15.75" customHeight="1" x14ac:dyDescent="0.2">
      <c r="A1" s="210" t="s">
        <v>91</v>
      </c>
      <c r="B1" s="210"/>
      <c r="C1" s="210"/>
      <c r="D1" s="210"/>
      <c r="E1" s="210"/>
      <c r="F1" s="210"/>
      <c r="G1" s="210"/>
      <c r="H1" s="210"/>
    </row>
    <row r="2" spans="1:8" ht="15.75" customHeight="1" x14ac:dyDescent="0.2">
      <c r="A2" s="213"/>
      <c r="B2" s="213"/>
      <c r="C2" s="213"/>
      <c r="D2" s="213"/>
      <c r="E2" s="213"/>
      <c r="F2" s="213"/>
      <c r="G2" s="213"/>
      <c r="H2" s="213"/>
    </row>
    <row r="3" spans="1:8" s="103" customFormat="1" ht="15.75" customHeight="1" x14ac:dyDescent="0.2">
      <c r="A3" s="214" t="s">
        <v>12</v>
      </c>
      <c r="B3" s="214"/>
      <c r="C3" s="214"/>
      <c r="D3" s="214"/>
      <c r="E3" s="214"/>
      <c r="F3" s="214"/>
      <c r="G3" s="214"/>
      <c r="H3" s="214"/>
    </row>
    <row r="4" spans="1:8" s="103" customFormat="1" ht="15.75" customHeight="1" x14ac:dyDescent="0.3">
      <c r="A4" s="215"/>
      <c r="B4" s="215"/>
      <c r="C4" s="215"/>
      <c r="D4" s="215"/>
      <c r="E4" s="215"/>
      <c r="F4" s="215"/>
      <c r="G4" s="215"/>
      <c r="H4" s="215"/>
    </row>
    <row r="5" spans="1:8" s="103" customFormat="1" ht="20.25" customHeight="1" x14ac:dyDescent="0.2">
      <c r="A5" s="216" t="s">
        <v>11</v>
      </c>
      <c r="B5" s="216"/>
      <c r="C5" s="216"/>
      <c r="D5" s="216"/>
      <c r="E5" s="216"/>
      <c r="F5" s="216"/>
      <c r="G5" s="216"/>
      <c r="H5" s="216"/>
    </row>
    <row r="6" spans="1:8" s="103" customFormat="1" ht="12" customHeight="1" x14ac:dyDescent="0.2">
      <c r="A6" s="216"/>
      <c r="B6" s="216"/>
      <c r="C6" s="216"/>
      <c r="D6" s="216"/>
      <c r="E6" s="216"/>
      <c r="F6" s="216"/>
      <c r="G6" s="216"/>
      <c r="H6" s="216"/>
    </row>
    <row r="7" spans="1:8" s="103" customFormat="1" ht="40.5" customHeight="1" x14ac:dyDescent="0.2">
      <c r="A7" s="218" t="s">
        <v>539</v>
      </c>
      <c r="B7" s="218"/>
      <c r="C7" s="218"/>
      <c r="D7" s="218"/>
      <c r="E7" s="218"/>
      <c r="F7" s="218"/>
      <c r="G7" s="218"/>
      <c r="H7" s="218"/>
    </row>
    <row r="8" spans="1:8" s="104" customFormat="1" ht="17.25" customHeight="1" x14ac:dyDescent="0.3">
      <c r="A8" s="212"/>
      <c r="B8" s="212"/>
      <c r="C8" s="212"/>
      <c r="D8" s="212"/>
      <c r="E8" s="212"/>
      <c r="F8" s="212"/>
      <c r="G8" s="212"/>
      <c r="H8" s="212"/>
    </row>
    <row r="9" spans="1:8" s="108" customFormat="1" ht="20.45" customHeight="1" x14ac:dyDescent="0.25">
      <c r="A9" s="105" t="s">
        <v>10</v>
      </c>
      <c r="B9" s="105"/>
      <c r="C9" s="106"/>
      <c r="D9" s="106"/>
      <c r="E9" s="106"/>
      <c r="F9" s="106"/>
      <c r="G9" s="106"/>
      <c r="H9" s="107"/>
    </row>
    <row r="10" spans="1:8" s="103" customFormat="1" ht="20.25" customHeight="1" x14ac:dyDescent="0.2">
      <c r="A10" s="211" t="s">
        <v>89</v>
      </c>
      <c r="B10" s="211" t="s">
        <v>9</v>
      </c>
      <c r="C10" s="217" t="s">
        <v>8</v>
      </c>
      <c r="D10" s="217" t="s">
        <v>90</v>
      </c>
      <c r="E10" s="217"/>
      <c r="F10" s="217"/>
      <c r="G10" s="217"/>
      <c r="H10" s="211" t="s">
        <v>7</v>
      </c>
    </row>
    <row r="11" spans="1:8" s="110" customFormat="1" ht="66" customHeight="1" x14ac:dyDescent="0.2">
      <c r="A11" s="211"/>
      <c r="B11" s="211"/>
      <c r="C11" s="217"/>
      <c r="D11" s="109" t="s">
        <v>6</v>
      </c>
      <c r="E11" s="109" t="s">
        <v>5</v>
      </c>
      <c r="F11" s="109" t="s">
        <v>4</v>
      </c>
      <c r="G11" s="109" t="s">
        <v>92</v>
      </c>
      <c r="H11" s="211"/>
    </row>
    <row r="12" spans="1:8" s="103" customFormat="1" ht="15.75" x14ac:dyDescent="0.25">
      <c r="A12" s="111" t="s">
        <v>79</v>
      </c>
      <c r="B12" s="111" t="s">
        <v>80</v>
      </c>
      <c r="C12" s="112" t="s">
        <v>81</v>
      </c>
      <c r="D12" s="112" t="s">
        <v>82</v>
      </c>
      <c r="E12" s="112" t="s">
        <v>3</v>
      </c>
      <c r="F12" s="112" t="s">
        <v>2</v>
      </c>
      <c r="G12" s="112" t="s">
        <v>1</v>
      </c>
      <c r="H12" s="112" t="s">
        <v>0</v>
      </c>
    </row>
    <row r="13" spans="1:8" s="103" customFormat="1" ht="39.950000000000003" customHeight="1" x14ac:dyDescent="0.2">
      <c r="A13" s="113">
        <v>1</v>
      </c>
      <c r="B13" s="114" t="s">
        <v>527</v>
      </c>
      <c r="C13" s="134" t="s">
        <v>534</v>
      </c>
      <c r="D13" s="115">
        <f>'24802'!J116</f>
        <v>106612</v>
      </c>
      <c r="E13" s="115">
        <f>'24802'!J117</f>
        <v>6743</v>
      </c>
      <c r="F13" s="115">
        <v>0</v>
      </c>
      <c r="G13" s="115">
        <v>0</v>
      </c>
      <c r="H13" s="115">
        <f>SUM(D13:G13)</f>
        <v>113355</v>
      </c>
    </row>
    <row r="14" spans="1:8" s="103" customFormat="1" ht="39.950000000000003" customHeight="1" x14ac:dyDescent="0.2">
      <c r="A14" s="113">
        <v>2</v>
      </c>
      <c r="B14" s="114" t="s">
        <v>528</v>
      </c>
      <c r="C14" s="173" t="s">
        <v>535</v>
      </c>
      <c r="D14" s="115">
        <f>'24818'!J87</f>
        <v>59432</v>
      </c>
      <c r="E14" s="115">
        <v>0</v>
      </c>
      <c r="F14" s="115">
        <v>0</v>
      </c>
      <c r="G14" s="115">
        <v>0</v>
      </c>
      <c r="H14" s="115">
        <f t="shared" ref="H14:H17" si="0">SUM(D14:G14)</f>
        <v>59432</v>
      </c>
    </row>
    <row r="15" spans="1:8" s="103" customFormat="1" ht="39.950000000000003" customHeight="1" x14ac:dyDescent="0.2">
      <c r="A15" s="113">
        <v>3</v>
      </c>
      <c r="B15" s="114" t="s">
        <v>529</v>
      </c>
      <c r="C15" s="173" t="s">
        <v>536</v>
      </c>
      <c r="D15" s="115">
        <f>'24820'!K66</f>
        <v>144699</v>
      </c>
      <c r="E15" s="115">
        <f>'24820'!K67</f>
        <v>1362</v>
      </c>
      <c r="F15" s="115">
        <f>'24820'!K68</f>
        <v>11261</v>
      </c>
      <c r="G15" s="115">
        <v>0</v>
      </c>
      <c r="H15" s="115">
        <f t="shared" si="0"/>
        <v>157322</v>
      </c>
    </row>
    <row r="16" spans="1:8" s="103" customFormat="1" ht="39.950000000000003" customHeight="1" x14ac:dyDescent="0.2">
      <c r="A16" s="113">
        <v>4</v>
      </c>
      <c r="B16" s="114" t="s">
        <v>530</v>
      </c>
      <c r="C16" s="173" t="s">
        <v>537</v>
      </c>
      <c r="D16" s="115">
        <f>'24831'!J64</f>
        <v>862647</v>
      </c>
      <c r="E16" s="115">
        <v>0</v>
      </c>
      <c r="F16" s="115">
        <v>0</v>
      </c>
      <c r="G16" s="115">
        <v>0</v>
      </c>
      <c r="H16" s="115">
        <f t="shared" si="0"/>
        <v>862647</v>
      </c>
    </row>
    <row r="17" spans="1:8" s="103" customFormat="1" ht="39.950000000000003" customHeight="1" x14ac:dyDescent="0.2">
      <c r="A17" s="113">
        <v>5</v>
      </c>
      <c r="B17" s="114" t="s">
        <v>531</v>
      </c>
      <c r="C17" s="173" t="s">
        <v>537</v>
      </c>
      <c r="D17" s="115">
        <f>'24841'!J118</f>
        <v>206251</v>
      </c>
      <c r="E17" s="115">
        <v>0</v>
      </c>
      <c r="F17" s="115">
        <v>0</v>
      </c>
      <c r="G17" s="115">
        <v>0</v>
      </c>
      <c r="H17" s="115">
        <f t="shared" si="0"/>
        <v>206251</v>
      </c>
    </row>
    <row r="18" spans="1:8" s="118" customFormat="1" ht="37.5" customHeight="1" x14ac:dyDescent="0.2">
      <c r="A18" s="113"/>
      <c r="B18" s="109"/>
      <c r="C18" s="116" t="s">
        <v>99</v>
      </c>
      <c r="D18" s="117">
        <f>SUM(D13:D17)</f>
        <v>1379641</v>
      </c>
      <c r="E18" s="117">
        <f t="shared" ref="E18:F18" si="1">SUM(E13:E17)</f>
        <v>8105</v>
      </c>
      <c r="F18" s="117">
        <f t="shared" si="1"/>
        <v>11261</v>
      </c>
      <c r="G18" s="117">
        <f>SUM(G13:G17)</f>
        <v>0</v>
      </c>
      <c r="H18" s="117">
        <f>SUM(D18:G18)</f>
        <v>1399007</v>
      </c>
    </row>
    <row r="19" spans="1:8" s="121" customFormat="1" ht="59.25" customHeight="1" x14ac:dyDescent="0.2">
      <c r="A19" s="119"/>
      <c r="B19" s="119"/>
      <c r="C19" s="120" t="s">
        <v>532</v>
      </c>
      <c r="D19" s="117">
        <f>ROUND(D18*5.56,0)</f>
        <v>7670804</v>
      </c>
      <c r="E19" s="117">
        <f>ROUND(E18*5.56,0)</f>
        <v>45064</v>
      </c>
      <c r="F19" s="117">
        <f>ROUND(F18*4.19,0)</f>
        <v>47184</v>
      </c>
      <c r="G19" s="117">
        <f>ROUND(G18*9.32,0)</f>
        <v>0</v>
      </c>
      <c r="H19" s="117">
        <f>SUM(D19:G19)</f>
        <v>7763052</v>
      </c>
    </row>
    <row r="20" spans="1:8" s="123" customFormat="1" ht="27.75" customHeight="1" x14ac:dyDescent="0.25">
      <c r="A20" s="122"/>
      <c r="B20" s="122"/>
      <c r="C20" s="132" t="s">
        <v>84</v>
      </c>
      <c r="D20" s="115">
        <f>ROUND(D19*18%,2)</f>
        <v>1380744.72</v>
      </c>
      <c r="E20" s="115">
        <f t="shared" ref="E20:G20" si="2">ROUND(E19*18%,2)</f>
        <v>8111.52</v>
      </c>
      <c r="F20" s="115">
        <f t="shared" si="2"/>
        <v>8493.1200000000008</v>
      </c>
      <c r="G20" s="115">
        <f t="shared" si="2"/>
        <v>0</v>
      </c>
      <c r="H20" s="115">
        <f>SUM(D20:G20)</f>
        <v>1397349.36</v>
      </c>
    </row>
    <row r="21" spans="1:8" s="123" customFormat="1" ht="28.5" customHeight="1" x14ac:dyDescent="0.25">
      <c r="A21" s="124"/>
      <c r="B21" s="124"/>
      <c r="C21" s="125" t="s">
        <v>533</v>
      </c>
      <c r="D21" s="126">
        <f>SUM(D19:D20)</f>
        <v>9051548.7200000007</v>
      </c>
      <c r="E21" s="126">
        <f t="shared" ref="E21:G21" si="3">SUM(E19:E20)</f>
        <v>53175.520000000004</v>
      </c>
      <c r="F21" s="126">
        <f t="shared" si="3"/>
        <v>55677.120000000003</v>
      </c>
      <c r="G21" s="126">
        <f t="shared" si="3"/>
        <v>0</v>
      </c>
      <c r="H21" s="117">
        <f>SUM(D21:G21)</f>
        <v>9160401.3599999994</v>
      </c>
    </row>
    <row r="22" spans="1:8" x14ac:dyDescent="0.2">
      <c r="B22" s="128"/>
    </row>
    <row r="25" spans="1:8" s="130" customFormat="1" ht="15.75" x14ac:dyDescent="0.25">
      <c r="A25" s="129"/>
      <c r="B25" s="129"/>
      <c r="C25" s="130" t="s">
        <v>13</v>
      </c>
      <c r="F25" s="130" t="s">
        <v>14</v>
      </c>
    </row>
    <row r="26" spans="1:8" s="123" customFormat="1" ht="15.75" x14ac:dyDescent="0.25">
      <c r="A26" s="131"/>
      <c r="B26" s="131"/>
      <c r="C26" s="123" t="s">
        <v>15</v>
      </c>
    </row>
    <row r="27" spans="1:8" s="123" customFormat="1" ht="15.75" x14ac:dyDescent="0.25">
      <c r="A27" s="131"/>
      <c r="B27" s="131"/>
      <c r="C27" s="123" t="s">
        <v>67</v>
      </c>
    </row>
    <row r="29" spans="1:8" s="123" customFormat="1" ht="15.75" x14ac:dyDescent="0.25">
      <c r="A29" s="131"/>
      <c r="B29" s="131"/>
      <c r="C29" s="123" t="s">
        <v>16</v>
      </c>
    </row>
  </sheetData>
  <mergeCells count="13">
    <mergeCell ref="A1:H1"/>
    <mergeCell ref="A10:A11"/>
    <mergeCell ref="A7:H7"/>
    <mergeCell ref="A8:H8"/>
    <mergeCell ref="A2:H2"/>
    <mergeCell ref="A3:H3"/>
    <mergeCell ref="A4:H4"/>
    <mergeCell ref="A5:H5"/>
    <mergeCell ref="A6:H6"/>
    <mergeCell ref="H10:H11"/>
    <mergeCell ref="D10:G10"/>
    <mergeCell ref="C10:C11"/>
    <mergeCell ref="B10:B11"/>
  </mergeCells>
  <phoneticPr fontId="44" type="noConversion"/>
  <printOptions horizontalCentered="1"/>
  <pageMargins left="0.59055118110236227" right="0.39370078740157483" top="0.39370078740157483" bottom="0.19685039370078741" header="0" footer="0"/>
  <pageSetup paperSize="9" scale="57" firstPageNumber="5" fitToHeight="3" orientation="landscape" horizontalDpi="300" verticalDpi="300" r:id="rId1"/>
  <headerFooter alignWithMargins="0">
    <oddHeader>&amp;R&amp;"Times New Roman,обычный"&amp;14&amp;P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30</vt:i4>
      </vt:variant>
    </vt:vector>
  </HeadingPairs>
  <TitlesOfParts>
    <vt:vector size="37" baseType="lpstr">
      <vt:lpstr>24802</vt:lpstr>
      <vt:lpstr>24818</vt:lpstr>
      <vt:lpstr>24820</vt:lpstr>
      <vt:lpstr>24831</vt:lpstr>
      <vt:lpstr>24841</vt:lpstr>
      <vt:lpstr>НМЦ</vt:lpstr>
      <vt:lpstr>Сводка затрат</vt:lpstr>
      <vt:lpstr>'24820'!Constr</vt:lpstr>
      <vt:lpstr>'24831'!Constr</vt:lpstr>
      <vt:lpstr>'24841'!Constr</vt:lpstr>
      <vt:lpstr>'24802'!FOT</vt:lpstr>
      <vt:lpstr>'24818'!FOT</vt:lpstr>
      <vt:lpstr>'24820'!FOT</vt:lpstr>
      <vt:lpstr>'24831'!FOT</vt:lpstr>
      <vt:lpstr>'24841'!FOT</vt:lpstr>
      <vt:lpstr>'24831'!Ind</vt:lpstr>
      <vt:lpstr>'24841'!Ind</vt:lpstr>
      <vt:lpstr>'24802'!Obj</vt:lpstr>
      <vt:lpstr>'24818'!Obj</vt:lpstr>
      <vt:lpstr>'24820'!Obj</vt:lpstr>
      <vt:lpstr>'24831'!Obj</vt:lpstr>
      <vt:lpstr>'24802'!Obosn</vt:lpstr>
      <vt:lpstr>'24818'!Obosn</vt:lpstr>
      <vt:lpstr>'24820'!Obosn</vt:lpstr>
      <vt:lpstr>'24841'!Obosn</vt:lpstr>
      <vt:lpstr>'24802'!SmPr</vt:lpstr>
      <vt:lpstr>'24818'!SmPr</vt:lpstr>
      <vt:lpstr>'24820'!SmPr</vt:lpstr>
      <vt:lpstr>'24831'!SmPr</vt:lpstr>
      <vt:lpstr>'24841'!SmPr</vt:lpstr>
      <vt:lpstr>'24802'!Заголовки_для_печати</vt:lpstr>
      <vt:lpstr>'24818'!Заголовки_для_печати</vt:lpstr>
      <vt:lpstr>'24820'!Заголовки_для_печати</vt:lpstr>
      <vt:lpstr>'24831'!Заголовки_для_печати</vt:lpstr>
      <vt:lpstr>'24841'!Заголовки_для_печати</vt:lpstr>
      <vt:lpstr>НМЦ!Заголовки_для_печати</vt:lpstr>
      <vt:lpstr>'Сводка затрат'!Заголовки_для_печати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072-Voronkova</dc:creator>
  <cp:lastModifiedBy>072-KovyazinaT</cp:lastModifiedBy>
  <cp:lastPrinted>2013-04-29T05:17:25Z</cp:lastPrinted>
  <dcterms:created xsi:type="dcterms:W3CDTF">2002-02-11T05:58:42Z</dcterms:created>
  <dcterms:modified xsi:type="dcterms:W3CDTF">2013-06-07T11:27:17Z</dcterms:modified>
</cp:coreProperties>
</file>