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1340" windowHeight="9225" tabRatio="913" firstSheet="2" activeTab="17"/>
  </bookViews>
  <sheets>
    <sheet name="Расчет СМР с ПНР &quot;вхолостую&quot;" sheetId="81" r:id="rId1"/>
    <sheet name="Расчет ПНР &quot;под нагрузкой&quot;" sheetId="83" r:id="rId2"/>
    <sheet name="НМЦ" sheetId="82" r:id="rId3"/>
    <sheet name="01-01-01" sheetId="84" r:id="rId4"/>
    <sheet name="01-01-02" sheetId="85" r:id="rId5"/>
    <sheet name="01-01-03" sheetId="86" r:id="rId6"/>
    <sheet name="01-01-04" sheetId="87" r:id="rId7"/>
    <sheet name="01-01-05" sheetId="88" r:id="rId8"/>
    <sheet name="02-01-01" sheetId="89" r:id="rId9"/>
    <sheet name="02-01-02" sheetId="90" r:id="rId10"/>
    <sheet name="02-01-03" sheetId="91" r:id="rId11"/>
    <sheet name="02-01-04" sheetId="92" r:id="rId12"/>
    <sheet name="02-01-05" sheetId="93" r:id="rId13"/>
    <sheet name="02-01-06" sheetId="94" r:id="rId14"/>
    <sheet name="09-01" sheetId="95" r:id="rId15"/>
    <sheet name="09-02" sheetId="96" r:id="rId16"/>
    <sheet name="09-03" sheetId="97" r:id="rId17"/>
    <sheet name="7086-1" sheetId="98" r:id="rId18"/>
    <sheet name="7162" sheetId="99" r:id="rId19"/>
    <sheet name="7162-1" sheetId="100" r:id="rId20"/>
    <sheet name="Лист18" sheetId="101" r:id="rId21"/>
  </sheets>
  <externalReferences>
    <externalReference r:id="rId22"/>
  </externalReferences>
  <definedNames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E147" i="91" l="1"/>
  <c r="E1015" i="90" l="1"/>
  <c r="F22" i="82" l="1"/>
  <c r="F26" i="82" s="1"/>
  <c r="G28" i="82"/>
  <c r="H28" i="82"/>
  <c r="G27" i="82"/>
  <c r="H27" i="82"/>
  <c r="G26" i="82"/>
  <c r="H26" i="82"/>
  <c r="D28" i="82"/>
  <c r="D26" i="82"/>
  <c r="C26" i="82"/>
  <c r="H25" i="82"/>
  <c r="G25" i="82"/>
  <c r="G24" i="82"/>
  <c r="H24" i="82"/>
  <c r="I10" i="83"/>
  <c r="T14" i="83"/>
  <c r="U14" i="83"/>
  <c r="V14" i="83"/>
  <c r="W14" i="83"/>
  <c r="X14" i="83"/>
  <c r="S14" i="83"/>
  <c r="Q14" i="83"/>
  <c r="C14" i="83"/>
  <c r="D14" i="83"/>
  <c r="E14" i="83"/>
  <c r="F14" i="83"/>
  <c r="G14" i="83"/>
  <c r="H14" i="83"/>
  <c r="I14" i="83"/>
  <c r="J14" i="83"/>
  <c r="K14" i="83"/>
  <c r="L14" i="83"/>
  <c r="M14" i="83"/>
  <c r="N14" i="83"/>
  <c r="O14" i="83"/>
  <c r="P14" i="83"/>
  <c r="B14" i="83"/>
  <c r="H21" i="82"/>
  <c r="G21" i="82"/>
  <c r="H20" i="82"/>
  <c r="G20" i="82"/>
  <c r="D24" i="82"/>
  <c r="D21" i="82"/>
  <c r="D20" i="82"/>
  <c r="C24" i="82"/>
  <c r="C21" i="82"/>
  <c r="C20" i="82"/>
  <c r="A34" i="82"/>
  <c r="D12" i="83"/>
  <c r="D11" i="83"/>
  <c r="D10" i="83"/>
  <c r="B29" i="81"/>
  <c r="B30" i="81"/>
  <c r="J27" i="81"/>
  <c r="I26" i="81"/>
  <c r="T29" i="81"/>
  <c r="U29" i="81"/>
  <c r="V29" i="81"/>
  <c r="W29" i="81"/>
  <c r="C29" i="81"/>
  <c r="D29" i="81"/>
  <c r="F29" i="81"/>
  <c r="G29" i="81"/>
  <c r="K29" i="81"/>
  <c r="L29" i="81"/>
  <c r="M29" i="81"/>
  <c r="N29" i="81"/>
  <c r="E27" i="81"/>
  <c r="F27" i="81"/>
  <c r="G27" i="81"/>
  <c r="H27" i="81"/>
  <c r="I27" i="81" s="1"/>
  <c r="K27" i="81"/>
  <c r="T27" i="81" s="1"/>
  <c r="M27" i="81"/>
  <c r="N27" i="81"/>
  <c r="O27" i="81"/>
  <c r="P27" i="81"/>
  <c r="S27" i="81"/>
  <c r="U27" i="81"/>
  <c r="V27" i="81"/>
  <c r="W27" i="81"/>
  <c r="X27" i="81"/>
  <c r="E28" i="81"/>
  <c r="F28" i="81"/>
  <c r="G28" i="81"/>
  <c r="H28" i="81"/>
  <c r="O28" i="81" s="1"/>
  <c r="X28" i="81" s="1"/>
  <c r="J28" i="81"/>
  <c r="J29" i="81" s="1"/>
  <c r="K28" i="81"/>
  <c r="M28" i="81"/>
  <c r="N28" i="81"/>
  <c r="T28" i="81"/>
  <c r="U28" i="81"/>
  <c r="V28" i="81"/>
  <c r="W28" i="81"/>
  <c r="E13" i="83"/>
  <c r="F13" i="83"/>
  <c r="J13" i="83" s="1"/>
  <c r="S13" i="83" s="1"/>
  <c r="G13" i="83"/>
  <c r="K13" i="83" s="1"/>
  <c r="T13" i="83" s="1"/>
  <c r="H13" i="83"/>
  <c r="O13" i="83" s="1"/>
  <c r="X13" i="83" s="1"/>
  <c r="M13" i="83"/>
  <c r="V13" i="83" s="1"/>
  <c r="U13" i="83"/>
  <c r="B15" i="83"/>
  <c r="F27" i="82" l="1"/>
  <c r="F28" i="82" s="1"/>
  <c r="F25" i="82"/>
  <c r="F24" i="82"/>
  <c r="F21" i="82"/>
  <c r="F20" i="82"/>
  <c r="N13" i="83"/>
  <c r="W13" i="83" s="1"/>
  <c r="I13" i="83"/>
  <c r="D15" i="83"/>
  <c r="P13" i="83"/>
  <c r="X29" i="81"/>
  <c r="O29" i="81"/>
  <c r="I28" i="81"/>
  <c r="E29" i="81"/>
  <c r="H29" i="81"/>
  <c r="P28" i="81"/>
  <c r="P29" i="81" s="1"/>
  <c r="Q27" i="81"/>
  <c r="S28" i="81"/>
  <c r="Q13" i="83"/>
  <c r="Q28" i="81" l="1"/>
  <c r="Q29" i="81" s="1"/>
  <c r="Q30" i="81" s="1"/>
  <c r="S29" i="81"/>
  <c r="L15" i="83" l="1"/>
  <c r="C15" i="83"/>
  <c r="U12" i="83"/>
  <c r="G12" i="83"/>
  <c r="N12" i="83" s="1"/>
  <c r="W12" i="83" s="1"/>
  <c r="F12" i="83"/>
  <c r="M12" i="83" s="1"/>
  <c r="V12" i="83" s="1"/>
  <c r="E12" i="83"/>
  <c r="H12" i="83"/>
  <c r="O12" i="83" s="1"/>
  <c r="X12" i="83" s="1"/>
  <c r="U11" i="83"/>
  <c r="G11" i="83"/>
  <c r="N11" i="83" s="1"/>
  <c r="W11" i="83" s="1"/>
  <c r="F11" i="83"/>
  <c r="E11" i="83"/>
  <c r="U10" i="83"/>
  <c r="U16" i="83" s="1"/>
  <c r="G10" i="83"/>
  <c r="G15" i="83" s="1"/>
  <c r="F10" i="83"/>
  <c r="E10" i="83"/>
  <c r="E15" i="83" s="1"/>
  <c r="H10" i="83"/>
  <c r="M10" i="83" l="1"/>
  <c r="G22" i="82"/>
  <c r="O10" i="83"/>
  <c r="X10" i="83" s="1"/>
  <c r="V10" i="83"/>
  <c r="K10" i="83"/>
  <c r="N10" i="83"/>
  <c r="H11" i="83"/>
  <c r="O11" i="83" s="1"/>
  <c r="X11" i="83" s="1"/>
  <c r="J11" i="83"/>
  <c r="M11" i="83"/>
  <c r="V11" i="83" s="1"/>
  <c r="I12" i="83"/>
  <c r="K12" i="83"/>
  <c r="T12" i="83" s="1"/>
  <c r="F15" i="83"/>
  <c r="J10" i="83"/>
  <c r="K11" i="83"/>
  <c r="T11" i="83" s="1"/>
  <c r="J12" i="83"/>
  <c r="D26" i="81"/>
  <c r="D25" i="81"/>
  <c r="D24" i="81"/>
  <c r="K15" i="83" l="1"/>
  <c r="T10" i="83"/>
  <c r="T16" i="83" s="1"/>
  <c r="V16" i="83"/>
  <c r="H15" i="83"/>
  <c r="S12" i="83"/>
  <c r="Q12" i="83" s="1"/>
  <c r="P12" i="83"/>
  <c r="J15" i="83"/>
  <c r="S10" i="83"/>
  <c r="P10" i="83"/>
  <c r="S11" i="83"/>
  <c r="Q11" i="83" s="1"/>
  <c r="P11" i="83"/>
  <c r="N15" i="83"/>
  <c r="W10" i="83"/>
  <c r="W16" i="83" s="1"/>
  <c r="I11" i="83"/>
  <c r="I15" i="83" s="1"/>
  <c r="M15" i="83"/>
  <c r="O15" i="83"/>
  <c r="C25" i="82" s="1"/>
  <c r="C22" i="82" s="1"/>
  <c r="X16" i="83"/>
  <c r="C30" i="81"/>
  <c r="S11" i="81"/>
  <c r="V11" i="81"/>
  <c r="V12" i="81"/>
  <c r="V13" i="81"/>
  <c r="S14" i="81"/>
  <c r="S15" i="81"/>
  <c r="S16" i="81"/>
  <c r="T16" i="81"/>
  <c r="S17" i="81"/>
  <c r="T17" i="81"/>
  <c r="S18" i="81"/>
  <c r="T18" i="81"/>
  <c r="S19" i="81"/>
  <c r="S20" i="81"/>
  <c r="X10" i="81"/>
  <c r="W10" i="81"/>
  <c r="V10" i="81"/>
  <c r="U10" i="81"/>
  <c r="V24" i="81"/>
  <c r="U24" i="81"/>
  <c r="U25" i="81"/>
  <c r="U26" i="81"/>
  <c r="S24" i="81"/>
  <c r="M24" i="81"/>
  <c r="Q10" i="81"/>
  <c r="P10" i="81"/>
  <c r="M20" i="81"/>
  <c r="V20" i="81" s="1"/>
  <c r="M11" i="81"/>
  <c r="J10" i="81"/>
  <c r="N10" i="81"/>
  <c r="O10" i="81"/>
  <c r="F10" i="81"/>
  <c r="D25" i="82" l="1"/>
  <c r="D22" i="82" s="1"/>
  <c r="H22" i="82"/>
  <c r="Q10" i="83"/>
  <c r="S16" i="83"/>
  <c r="Q16" i="83" s="1"/>
  <c r="P15" i="83"/>
  <c r="S10" i="81"/>
  <c r="T18" i="83" l="1"/>
  <c r="T19" i="83" s="1"/>
  <c r="U18" i="83"/>
  <c r="U19" i="83" s="1"/>
  <c r="X17" i="83"/>
  <c r="X18" i="83"/>
  <c r="X19" i="83" s="1"/>
  <c r="S18" i="83"/>
  <c r="S19" i="83" s="1"/>
  <c r="Q17" i="83"/>
  <c r="W18" i="83"/>
  <c r="W19" i="83" s="1"/>
  <c r="W17" i="83"/>
  <c r="T10" i="81"/>
  <c r="J24" i="81"/>
  <c r="L10" i="81"/>
  <c r="K10" i="81"/>
  <c r="G10" i="81"/>
  <c r="F11" i="81"/>
  <c r="V17" i="83" l="1"/>
  <c r="V18" i="83"/>
  <c r="V19" i="83" s="1"/>
  <c r="Q19" i="83" s="1"/>
  <c r="D30" i="81"/>
  <c r="C21" i="81"/>
  <c r="D21" i="81"/>
  <c r="B21" i="81"/>
  <c r="A33" i="82"/>
  <c r="A32" i="82"/>
  <c r="A31" i="82"/>
  <c r="Q18" i="83" l="1"/>
  <c r="A7" i="82"/>
  <c r="C31" i="81" l="1"/>
  <c r="B31" i="81"/>
  <c r="D31" i="81"/>
  <c r="H26" i="81"/>
  <c r="O26" i="81" s="1"/>
  <c r="X26" i="81" s="1"/>
  <c r="G26" i="81"/>
  <c r="F26" i="81"/>
  <c r="E26" i="81"/>
  <c r="H25" i="81"/>
  <c r="O25" i="81" s="1"/>
  <c r="X25" i="81" s="1"/>
  <c r="G25" i="81"/>
  <c r="F25" i="81"/>
  <c r="E25" i="81"/>
  <c r="H24" i="81"/>
  <c r="G24" i="81"/>
  <c r="F24" i="81"/>
  <c r="E24" i="81"/>
  <c r="H20" i="81"/>
  <c r="G20" i="81"/>
  <c r="F20" i="81"/>
  <c r="E20" i="81"/>
  <c r="H19" i="81"/>
  <c r="G19" i="81"/>
  <c r="B19" i="81"/>
  <c r="F19" i="81" s="1"/>
  <c r="H18" i="81"/>
  <c r="G18" i="81"/>
  <c r="N18" i="81" s="1"/>
  <c r="W18" i="81" s="1"/>
  <c r="F18" i="81"/>
  <c r="E18" i="81"/>
  <c r="H17" i="81"/>
  <c r="G17" i="81"/>
  <c r="N17" i="81" s="1"/>
  <c r="W17" i="81" s="1"/>
  <c r="B17" i="81"/>
  <c r="E17" i="81" s="1"/>
  <c r="H16" i="81"/>
  <c r="G16" i="81"/>
  <c r="N16" i="81" s="1"/>
  <c r="W16" i="81" s="1"/>
  <c r="B16" i="81"/>
  <c r="E16" i="81" s="1"/>
  <c r="H15" i="81"/>
  <c r="G15" i="81"/>
  <c r="B15" i="81"/>
  <c r="E15" i="81" s="1"/>
  <c r="H14" i="81"/>
  <c r="G14" i="81"/>
  <c r="E14" i="81"/>
  <c r="B14" i="81"/>
  <c r="F14" i="81" s="1"/>
  <c r="H13" i="81"/>
  <c r="G13" i="81"/>
  <c r="B13" i="81"/>
  <c r="F13" i="81" s="1"/>
  <c r="H12" i="81"/>
  <c r="G12" i="81"/>
  <c r="F12" i="81"/>
  <c r="E12" i="81"/>
  <c r="H11" i="81"/>
  <c r="O11" i="81" s="1"/>
  <c r="G11" i="81"/>
  <c r="E11" i="81"/>
  <c r="B11" i="81"/>
  <c r="H10" i="81"/>
  <c r="E10" i="81"/>
  <c r="I12" i="81" l="1"/>
  <c r="N11" i="81"/>
  <c r="I11" i="81"/>
  <c r="K12" i="81"/>
  <c r="T12" i="81" s="1"/>
  <c r="N12" i="81"/>
  <c r="W12" i="81" s="1"/>
  <c r="J13" i="81"/>
  <c r="I13" i="81"/>
  <c r="L13" i="81"/>
  <c r="U13" i="81" s="1"/>
  <c r="O13" i="81"/>
  <c r="X13" i="81" s="1"/>
  <c r="L14" i="81"/>
  <c r="U14" i="81" s="1"/>
  <c r="O14" i="81"/>
  <c r="X14" i="81" s="1"/>
  <c r="K15" i="81"/>
  <c r="N15" i="81"/>
  <c r="W15" i="81" s="1"/>
  <c r="L16" i="81"/>
  <c r="O16" i="81"/>
  <c r="X16" i="81" s="1"/>
  <c r="M19" i="81"/>
  <c r="V19" i="81" s="1"/>
  <c r="I19" i="81"/>
  <c r="L19" i="81"/>
  <c r="U19" i="81" s="1"/>
  <c r="O19" i="81"/>
  <c r="X19" i="81" s="1"/>
  <c r="L20" i="81"/>
  <c r="U20" i="81" s="1"/>
  <c r="O20" i="81"/>
  <c r="X20" i="81" s="1"/>
  <c r="O24" i="81"/>
  <c r="M25" i="81"/>
  <c r="J25" i="81"/>
  <c r="I25" i="81"/>
  <c r="I29" i="81" s="1"/>
  <c r="M26" i="81"/>
  <c r="V26" i="81" s="1"/>
  <c r="J26" i="81"/>
  <c r="X11" i="81"/>
  <c r="L12" i="81"/>
  <c r="U12" i="81" s="1"/>
  <c r="O12" i="81"/>
  <c r="X12" i="81" s="1"/>
  <c r="K13" i="81"/>
  <c r="T13" i="81" s="1"/>
  <c r="N13" i="81"/>
  <c r="W13" i="81" s="1"/>
  <c r="I14" i="81"/>
  <c r="M14" i="81"/>
  <c r="K14" i="81"/>
  <c r="N14" i="81"/>
  <c r="W14" i="81" s="1"/>
  <c r="L15" i="81"/>
  <c r="U15" i="81" s="1"/>
  <c r="O15" i="81"/>
  <c r="X15" i="81" s="1"/>
  <c r="L17" i="81"/>
  <c r="O17" i="81"/>
  <c r="X17" i="81" s="1"/>
  <c r="I18" i="81"/>
  <c r="M18" i="81"/>
  <c r="V18" i="81" s="1"/>
  <c r="L18" i="81"/>
  <c r="O18" i="81"/>
  <c r="X18" i="81" s="1"/>
  <c r="K19" i="81"/>
  <c r="N19" i="81"/>
  <c r="W19" i="81" s="1"/>
  <c r="K20" i="81"/>
  <c r="I20" i="81"/>
  <c r="N20" i="81"/>
  <c r="W20" i="81" s="1"/>
  <c r="N24" i="81"/>
  <c r="I24" i="81"/>
  <c r="K24" i="81"/>
  <c r="P24" i="81" s="1"/>
  <c r="N25" i="81"/>
  <c r="W25" i="81" s="1"/>
  <c r="K25" i="81"/>
  <c r="T25" i="81" s="1"/>
  <c r="N26" i="81"/>
  <c r="W26" i="81" s="1"/>
  <c r="K26" i="81"/>
  <c r="T26" i="81" s="1"/>
  <c r="K11" i="81"/>
  <c r="G21" i="81"/>
  <c r="G30" i="81" s="1"/>
  <c r="L11" i="81"/>
  <c r="U11" i="81" s="1"/>
  <c r="H21" i="81"/>
  <c r="H31" i="81" s="1"/>
  <c r="J12" i="81"/>
  <c r="E13" i="81"/>
  <c r="E21" i="81" s="1"/>
  <c r="E31" i="81" s="1"/>
  <c r="I10" i="81"/>
  <c r="F15" i="81"/>
  <c r="F16" i="81"/>
  <c r="F17" i="81"/>
  <c r="E19" i="81"/>
  <c r="G31" i="81"/>
  <c r="H30" i="81" l="1"/>
  <c r="E30" i="81"/>
  <c r="P26" i="81"/>
  <c r="P25" i="81"/>
  <c r="V14" i="81"/>
  <c r="O21" i="81"/>
  <c r="S25" i="81"/>
  <c r="M17" i="81"/>
  <c r="V17" i="81" s="1"/>
  <c r="I17" i="81"/>
  <c r="M15" i="81"/>
  <c r="V15" i="81" s="1"/>
  <c r="I15" i="81"/>
  <c r="I16" i="81"/>
  <c r="M16" i="81"/>
  <c r="V16" i="81" s="1"/>
  <c r="S12" i="81"/>
  <c r="P12" i="81"/>
  <c r="T11" i="81"/>
  <c r="P11" i="81"/>
  <c r="T24" i="81"/>
  <c r="W24" i="81"/>
  <c r="T20" i="81"/>
  <c r="Q20" i="81" s="1"/>
  <c r="P20" i="81"/>
  <c r="T19" i="81"/>
  <c r="Q19" i="81" s="1"/>
  <c r="P19" i="81"/>
  <c r="U18" i="81"/>
  <c r="Q18" i="81" s="1"/>
  <c r="P18" i="81"/>
  <c r="P17" i="81"/>
  <c r="U17" i="81"/>
  <c r="T14" i="81"/>
  <c r="Q14" i="81" s="1"/>
  <c r="P14" i="81"/>
  <c r="X21" i="81"/>
  <c r="S26" i="81"/>
  <c r="Q26" i="81" s="1"/>
  <c r="V25" i="81"/>
  <c r="X24" i="81"/>
  <c r="X30" i="81" s="1"/>
  <c r="X32" i="81" s="1"/>
  <c r="O30" i="81"/>
  <c r="U16" i="81"/>
  <c r="Q16" i="81" s="1"/>
  <c r="P16" i="81"/>
  <c r="T15" i="81"/>
  <c r="Q15" i="81" s="1"/>
  <c r="P15" i="81"/>
  <c r="P13" i="81"/>
  <c r="S13" i="81"/>
  <c r="Q13" i="81" s="1"/>
  <c r="N21" i="81"/>
  <c r="W11" i="81"/>
  <c r="W21" i="81" s="1"/>
  <c r="W30" i="81" s="1"/>
  <c r="W32" i="81" s="1"/>
  <c r="F21" i="81"/>
  <c r="F31" i="81" l="1"/>
  <c r="F30" i="81"/>
  <c r="N31" i="81"/>
  <c r="N30" i="81"/>
  <c r="Q17" i="81"/>
  <c r="Q24" i="81"/>
  <c r="Q25" i="81"/>
  <c r="T21" i="81"/>
  <c r="Q11" i="81"/>
  <c r="M21" i="81"/>
  <c r="P21" i="81"/>
  <c r="P31" i="81" s="1"/>
  <c r="U21" i="81"/>
  <c r="U30" i="81" s="1"/>
  <c r="U32" i="81" s="1"/>
  <c r="S21" i="81"/>
  <c r="S30" i="81" s="1"/>
  <c r="S32" i="81" s="1"/>
  <c r="Q12" i="81"/>
  <c r="O31" i="81"/>
  <c r="V21" i="81"/>
  <c r="V30" i="81" s="1"/>
  <c r="V32" i="81" s="1"/>
  <c r="I21" i="81"/>
  <c r="I31" i="81" s="1"/>
  <c r="L21" i="81"/>
  <c r="L30" i="81" s="1"/>
  <c r="K21" i="81"/>
  <c r="K30" i="81" s="1"/>
  <c r="M31" i="81" l="1"/>
  <c r="M30" i="81"/>
  <c r="Q21" i="81"/>
  <c r="I30" i="81"/>
  <c r="T30" i="81"/>
  <c r="T32" i="81" s="1"/>
  <c r="P30" i="81"/>
  <c r="V34" i="81"/>
  <c r="V35" i="81" s="1"/>
  <c r="V33" i="81"/>
  <c r="W34" i="81"/>
  <c r="W35" i="81" s="1"/>
  <c r="W33" i="81"/>
  <c r="X34" i="81"/>
  <c r="X35" i="81" s="1"/>
  <c r="X33" i="81"/>
  <c r="K31" i="81"/>
  <c r="L31" i="81"/>
  <c r="U34" i="81"/>
  <c r="U35" i="81" s="1"/>
  <c r="T34" i="81" l="1"/>
  <c r="T35" i="81" s="1"/>
  <c r="J21" i="81" l="1"/>
  <c r="J31" i="81" l="1"/>
  <c r="J30" i="81"/>
  <c r="Q32" i="81"/>
  <c r="Q33" i="81" s="1"/>
  <c r="S34" i="81" l="1"/>
  <c r="Q34" i="81" s="1"/>
  <c r="S35" i="81" l="1"/>
  <c r="Q35" i="81" s="1"/>
  <c r="D27" i="82" l="1"/>
</calcChain>
</file>

<file path=xl/sharedStrings.xml><?xml version="1.0" encoding="utf-8"?>
<sst xmlns="http://schemas.openxmlformats.org/spreadsheetml/2006/main" count="12002" uniqueCount="3477">
  <si>
    <t>Всего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</si>
  <si>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</si>
  <si>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</si>
  <si>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</si>
  <si>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</si>
  <si>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</si>
  <si>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</si>
  <si>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</si>
  <si>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</si>
  <si>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</si>
  <si>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</si>
  <si>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</si>
  <si>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</si>
  <si>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</si>
  <si>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</si>
  <si>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</si>
  <si>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</si>
  <si>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Итого с НДС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</si>
  <si>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</si>
  <si>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</si>
  <si>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</si>
  <si>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</si>
  <si>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</si>
  <si>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</si>
  <si>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</si>
  <si>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</si>
  <si>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</si>
  <si>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Приложение №1</t>
  </si>
  <si>
    <t>Начальник отдела капитального строительства</t>
  </si>
  <si>
    <t>к извещению на размещение заказа</t>
  </si>
  <si>
    <t>2015 г.</t>
  </si>
  <si>
    <t xml:space="preserve">Расчет начальной (максимальной) цены </t>
  </si>
  <si>
    <t>Всего с НДС:</t>
  </si>
  <si>
    <t>на выполнение комплекса работ</t>
  </si>
  <si>
    <t>по строительству объекта</t>
  </si>
  <si>
    <t>Ю.А. Воеводина</t>
  </si>
  <si>
    <t>Итого по главе 9:</t>
  </si>
  <si>
    <t>Остаток сметной стоимости в базисном уровне цен на дату проведения процедуры закупки</t>
  </si>
  <si>
    <t>на "Реконструкцию системы технологической водоподготовки бассейна профилактория комбината"</t>
  </si>
  <si>
    <t>Общестроительные работы</t>
  </si>
  <si>
    <t>Технологическая часть</t>
  </si>
  <si>
    <t>Отопление</t>
  </si>
  <si>
    <t>Электроосвещение</t>
  </si>
  <si>
    <t>Демонтажные работы. Общестроительные работы</t>
  </si>
  <si>
    <t>Демонтажные работы. Технологическая часть</t>
  </si>
  <si>
    <t>Демонтажные работы. Отопление</t>
  </si>
  <si>
    <t>Демонтажные работы. Электрооборудование</t>
  </si>
  <si>
    <t>Демонтажные работы. Электроосвещение</t>
  </si>
  <si>
    <t>ОСР 02-01</t>
  </si>
  <si>
    <t xml:space="preserve"> Электрооборудование</t>
  </si>
  <si>
    <t>Конструкции металлические. Опоры</t>
  </si>
  <si>
    <t>Итого по главе 2:</t>
  </si>
  <si>
    <t>Глава 2. Основные объекты строительства</t>
  </si>
  <si>
    <t>Глава 9. Прочие работы и затраты</t>
  </si>
  <si>
    <t>ОСР 09</t>
  </si>
  <si>
    <t>01-01-01                                (14-057-АР. Дем. СМ)</t>
  </si>
  <si>
    <t>01-01-02                                (14-057-ТХ. Дем. СМ)</t>
  </si>
  <si>
    <t>01-01-03                                (14-057-ОВ. Дем. СМ)</t>
  </si>
  <si>
    <t>01-01-04                                (14-057-ЭМ. Дем. СМ)</t>
  </si>
  <si>
    <t>01-01-04                                (14-057-ЭО. Дем. СМ)</t>
  </si>
  <si>
    <t>02-01-01                                (14-057-АР. СМ)</t>
  </si>
  <si>
    <t>02-01-02                                (14-057-ТХ. СМ)</t>
  </si>
  <si>
    <t>02-01-03                                (14-057-ОВ. СМ)</t>
  </si>
  <si>
    <t>02-01-04                                (14-057-ЭМ. СМ)</t>
  </si>
  <si>
    <t>02-01-05                                (14-057-ЭО. СМ)</t>
  </si>
  <si>
    <t>02-01-06                                (14-057-КМ. СМ)</t>
  </si>
  <si>
    <t xml:space="preserve">09-01                                      (14-057-ПНР.ТХ)         </t>
  </si>
  <si>
    <t xml:space="preserve">09-02                                      (14-057-ПНР.ОВ)         </t>
  </si>
  <si>
    <t xml:space="preserve">09-03                                      (14-057-ПНР.АТМ)         </t>
  </si>
  <si>
    <t>Согласовано отд. 028</t>
  </si>
  <si>
    <t>В том числе по годам строительства</t>
  </si>
  <si>
    <t>руб.</t>
  </si>
  <si>
    <t>2015г.</t>
  </si>
  <si>
    <t>2016г.</t>
  </si>
  <si>
    <t>2016 г.</t>
  </si>
  <si>
    <t>Оборуд.</t>
  </si>
  <si>
    <t>Начальник отдела капитального строительства                                  ФГУП "Комбинат "Электрохимприбор"</t>
  </si>
  <si>
    <t>на 2015 - 2016 год</t>
  </si>
  <si>
    <t>Итого с индексом инфляции**:</t>
  </si>
  <si>
    <t>Итого по гл. 2-9:</t>
  </si>
  <si>
    <t xml:space="preserve"> - 5,74 индекс изменения сметной стоимости СМР к ТЕР 2001 (письмо Минстроя России от 26.06.2015 № 19823/ЮР-08  приложение 1, "Прочие объекты")</t>
  </si>
  <si>
    <t xml:space="preserve"> - 4,04 индекс изменения сметной стоимости оборудования (письмо Минстроя России от от 26.06.2015 № 19823/ЮР-08 приложение 5,  "Электроэнергетика")</t>
  </si>
  <si>
    <t xml:space="preserve"> - 10,05 индекс изменения сметной стоимости ПНР к ТЕР 2001 (письмо Минстроя России от 26.06.2015 № 19823/ЮР-08 приложение 1, пусконаладочные работы)</t>
  </si>
  <si>
    <t>Пусконаладочные работы "вхолостую". Технологическая часть</t>
  </si>
  <si>
    <t>Пусконаладочные работы "вхолостую". Отопление</t>
  </si>
  <si>
    <t>Пусконаладочные работы "вхолостую". Автоматика</t>
  </si>
  <si>
    <t>Пусконаладочные работы "под нагрузкой". Технологическая часть</t>
  </si>
  <si>
    <t>Пусконаладочные работы "под нагрузкой". Отопление</t>
  </si>
  <si>
    <t>Пусконаладочные работы "под нагрузкой". Автоматика</t>
  </si>
  <si>
    <t>Пусконаладочные работы "вхолостую". Электрооборудование</t>
  </si>
  <si>
    <t>7086/1</t>
  </si>
  <si>
    <t>7162 (к смете 12-027-АТХ1.СМ)</t>
  </si>
  <si>
    <t>7162/1 (к смете 12-027-АТХ1.СМ)</t>
  </si>
  <si>
    <t>** В расчете использован индекс-дефлятор по инвестициям в основной капитал 2016/2015 - 1,053 по письму Госкорпорации "Росатом" от 09.09.2014 № 1-12.8/34083</t>
  </si>
  <si>
    <t>в том числе:</t>
  </si>
  <si>
    <t>ПНР "вхолостую"</t>
  </si>
  <si>
    <t>ПНР "под нагрузкой"</t>
  </si>
  <si>
    <t>Прочие работы и затраты</t>
  </si>
  <si>
    <t>Итого :</t>
  </si>
  <si>
    <r>
      <t xml:space="preserve">Способ закупки: </t>
    </r>
    <r>
      <rPr>
        <i/>
        <u/>
        <sz val="12"/>
        <rFont val="Times New Roman"/>
        <family val="1"/>
        <charset val="204"/>
      </rPr>
      <t>запрос предложений</t>
    </r>
  </si>
  <si>
    <t>СОГЛАСОВАНО:</t>
  </si>
  <si>
    <t>УТВЕРЖДАЮ:</t>
  </si>
  <si>
    <t>_________________</t>
  </si>
  <si>
    <t>" _____ " ________________ 2013 г.</t>
  </si>
  <si>
    <t>"____" ______________2013 г.</t>
  </si>
  <si>
    <t>ФГУП "Комбинат "Электрохимприбор" г. Лесной, Свердловской области</t>
  </si>
  <si>
    <t>(наименование стройки)</t>
  </si>
  <si>
    <r>
      <t xml:space="preserve">ЛОКАЛЬНЫЙ СМЕТНЫЙ РАСЧЕТ № </t>
    </r>
    <r>
      <rPr>
        <sz val="10"/>
        <rFont val="Arial"/>
        <family val="2"/>
        <charset val="204"/>
      </rPr>
      <t>01-01-01  (14-057-АР.Дем.СМ)</t>
    </r>
  </si>
  <si>
    <t>(локальная смета)</t>
  </si>
  <si>
    <t>на Демонтажные работы. Общестроительные работы к проекту: Реконструкция системы технологической водоподготовки бассейна профилактория комбината</t>
  </si>
  <si>
    <t>(наименование работ и затрат, наименование объекта)</t>
  </si>
  <si>
    <t>Основание: Ведомомость демонтажных работ №1</t>
  </si>
  <si>
    <t>Сметная стоимость строительных работ _______________________________________________________________________________________________</t>
  </si>
  <si>
    <t>___________________________44,353</t>
  </si>
  <si>
    <t>тыс. руб.</t>
  </si>
  <si>
    <t>Средства  на оплату труда _______________________________________________________________________________________________</t>
  </si>
  <si>
    <t>___________________________13,323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</si>
  <si>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</si>
  <si>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_______________________________________________________________________________________________649,03</t>
  </si>
  <si>
    <t>чел.час</t>
  </si>
  <si>
    <t>Составлен(а) в текущих (прогнозных) ценах по состоянию на 2001г.</t>
  </si>
  <si>
    <t>№ пп</t>
  </si>
  <si>
    <t>Обосно-
вание</t>
  </si>
  <si>
    <t>Наименование</t>
  </si>
  <si>
    <t>Ед. изм.</t>
  </si>
  <si>
    <t>Кол.
на ед./
всего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</si>
  <si>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</si>
  <si>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</si>
  <si>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</si>
  <si>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</si>
  <si>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</si>
  <si>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</si>
  <si>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 том числе</t>
  </si>
  <si>
    <t>Осн.З/п</t>
  </si>
  <si>
    <t>Эк.Маш</t>
  </si>
  <si>
    <t>З/пМех</t>
  </si>
  <si>
    <t xml:space="preserve">                           Раздел 1. Демонтажные работы. Общестроительные работы. Помещение бассейна</t>
  </si>
  <si>
    <t xml:space="preserve">                           Существующее напольное покрытие бассейнов:</t>
  </si>
  <si>
    <t>ТЕРр57-2-3</t>
  </si>
  <si>
    <r>
      <t>Разборка покрытий полов из керамических плиток (мусор=11,09т)</t>
    </r>
    <r>
      <rPr>
        <i/>
        <sz val="7"/>
        <rFont val="Arial"/>
        <family val="2"/>
        <charset val="204"/>
      </rPr>
      <t xml:space="preserve">
НР (1470 руб.): 80% от ФОТ (1837 руб.)
СП (1249 руб.): 68% от ФОТ (1837 руб.)</t>
    </r>
  </si>
  <si>
    <t>100 м2 покрытия</t>
  </si>
  <si>
    <r>
      <t>2,132</t>
    </r>
    <r>
      <rPr>
        <i/>
        <sz val="6"/>
        <rFont val="Arial"/>
        <family val="2"/>
        <charset val="204"/>
      </rPr>
      <t xml:space="preserve">
213,2 / 100</t>
    </r>
  </si>
  <si>
    <t>Затраты труда рабочих (ср 3)</t>
  </si>
  <si>
    <t>69,87
148,96</t>
  </si>
  <si>
    <t>1. 030954</t>
  </si>
  <si>
    <t>Подъемники грузоподъемностью до 500 кг одномачтовые, высота подъема 45 м</t>
  </si>
  <si>
    <t>маш.-ч</t>
  </si>
  <si>
    <t>1,44
3,07</t>
  </si>
  <si>
    <t>ТЕР46-04-009-01</t>
  </si>
  <si>
    <r>
      <t>Разборка полов керамзитобетонных 33 мм (мусор= 213,2*0,033*1,2=8,443т)</t>
    </r>
    <r>
      <rPr>
        <i/>
        <sz val="7"/>
        <rFont val="Arial"/>
        <family val="2"/>
        <charset val="204"/>
      </rPr>
      <t xml:space="preserve">
НР (1036 руб.): 99%=110%*0.9 от ФОТ (1046 руб.)
СП (628 руб.): 60%=70%*0.85 от ФОТ (1046 руб.)</t>
    </r>
  </si>
  <si>
    <t>1 м3</t>
  </si>
  <si>
    <r>
      <t>7</t>
    </r>
    <r>
      <rPr>
        <i/>
        <sz val="6"/>
        <rFont val="Arial"/>
        <family val="2"/>
        <charset val="204"/>
      </rPr>
      <t xml:space="preserve">
213,2*0,033</t>
    </r>
  </si>
  <si>
    <t>Затраты труда рабочих (ср 3,5)</t>
  </si>
  <si>
    <t>8,93
62,51</t>
  </si>
  <si>
    <t>1. 050102</t>
  </si>
  <si>
    <t>Компрессоры передвижные с двигателем внутреннего сгорания давлением до 686 кПа (7 ат), производительность 5 м3/мин</t>
  </si>
  <si>
    <t>2,26
15,82</t>
  </si>
  <si>
    <t>2. 330804</t>
  </si>
  <si>
    <t>Молотки при работе от передвижных компрессорных станций отбойные пневматические</t>
  </si>
  <si>
    <t>4,52
31,64</t>
  </si>
  <si>
    <t xml:space="preserve">                           Нижний ряд стен</t>
  </si>
  <si>
    <t>ТЕРр63-7-5</t>
  </si>
  <si>
    <r>
      <t>Разборка облицовки стен из керамических глазурованных плиток (мусор=20,6*30=0,618т)</t>
    </r>
    <r>
      <rPr>
        <i/>
        <sz val="7"/>
        <rFont val="Arial"/>
        <family val="2"/>
        <charset val="204"/>
      </rPr>
      <t xml:space="preserve">
НР (136 руб.): 77% от ФОТ (176 руб.)
СП (88 руб.): 50% от ФОТ (176 руб.)</t>
    </r>
  </si>
  <si>
    <t>100 м2 поверхности облицовки</t>
  </si>
  <si>
    <r>
      <t>0,206</t>
    </r>
    <r>
      <rPr>
        <i/>
        <sz val="6"/>
        <rFont val="Arial"/>
        <family val="2"/>
        <charset val="204"/>
      </rPr>
      <t xml:space="preserve">
(41,2*0,5) / 100</t>
    </r>
  </si>
  <si>
    <t>Затраты труда рабочих (ср 2,1)</t>
  </si>
  <si>
    <t>74,3
15,31</t>
  </si>
  <si>
    <t>0,35
0,07</t>
  </si>
  <si>
    <t>2. 050101</t>
  </si>
  <si>
    <t>Компрессоры передвижные с двигателем внутреннего сгорания давлением до 686 кПа (7 ат), производительность 2,2 м3/мин</t>
  </si>
  <si>
    <t>1,64
0,34</t>
  </si>
  <si>
    <t>3. 330804</t>
  </si>
  <si>
    <t>3,28
0,68</t>
  </si>
  <si>
    <t xml:space="preserve">                           Приборы отопления</t>
  </si>
  <si>
    <t>ТЕРр65-19-1</t>
  </si>
  <si>
    <r>
      <t>Демонтаж радиаторов весом до 80 кг  (мусор=0,04т)</t>
    </r>
    <r>
      <rPr>
        <i/>
        <sz val="7"/>
        <rFont val="Arial"/>
        <family val="2"/>
        <charset val="204"/>
      </rPr>
      <t xml:space="preserve">
НР (47 руб.): 74% от ФОТ (63 руб.)
СП (32 руб.): 50% от ФОТ (63 руб.)</t>
    </r>
  </si>
  <si>
    <t>100 шт.</t>
  </si>
  <si>
    <r>
      <t>0,05</t>
    </r>
    <r>
      <rPr>
        <i/>
        <sz val="6"/>
        <rFont val="Arial"/>
        <family val="2"/>
        <charset val="204"/>
      </rPr>
      <t xml:space="preserve">
5 / 100</t>
    </r>
  </si>
  <si>
    <t>110
5,5</t>
  </si>
  <si>
    <t>2,24
0,11</t>
  </si>
  <si>
    <t xml:space="preserve">                           Лестницы, поручни</t>
  </si>
  <si>
    <t>ТЕР09-03-029-01</t>
  </si>
  <si>
    <r>
      <t>Демонтаж лестниц с поручнями Л-1(вес 80 кг), Л-2(вес - 46 кг),  поручни П-1 (вес – 42,9 кг), П-2 (вес - 35,3 кг), П-3(вес - 5,9 кг).  (мусор=0,2101т)</t>
    </r>
    <r>
      <rPr>
        <i/>
        <sz val="7"/>
        <rFont val="Arial"/>
        <family val="2"/>
        <charset val="204"/>
      </rPr>
      <t xml:space="preserve">
(5.Прил.9.3Разборка (демонтаж) металлических конструкций ОЗП=0,7; ЭМ=0,7 к расх.; ЗПМ=0,7; МАТ=0 к расх.; ТЗ=0,7; ТЗМ=0,7)
НР (63 руб.): 81%=90%*0.9 от ФОТ (78 руб.)
СП (56 руб.): 72%=85%*0.85 от ФОТ (78 руб.)</t>
    </r>
  </si>
  <si>
    <t>1 т конструкций</t>
  </si>
  <si>
    <r>
      <t>0,2101</t>
    </r>
    <r>
      <rPr>
        <i/>
        <sz val="6"/>
        <rFont val="Arial"/>
        <family val="2"/>
        <charset val="204"/>
      </rPr>
      <t xml:space="preserve">
0,08+0,046+0,0429+0,0353+0,0059</t>
    </r>
  </si>
  <si>
    <t>Затраты труда рабочих (ср 3,8)</t>
  </si>
  <si>
    <t>22,659
4,76</t>
  </si>
  <si>
    <t>1. 020403</t>
  </si>
  <si>
    <t>Краны козловые при работе на монтаже технологического оборудования 32 т</t>
  </si>
  <si>
    <t>0,049
0,01</t>
  </si>
  <si>
    <t>2. 021141</t>
  </si>
  <si>
    <t>Краны на автомобильном ходу при работе на других видах строительства 10 т</t>
  </si>
  <si>
    <t>0,084
0,02</t>
  </si>
  <si>
    <t>3. 021243</t>
  </si>
  <si>
    <t>Краны на гусеничном ходу при работе на других видах строительства до 16 т</t>
  </si>
  <si>
    <t>3,815
0,8</t>
  </si>
  <si>
    <t>4. 030204</t>
  </si>
  <si>
    <t>Домкраты гидравлические грузоподъемностью до 100 т</t>
  </si>
  <si>
    <t>0,672
0,14</t>
  </si>
  <si>
    <t>5. 040504</t>
  </si>
  <si>
    <t>Аппарат для газовой сварки и резки</t>
  </si>
  <si>
    <t>1,176
0,25</t>
  </si>
  <si>
    <t>6. 041000</t>
  </si>
  <si>
    <t>Преобразователи сварочные с номинальным сварочным током 315-500 А</t>
  </si>
  <si>
    <t>6,734
1,41</t>
  </si>
  <si>
    <t>7. 041400</t>
  </si>
  <si>
    <t>Электрические печи для сушки сварочных материалов с регулированием температуры в пределах от 80 °С до 500 °С</t>
  </si>
  <si>
    <t>0,273
0,06</t>
  </si>
  <si>
    <t>8. 330301</t>
  </si>
  <si>
    <t>Машины шлифовальные электрические</t>
  </si>
  <si>
    <t>0,203
0,04</t>
  </si>
  <si>
    <t>9. 400001</t>
  </si>
  <si>
    <t>Автомобили бортовые, грузоподъемность до 5 т</t>
  </si>
  <si>
    <t>0,133
0,03</t>
  </si>
  <si>
    <t>10. 101-0309</t>
  </si>
  <si>
    <t>Канаты пеньковые пропитанные</t>
  </si>
  <si>
    <t>т</t>
  </si>
  <si>
    <t xml:space="preserve">0
</t>
  </si>
  <si>
    <t>11. 101-0324</t>
  </si>
  <si>
    <t>Кислород технический газообразный</t>
  </si>
  <si>
    <t>м3</t>
  </si>
  <si>
    <t>12. 101-0797</t>
  </si>
  <si>
    <t>Проволока горячекатаная в мотках, диаметром 6,3-6,5 мм</t>
  </si>
  <si>
    <t>13. 101-1019</t>
  </si>
  <si>
    <t>Швеллеры № 40 из стали марки Ст0</t>
  </si>
  <si>
    <t>14. 101-1515</t>
  </si>
  <si>
    <t>Электроды диаметром 4 мм Э46</t>
  </si>
  <si>
    <t>15. 101-1805</t>
  </si>
  <si>
    <t>Гвозди строительные</t>
  </si>
  <si>
    <t>16. 101-2278</t>
  </si>
  <si>
    <t>Пропан-бутан, смесь техническая</t>
  </si>
  <si>
    <t>кг</t>
  </si>
  <si>
    <t>17. 101-2467</t>
  </si>
  <si>
    <t>Растворитель марки Р-4</t>
  </si>
  <si>
    <t>18. 102-0023</t>
  </si>
  <si>
    <t>Бруски обрезные хвойных пород длиной 4-6,5 м, шириной 75-150 мм, толщиной 40-75 мм, I сорта</t>
  </si>
  <si>
    <t>19. 113-0021</t>
  </si>
  <si>
    <t>Грунтовка ГФ-021 красно-коричневая</t>
  </si>
  <si>
    <t>20. 201-0756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</si>
  <si>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</si>
  <si>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21. 508-0097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</si>
  <si>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</si>
  <si>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10 м</t>
  </si>
  <si>
    <t>Итого прямые затраты по разделу в ценах 2001г.</t>
  </si>
  <si>
    <t>Накладные расходы</t>
  </si>
  <si>
    <t>Сметная прибыль</t>
  </si>
  <si>
    <t>Итоги по разделу 1 Демонтажные работы. Общестроительные работы. Помещение бассейна :</t>
  </si>
  <si>
    <t xml:space="preserve">  Полы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</si>
  <si>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</si>
  <si>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Стекольные, обойные и облицовочные работы (ремонтно-строительные)</t>
  </si>
  <si>
    <t xml:space="preserve">  Внутренние санитарно-технические работы: демонтаж и разборка (ремонтно-строительные)</t>
  </si>
  <si>
    <t xml:space="preserve">  Строительные металлические конструкции</t>
  </si>
  <si>
    <t xml:space="preserve">  Итого</t>
  </si>
  <si>
    <t xml:space="preserve">    В том числе: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</si>
  <si>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</si>
  <si>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</si>
  <si>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</si>
  <si>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</si>
  <si>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Демонтажные работы. Общестроительные работы. Помещение бассейна</t>
  </si>
  <si>
    <t xml:space="preserve">                           Раздел 2. Демонтажные работы. Общестроительные работы. Помещение насосной</t>
  </si>
  <si>
    <t>ТЕР46-04-010-01</t>
  </si>
  <si>
    <r>
      <t>Разборка покрытий полов мозаичных (мусор=183,7*0,038*1,8=12,565 т)</t>
    </r>
    <r>
      <rPr>
        <i/>
        <sz val="7"/>
        <rFont val="Arial"/>
        <family val="2"/>
        <charset val="204"/>
      </rPr>
      <t xml:space="preserve">
НР (693 руб.): 99%=110%*0.9 от ФОТ (700 руб.)
СП (420 руб.): 60%=70%*0.85 от ФОТ (700 руб.)</t>
    </r>
  </si>
  <si>
    <r>
      <t>1,837</t>
    </r>
    <r>
      <rPr>
        <i/>
        <sz val="6"/>
        <rFont val="Arial"/>
        <family val="2"/>
        <charset val="204"/>
      </rPr>
      <t xml:space="preserve">
183,7 / 100</t>
    </r>
  </si>
  <si>
    <t>Затраты труда рабочих (ср 3,6)</t>
  </si>
  <si>
    <t>23,78
43,68</t>
  </si>
  <si>
    <t>4,71
8,65</t>
  </si>
  <si>
    <t>9,42
17,3</t>
  </si>
  <si>
    <t>ТЕРр57-2-4</t>
  </si>
  <si>
    <r>
      <t>Разборка покрытий полов цементных (мусор=12,12 т)</t>
    </r>
    <r>
      <rPr>
        <i/>
        <sz val="7"/>
        <rFont val="Arial"/>
        <family val="2"/>
        <charset val="204"/>
      </rPr>
      <t xml:space="preserve">
НР (2386 руб.): 80% от ФОТ (2983 руб.)
СП (2028 руб.): 68% от ФОТ (2983 руб.)</t>
    </r>
  </si>
  <si>
    <t>111,2
204,27</t>
  </si>
  <si>
    <t>1,8
3,31</t>
  </si>
  <si>
    <t>19,2
35,27</t>
  </si>
  <si>
    <t>38,4
70,54</t>
  </si>
  <si>
    <r>
      <t>Разборка бетонных полов 100 мм (мусор=18,37*1,8=33,066т)</t>
    </r>
    <r>
      <rPr>
        <i/>
        <sz val="7"/>
        <rFont val="Arial"/>
        <family val="2"/>
        <charset val="204"/>
      </rPr>
      <t xml:space="preserve">
НР (2718 руб.): 99%=110%*0.9 от ФОТ (2745 руб.)
СП (1647 руб.): 60%=70%*0.85 от ФОТ (2745 руб.)</t>
    </r>
  </si>
  <si>
    <r>
      <t>18,37</t>
    </r>
    <r>
      <rPr>
        <i/>
        <sz val="6"/>
        <rFont val="Arial"/>
        <family val="2"/>
        <charset val="204"/>
      </rPr>
      <t xml:space="preserve">
183,7*0,1</t>
    </r>
  </si>
  <si>
    <t>8,93
164,04</t>
  </si>
  <si>
    <t>2,26
41,52</t>
  </si>
  <si>
    <t>4,52
83,03</t>
  </si>
  <si>
    <t xml:space="preserve">                           Мусор</t>
  </si>
  <si>
    <t>ФССЦпг01-01-01-041</t>
  </si>
  <si>
    <r>
      <t>Погрузочные работы при автомобильных перевозках: мусора строительного с погрузкой вручную</t>
    </r>
    <r>
      <rPr>
        <i/>
        <sz val="7"/>
        <rFont val="Arial"/>
        <family val="2"/>
        <charset val="204"/>
      </rPr>
      <t xml:space="preserve">
(ОП п.1.1.9 Прил.1 Прил.1Поясной коэффициент:  Свердловская область ПЗ=1,1 (ОЗП=1,1; ЭМ=1,1; ЗПМ=1,1; МАТ=1,1))
НР 0% от ФОТ
СП 0% от ФОТ</t>
    </r>
  </si>
  <si>
    <t>1 т груза</t>
  </si>
  <si>
    <r>
      <t>78,152</t>
    </r>
    <r>
      <rPr>
        <i/>
        <sz val="6"/>
        <rFont val="Arial"/>
        <family val="2"/>
        <charset val="204"/>
      </rPr>
      <t xml:space="preserve">
11,090+8,443+0,618+0,04+0,2101+12,565+12,12+33,066</t>
    </r>
  </si>
  <si>
    <t>ФССЦпг03-21-01-015</t>
  </si>
  <si>
    <r>
      <t>Перевозка грузов автомобилями-самосвалами грузоподъемностью 10 т, работающих вне карьера, на расстояние: до 15 км I класс груза</t>
    </r>
    <r>
      <rPr>
        <i/>
        <sz val="7"/>
        <rFont val="Arial"/>
        <family val="2"/>
        <charset val="204"/>
      </rPr>
      <t xml:space="preserve">
(ОП п.1.1.9 Прил.1Поясные коэффициенты к сметным ценам на перевозку грузов автомобильным транспортом:   Свердловская область ПЗ=1,1 (ОЗП=1,1; ЭМ=1,1; ЗПМ=1,1; МАТ=1,1))
НР 0% от ФОТ
СП 0% от ФОТ</t>
    </r>
  </si>
  <si>
    <r>
      <t>78,152</t>
    </r>
    <r>
      <rPr>
        <i/>
        <sz val="6"/>
        <rFont val="Arial"/>
        <family val="2"/>
        <charset val="204"/>
      </rPr>
      <t xml:space="preserve">
М</t>
    </r>
  </si>
  <si>
    <t>Итоги по разделу 2 Демонтажные работы. Общестроительные работы. Помещение насосной :</t>
  </si>
  <si>
    <t xml:space="preserve">  Погрузо-разгрузочные работы</t>
  </si>
  <si>
    <t xml:space="preserve">  Перевозка грузов автотранспортом</t>
  </si>
  <si>
    <t xml:space="preserve">  Итого по разделу 2 Демонтажные работы. Общестроительные работы. Помещение насосной</t>
  </si>
  <si>
    <t>ИТОГИ ПО СМЕТЕ:</t>
  </si>
  <si>
    <t>Итого прямые затраты по смете в ценах 2001г.</t>
  </si>
  <si>
    <t>Итоги по смете:</t>
  </si>
  <si>
    <t xml:space="preserve">  ВСЕГО по смете</t>
  </si>
  <si>
    <t>Список переменных по смете:</t>
  </si>
  <si>
    <t>Наименование переменной</t>
  </si>
  <si>
    <t>Иденти-
фикатор</t>
  </si>
  <si>
    <t>Значение</t>
  </si>
  <si>
    <t>Результат</t>
  </si>
  <si>
    <t>Индекс инфляции на СМР  на III квартал 2014г. Прочие Приложение 1 к письму №15285-ЕС/08 от 04.08.14г.</t>
  </si>
  <si>
    <t>ИндексСМР</t>
  </si>
  <si>
    <t>Индекс инфляции на Оборудование на III квартал 2014г. Электроэнергетика. Приложение 5 к письму №15285-ЕС/08 от 04.08.14г.</t>
  </si>
  <si>
    <t>ИндексОБ</t>
  </si>
  <si>
    <t>Составил: ___________________________</t>
  </si>
  <si>
    <t>(должность, подпись, расшифровка)</t>
  </si>
  <si>
    <t>Проверил: ___________________________</t>
  </si>
  <si>
    <r>
      <t xml:space="preserve">ЛОКАЛЬНЫЙ СМЕТНЫЙ РАСЧЕТ № </t>
    </r>
    <r>
      <rPr>
        <sz val="10"/>
        <rFont val="Arial"/>
        <family val="2"/>
        <charset val="204"/>
      </rPr>
      <t>01-01-02  (14-057-ТХ.Дем.СМ)</t>
    </r>
  </si>
  <si>
    <t>на Демонтажные работы. Технологическая часть к проекту: Реконструкция системы технологической водоподготовки бассейна профилактория комбината</t>
  </si>
  <si>
    <t>Основание: Ведомость демонтажных работ №2</t>
  </si>
  <si>
    <t>Сметная стоимость _______________________________________________________________________________________________</t>
  </si>
  <si>
    <t>___________________________25,538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</si>
  <si>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</si>
  <si>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_______________________________________________________________________________________________16,089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</si>
  <si>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</si>
  <si>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_______________________________________________________________________________________________9,449</t>
  </si>
  <si>
    <t>___________________________7,991</t>
  </si>
  <si>
    <t>_______________________________________________________________________________________________494,21</t>
  </si>
  <si>
    <t xml:space="preserve">                           Раздел 1. Демонтажные работы. Технологическая часть</t>
  </si>
  <si>
    <t>ТЕР18-05-001-01</t>
  </si>
  <si>
    <r>
      <t>Демонтаж насосов центробежных с электродвигателем, масса агрегата до 0,1 т (мусор=80*3+145+15+1=401 кг)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НР (515 руб.): 115%=128%*0.9 от ФОТ (448 руб.)
СП (318 руб.): 71%=83%*0.85 от ФОТ (448 руб.)</t>
    </r>
  </si>
  <si>
    <t>1 насос</t>
  </si>
  <si>
    <r>
      <t>6</t>
    </r>
    <r>
      <rPr>
        <i/>
        <sz val="6"/>
        <rFont val="Arial"/>
        <family val="2"/>
        <charset val="204"/>
      </rPr>
      <t xml:space="preserve">
3+1+1+1</t>
    </r>
  </si>
  <si>
    <t>Затраты труда рабочих (ср 3,7)</t>
  </si>
  <si>
    <t>5,668
34,01</t>
  </si>
  <si>
    <t>1. 021141</t>
  </si>
  <si>
    <t>0,02
0,12</t>
  </si>
  <si>
    <t>2. 040502</t>
  </si>
  <si>
    <t>Установки для сварки ручной дуговой (постоянного тока)</t>
  </si>
  <si>
    <t>0,208
1,25</t>
  </si>
  <si>
    <t>3. 400001</t>
  </si>
  <si>
    <t>0,012
0,07</t>
  </si>
  <si>
    <t>4. 101-1522</t>
  </si>
  <si>
    <t>Электроды диаметром 5 мм Э42А</t>
  </si>
  <si>
    <t>5. 101-1703</t>
  </si>
  <si>
    <t>Прокладки резиновые (пластина техническая прессованная)</t>
  </si>
  <si>
    <t>6. 101-2575</t>
  </si>
  <si>
    <t>Болты с гайками и шайбами для санитарно-технических работ диаметром 12 мм</t>
  </si>
  <si>
    <t>7. 204-0059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</si>
  <si>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</si>
  <si>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8. 301-1494</t>
  </si>
  <si>
    <t>Насосы центробежные 8/18 с электродвигателем 4А 180 А2 массой агрегата до 0,1 т</t>
  </si>
  <si>
    <t>компл.</t>
  </si>
  <si>
    <t>9. 402-0002</t>
  </si>
  <si>
    <t>Раствор готовый кладочный цементный марки 50</t>
  </si>
  <si>
    <t>10. 507-0982</t>
  </si>
  <si>
    <t>Фланцы стальные плоские приварные из стали ВСт3сп2, ВСт3сп3, давлением 1,0 МПа (10 кгс/см2), диаметром 40 мм</t>
  </si>
  <si>
    <t>шт.</t>
  </si>
  <si>
    <t>11. 507-0983</t>
  </si>
  <si>
    <t>Фланцы стальные плоские приварные из стали ВСт3сп2, ВСт3сп3, давлением 1,0 МПа (10 кгс/см2), диаметром 50 мм</t>
  </si>
  <si>
    <r>
      <t>ТЕР09-06-001-02</t>
    </r>
    <r>
      <rPr>
        <i/>
        <sz val="9"/>
        <rFont val="Arial"/>
        <family val="2"/>
        <charset val="204"/>
      </rPr>
      <t xml:space="preserve">
Применительно</t>
    </r>
  </si>
  <si>
    <r>
      <t>Демонтаж металлического смесителя (мусор=20 кг)</t>
    </r>
    <r>
      <rPr>
        <i/>
        <sz val="7"/>
        <rFont val="Arial"/>
        <family val="2"/>
        <charset val="204"/>
      </rPr>
      <t xml:space="preserve">
(5.Прил.9.3Разборка (демонтаж) металлических конструкций ОЗП=0,7; ЭМ=0,7 к расх.; ЗПМ=0,7; МАТ=0 к расх.; ТЗ=0,7; ТЗМ=0,7)
НР (7 руб.): 81%=90%*0.9 от ФОТ (9 руб.)
СП (6 руб.): 72%=85%*0.85 от ФОТ (9 руб.)</t>
    </r>
  </si>
  <si>
    <t>35,553
0,71</t>
  </si>
  <si>
    <t xml:space="preserve">0,084
</t>
  </si>
  <si>
    <t>2. 030404</t>
  </si>
  <si>
    <t>Лебедки электрические тяговым усилием до 31,39 кН (3,2 т)</t>
  </si>
  <si>
    <t>7,371
0,15</t>
  </si>
  <si>
    <t>3. 040504</t>
  </si>
  <si>
    <t>1,302
0,03</t>
  </si>
  <si>
    <t>4. 041000</t>
  </si>
  <si>
    <t>1,421
0,03</t>
  </si>
  <si>
    <t>5. 041400</t>
  </si>
  <si>
    <t xml:space="preserve">0,098
</t>
  </si>
  <si>
    <t>6. 330301</t>
  </si>
  <si>
    <t>0,287
0,01</t>
  </si>
  <si>
    <t>7. 400001</t>
  </si>
  <si>
    <t xml:space="preserve">0,133
</t>
  </si>
  <si>
    <t>8. 101-0309</t>
  </si>
  <si>
    <t>9. 101-0324</t>
  </si>
  <si>
    <t>10. 101-0797</t>
  </si>
  <si>
    <t>11. 101-1019</t>
  </si>
  <si>
    <t>12. 101-1515</t>
  </si>
  <si>
    <t>13. 101-1714</t>
  </si>
  <si>
    <t>Болты с гайками и шайбами строительные</t>
  </si>
  <si>
    <t>14. 101-1805</t>
  </si>
  <si>
    <t>15. 101-2278</t>
  </si>
  <si>
    <t>16. 101-2467</t>
  </si>
  <si>
    <t>17. 113-0021</t>
  </si>
  <si>
    <t>18. 508-0097</t>
  </si>
  <si>
    <t>ТЕР17-01-008-01</t>
  </si>
  <si>
    <r>
      <t>Демонтаж водонагревателя (мусор=136 кг)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НР (54 руб.): 115%=128%*0.9 от ФОТ (47 руб.)
СП (33 руб.): 71%=83%*0.85 от ФОТ (47 руб.)</t>
    </r>
  </si>
  <si>
    <t>10 компл.</t>
  </si>
  <si>
    <r>
      <t>0,1</t>
    </r>
    <r>
      <rPr>
        <i/>
        <sz val="6"/>
        <rFont val="Arial"/>
        <family val="2"/>
        <charset val="204"/>
      </rPr>
      <t xml:space="preserve">
1 / 10</t>
    </r>
  </si>
  <si>
    <t>34,944
3,49</t>
  </si>
  <si>
    <t>0,14
0,01</t>
  </si>
  <si>
    <t>2. 030954</t>
  </si>
  <si>
    <t>0,256
0,03</t>
  </si>
  <si>
    <t>0,212
0,02</t>
  </si>
  <si>
    <t>4. 101-0388</t>
  </si>
  <si>
    <t>Краски масляные земляные марки МА-0115 мумия, сурик железный</t>
  </si>
  <si>
    <t>5. 101-0628</t>
  </si>
  <si>
    <t>Олифа комбинированная, марки К-3</t>
  </si>
  <si>
    <t>6. 101-1669</t>
  </si>
  <si>
    <t>Очес льняной</t>
  </si>
  <si>
    <t>7. 301-1513</t>
  </si>
  <si>
    <t>Нагреватель индивидуальный водоводяной наружный диаметр корпуса 273 мм, длина 1,25 (со змеевиком диаметром 25х2 мм длиной 19,2 м, число витков 30), поверхность нагрева 1,6 м2</t>
  </si>
  <si>
    <t>8. 402-0004</t>
  </si>
  <si>
    <t>Раствор готовый кладочный цементный марки 100</t>
  </si>
  <si>
    <t>ТЕР16-02-005-08</t>
  </si>
  <si>
    <r>
      <t>Разборка трубопроводов отопления и водоснабжения из стальных электросварных труб диаметром 200 мм (мусор=26,38*5=132кг)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НР (58 руб.): 115%=128%*0.9 от ФОТ (50 руб.)
СП (36 руб.): 71%=83%*0.85 от ФОТ (50 руб.)</t>
    </r>
  </si>
  <si>
    <t>100 м трубопровода</t>
  </si>
  <si>
    <t>Затраты труда рабочих (ср 3,9)</t>
  </si>
  <si>
    <t>74,368
3,72</t>
  </si>
  <si>
    <t>1. 020129</t>
  </si>
  <si>
    <t>Краны башенные при работе на других видах строительства 8 т</t>
  </si>
  <si>
    <t>0,328
0,02</t>
  </si>
  <si>
    <t>3. 040502</t>
  </si>
  <si>
    <t>10,856
0,54</t>
  </si>
  <si>
    <t>4. 400001</t>
  </si>
  <si>
    <t>0,496
0,02</t>
  </si>
  <si>
    <t>5. 101-1522</t>
  </si>
  <si>
    <t>6. 103-0189</t>
  </si>
  <si>
    <t>Трубы стальные электросварные прямошовные со снятой фаской из стали марок БСт2кп-БСт4кп и БСт2пс-БСт4пс наружный диаметр 219 мм, толщина стенки 5 мм</t>
  </si>
  <si>
    <t>м</t>
  </si>
  <si>
    <t>7. 402-0006</t>
  </si>
  <si>
    <t>Раствор готовый кладочный цементный марки 200</t>
  </si>
  <si>
    <t>8. 405-1601</t>
  </si>
  <si>
    <t>Известь строительная негашеная хлорная, марки А</t>
  </si>
  <si>
    <t>9. 411-0001</t>
  </si>
  <si>
    <t>Вода</t>
  </si>
  <si>
    <t>10. 507-2034</t>
  </si>
  <si>
    <t>Отводы 90 град. с радиусом кривизны R=1,5 Ду на Ру до 16 МПа (160 кгс/см2), диаметром условного прохода 200 мм, наружным диаметром 219 мм, толщиной стенки 7 мм</t>
  </si>
  <si>
    <t>ТЕР16-05-001-03</t>
  </si>
  <si>
    <r>
      <t>Демонтаж фильтра волосоуловителя ф 65 (мусор=35*2=70 кг)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НР (35 руб.): 115%=128%*0.9 от ФОТ (30 руб.)
СП (21 руб.): 71%=83%*0.85 от ФОТ (30 руб.)</t>
    </r>
  </si>
  <si>
    <t>1 шт.</t>
  </si>
  <si>
    <t>1,164
2,33</t>
  </si>
  <si>
    <t>0,004
0,01</t>
  </si>
  <si>
    <t>0,252
0,5</t>
  </si>
  <si>
    <t>0,008
0,02</t>
  </si>
  <si>
    <t>6. 101-2576</t>
  </si>
  <si>
    <t>Болты с гайками и шайбами для санитарно-технических работ диаметром 16 мм</t>
  </si>
  <si>
    <t>7. 507-0986</t>
  </si>
  <si>
    <t>Фланцы стальные плоские приварные из стали ВСт3сп2, ВСт3сп3, давлением 1,0 МПа (10 кгс/см2), диаметром 100 мм</t>
  </si>
  <si>
    <t>8. 509-0967</t>
  </si>
  <si>
    <t>Прокладки из паронита марки ПМБ, толщиной 1 мм, диаметром 100 мм</t>
  </si>
  <si>
    <t>1000 шт.</t>
  </si>
  <si>
    <t>ТЕРм06-03-001-01</t>
  </si>
  <si>
    <r>
      <t>Демонтаж. Фильтр осветлительный вертикальный, высота фильтрующей загрузки 2,78 м, диаметр 1000 мм, однокамерный (мусор=2048 кг)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
НР (2712 руб.): 80% от ФОТ (3390 руб.)
СП (2034 руб.): 60% от ФОТ (3390 руб.)</t>
    </r>
  </si>
  <si>
    <t>1 т</t>
  </si>
  <si>
    <r>
      <t>2,048</t>
    </r>
    <r>
      <rPr>
        <i/>
        <sz val="6"/>
        <rFont val="Arial"/>
        <family val="2"/>
        <charset val="204"/>
      </rPr>
      <t xml:space="preserve">
1,024*2</t>
    </r>
  </si>
  <si>
    <t>125,4
256,82</t>
  </si>
  <si>
    <t>1. 021201</t>
  </si>
  <si>
    <t>Краны на гусеничном ходу при работе на монтаже технологического оборудования до 16 т</t>
  </si>
  <si>
    <t>2,139
4,38</t>
  </si>
  <si>
    <t>3,54
7,25</t>
  </si>
  <si>
    <t>8,34
17,08</t>
  </si>
  <si>
    <t>4. 101402</t>
  </si>
  <si>
    <t>Насосы для подачи воды, подача 160 м3/ч, напор до 30 м</t>
  </si>
  <si>
    <t>2,676
5,48</t>
  </si>
  <si>
    <t>5. 132601</t>
  </si>
  <si>
    <t>Платформы широкой колеи 71 т</t>
  </si>
  <si>
    <t>0,606
1,24</t>
  </si>
  <si>
    <t>6. 132801</t>
  </si>
  <si>
    <t>Тепловозы широкой колеи маневровые 552 кВт (750 л.с.)</t>
  </si>
  <si>
    <t>0,375
0,77</t>
  </si>
  <si>
    <t>7. 330400</t>
  </si>
  <si>
    <t>Машины электрозачистные</t>
  </si>
  <si>
    <t>3,99
8,17</t>
  </si>
  <si>
    <t>8. 400001</t>
  </si>
  <si>
    <t>0,222
0,45</t>
  </si>
  <si>
    <t>10. 101-1292</t>
  </si>
  <si>
    <t>Уайт-спирит</t>
  </si>
  <si>
    <t>11. 101-1514</t>
  </si>
  <si>
    <t>Электроды диаметром 4 мм Э42А</t>
  </si>
  <si>
    <t>12. 101-1518</t>
  </si>
  <si>
    <t>Электроды диаметром 4 мм Э50А</t>
  </si>
  <si>
    <t>13. 101-1851</t>
  </si>
  <si>
    <t>Резина прессованная</t>
  </si>
  <si>
    <t>14. 101-2278</t>
  </si>
  <si>
    <t>15. 101-3976</t>
  </si>
  <si>
    <t>Графит серебристый</t>
  </si>
  <si>
    <t>16. 201-0835</t>
  </si>
  <si>
    <t>Подкладки металлические</t>
  </si>
  <si>
    <t>17. 411-0005</t>
  </si>
  <si>
    <t>Вода химически очищенная</t>
  </si>
  <si>
    <t>18. 411-0041</t>
  </si>
  <si>
    <t>Электроэнергия</t>
  </si>
  <si>
    <t>кВт-ч</t>
  </si>
  <si>
    <t>19. 509-2160</t>
  </si>
  <si>
    <t>Прокладки паронитовые</t>
  </si>
  <si>
    <t>20. 509-3368</t>
  </si>
  <si>
    <t>Набивки сальниковые</t>
  </si>
  <si>
    <t>21. 999-9950</t>
  </si>
  <si>
    <t>Вспомогательные ненормируемые ресурсы</t>
  </si>
  <si>
    <t>ТЕРр65-12-3</t>
  </si>
  <si>
    <r>
      <t>Демонтаж баков (мусор=1900*2=3800 кг)</t>
    </r>
    <r>
      <rPr>
        <i/>
        <sz val="7"/>
        <rFont val="Arial"/>
        <family val="2"/>
        <charset val="204"/>
      </rPr>
      <t xml:space="preserve">
НР (94 руб.): 74% от ФОТ (127 руб.)
СП (64 руб.): 50% от ФОТ (127 руб.)</t>
    </r>
  </si>
  <si>
    <r>
      <t>0,02</t>
    </r>
    <r>
      <rPr>
        <i/>
        <sz val="6"/>
        <rFont val="Arial"/>
        <family val="2"/>
        <charset val="204"/>
      </rPr>
      <t xml:space="preserve">
2 / 100</t>
    </r>
  </si>
  <si>
    <t>Затраты труда рабочих (ср 2,9)</t>
  </si>
  <si>
    <t>525
10,5</t>
  </si>
  <si>
    <t>7,9
0,16</t>
  </si>
  <si>
    <t>ТЕР16-02-002-05</t>
  </si>
  <si>
    <r>
      <t>Разборка трубопроводов водоснабжения из стальных водогазопроводных оцинкованных труб диаметром 40 мм (мусор=3,84*10=38,4кг)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НР (23 руб.): 115%=128%*0.9 от ФОТ (20 руб.)
СП (14 руб.): 71%=83%*0.85 от ФОТ (20 руб.)</t>
    </r>
  </si>
  <si>
    <r>
      <t>0,1</t>
    </r>
    <r>
      <rPr>
        <i/>
        <sz val="6"/>
        <rFont val="Arial"/>
        <family val="2"/>
        <charset val="204"/>
      </rPr>
      <t xml:space="preserve">
10 / 100</t>
    </r>
  </si>
  <si>
    <t>Затраты труда рабочих (ср 4)</t>
  </si>
  <si>
    <t>14,828
1,48</t>
  </si>
  <si>
    <t xml:space="preserve">0,032
</t>
  </si>
  <si>
    <t xml:space="preserve">0,028
</t>
  </si>
  <si>
    <t>0,556
0,06</t>
  </si>
  <si>
    <t>0,176
0,02</t>
  </si>
  <si>
    <t>5. 101-0063</t>
  </si>
  <si>
    <t>Ацетилен растворенный технический марки А</t>
  </si>
  <si>
    <t>6. 101-0324</t>
  </si>
  <si>
    <t>7. 101-0388</t>
  </si>
  <si>
    <t xml:space="preserve">-2,64697796016969E-23
</t>
  </si>
  <si>
    <t>8. 101-0628</t>
  </si>
  <si>
    <t>9. 101-0807</t>
  </si>
  <si>
    <t>Проволока сварочная легированная диаметром 4 мм</t>
  </si>
  <si>
    <t>10. 101-1669</t>
  </si>
  <si>
    <t>11. 302-0891</t>
  </si>
  <si>
    <t>Узлы укрупненные монтажные (трубопроводы) из стальных водогазопроводных оцинкованных труб с гильзами для водоснабжения диаметром 40 мм</t>
  </si>
  <si>
    <t>12. 405-1601</t>
  </si>
  <si>
    <t>13. 411-0001</t>
  </si>
  <si>
    <t>ТЕР16-02-005-02</t>
  </si>
  <si>
    <r>
      <t>Разборка трубопроводов отопления и водоснабжения из стальных электросварных труб диаметром 50 мм (мусор=4,62*35=162кг)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НР (135 руб.): 115%=128%*0.9 от ФОТ (117 руб.)
СП (83 руб.): 71%=83%*0.85 от ФОТ (117 руб.)</t>
    </r>
  </si>
  <si>
    <r>
      <t>0,35</t>
    </r>
    <r>
      <rPr>
        <i/>
        <sz val="6"/>
        <rFont val="Arial"/>
        <family val="2"/>
        <charset val="204"/>
      </rPr>
      <t xml:space="preserve">
35 / 100</t>
    </r>
  </si>
  <si>
    <t>Затраты труда рабочих (ср 4,1)</t>
  </si>
  <si>
    <t>24,332
8,52</t>
  </si>
  <si>
    <t>0,048
0,02</t>
  </si>
  <si>
    <t>0,028
0,01</t>
  </si>
  <si>
    <t>7,376
2,58</t>
  </si>
  <si>
    <t>0,348
0,12</t>
  </si>
  <si>
    <t>5. 101-0324</t>
  </si>
  <si>
    <t>6. 101-0807</t>
  </si>
  <si>
    <t>7. 101-1602</t>
  </si>
  <si>
    <t>Ацетилен газообразный технический</t>
  </si>
  <si>
    <t>8. 302-1317</t>
  </si>
  <si>
    <t>Трубопроводы из стальных электросварных труб с гильзами для отопления и водоснабжения, наружный диаметр 57 мм, толщина стенки 3,5 мм</t>
  </si>
  <si>
    <t>9. 402-0006</t>
  </si>
  <si>
    <t>10. 405-1601</t>
  </si>
  <si>
    <t>11. 411-0001</t>
  </si>
  <si>
    <t>ТЕР16-02-005-04</t>
  </si>
  <si>
    <r>
      <t>Разборка трубопроводов отопления и водоснабжения из стальных электросварных труб диаметром 80 мм (мусор=7,38*185=1365кг)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НР (940 руб.): 115%=128%*0.9 от ФОТ (817 руб.)
СП (580 руб.): 71%=83%*0.85 от ФОТ (817 руб.)</t>
    </r>
  </si>
  <si>
    <r>
      <t>1,85</t>
    </r>
    <r>
      <rPr>
        <i/>
        <sz val="6"/>
        <rFont val="Arial"/>
        <family val="2"/>
        <charset val="204"/>
      </rPr>
      <t xml:space="preserve">
185 / 100</t>
    </r>
  </si>
  <si>
    <t>31,9
59,02</t>
  </si>
  <si>
    <t>0,108
0,2</t>
  </si>
  <si>
    <t>0,04
0,07</t>
  </si>
  <si>
    <t>13,968
25,84</t>
  </si>
  <si>
    <t>0,56
1,04</t>
  </si>
  <si>
    <t>8. 302-1319</t>
  </si>
  <si>
    <t>Трубопроводы из стальных электросварных труб с гильзами для отопления и водоснабжения, наружный диаметр 89 мм, толщина стенки 3,5 мм</t>
  </si>
  <si>
    <t>ТЕР16-02-005-05</t>
  </si>
  <si>
    <r>
      <t>Разборка трубопроводов отопления и водоснабжения из стальных электросварных труб диаметром 100 мм (мусор=10,25*65=666кг)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НР (331 руб.): 115%=128%*0.9 от ФОТ (288 руб.)
СП (204 руб.): 71%=83%*0.85 от ФОТ (288 руб.)</t>
    </r>
  </si>
  <si>
    <r>
      <t>0,65</t>
    </r>
    <r>
      <rPr>
        <i/>
        <sz val="6"/>
        <rFont val="Arial"/>
        <family val="2"/>
        <charset val="204"/>
      </rPr>
      <t xml:space="preserve">
65 / 100</t>
    </r>
  </si>
  <si>
    <t>31,9
20,74</t>
  </si>
  <si>
    <t>0,108
0,07</t>
  </si>
  <si>
    <t>0,04
0,03</t>
  </si>
  <si>
    <t>13,968
9,08</t>
  </si>
  <si>
    <t>0,56
0,36</t>
  </si>
  <si>
    <t>8. 302-1320</t>
  </si>
  <si>
    <t>Трубопроводы из стальных электросварных труб с гильзами для отопления и водоснабжения, наружный диаметр 108 мм, толщина стенки 4 мм</t>
  </si>
  <si>
    <r>
      <t>Разборка трубопроводов отопления и водоснабжения из стальных электросварных труб диаметром 200 мм (мусор=26,38*1=26,4кг)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НР (243 руб.): 115%=128%*0.9 от ФОТ (211 руб.)
СП (150 руб.): 71%=83%*0.85 от ФОТ (211 руб.)</t>
    </r>
  </si>
  <si>
    <r>
      <t>0,21</t>
    </r>
    <r>
      <rPr>
        <i/>
        <sz val="6"/>
        <rFont val="Arial"/>
        <family val="2"/>
        <charset val="204"/>
      </rPr>
      <t xml:space="preserve">
21 / 100</t>
    </r>
  </si>
  <si>
    <t>74,368
15,62</t>
  </si>
  <si>
    <t>0,328
0,07</t>
  </si>
  <si>
    <t>10,856
2,28</t>
  </si>
  <si>
    <t>0,496
0,1</t>
  </si>
  <si>
    <t>ТЕР46-04-001-03</t>
  </si>
  <si>
    <r>
      <t>Разборка железобетонных фундаментов (мусор=5*2500=12500кг)</t>
    </r>
    <r>
      <rPr>
        <i/>
        <sz val="7"/>
        <rFont val="Arial"/>
        <family val="2"/>
        <charset val="204"/>
      </rPr>
      <t xml:space="preserve">
НР (1413 руб.): 99%=110%*0.9 от ФОТ (1427 руб.)
СП (856 руб.): 60%=70%*0.85 от ФОТ (1427 руб.)</t>
    </r>
  </si>
  <si>
    <t>15,45
77,25</t>
  </si>
  <si>
    <t>1. 040504</t>
  </si>
  <si>
    <t>2,44
12,2</t>
  </si>
  <si>
    <t>2. 050102</t>
  </si>
  <si>
    <t>5,63
28,15</t>
  </si>
  <si>
    <t>11,26
56,3</t>
  </si>
  <si>
    <t>4. 101-0324</t>
  </si>
  <si>
    <t>2
10</t>
  </si>
  <si>
    <t>5. 101-1602</t>
  </si>
  <si>
    <t>0,26
1,3</t>
  </si>
  <si>
    <r>
      <t>21,365</t>
    </r>
    <r>
      <rPr>
        <i/>
        <sz val="6"/>
        <rFont val="Arial"/>
        <family val="2"/>
        <charset val="204"/>
      </rPr>
      <t xml:space="preserve">
0,401+0,02+0,136+0,132+0,07+2,048+3,8+0,0384+0,162+1,365+0,666+0,0264+12,5</t>
    </r>
  </si>
  <si>
    <r>
      <t>21,365</t>
    </r>
    <r>
      <rPr>
        <i/>
        <sz val="6"/>
        <rFont val="Arial"/>
        <family val="2"/>
        <charset val="204"/>
      </rPr>
      <t xml:space="preserve">
М</t>
    </r>
  </si>
  <si>
    <t>Итоги по разделу 1 Демонтажные работы. Технологическая часть :</t>
  </si>
  <si>
    <t xml:space="preserve">  Итого Строительные работы</t>
  </si>
  <si>
    <t xml:space="preserve">  Итого Монтажные работы</t>
  </si>
  <si>
    <t xml:space="preserve">      Материалы</t>
  </si>
  <si>
    <t xml:space="preserve">  Итого по разделу 1 Демонтажные работы. Технологическая часть</t>
  </si>
  <si>
    <r>
      <t xml:space="preserve">ЛОКАЛЬНЫЙ СМЕТНЫЙ РАСЧЕТ № </t>
    </r>
    <r>
      <rPr>
        <sz val="10"/>
        <rFont val="Arial"/>
        <family val="2"/>
        <charset val="204"/>
      </rPr>
      <t>01-01-03  (14-057-ОВ.Дем.СМ)</t>
    </r>
  </si>
  <si>
    <t>на Демонтажные работы. Отопление к проекту: Реконструкция системы технологической водоподготовки бассейна профилактория комбината</t>
  </si>
  <si>
    <t>Основание: Ведомомость демонтажных работ №3</t>
  </si>
  <si>
    <t>___________________________0,784</t>
  </si>
  <si>
    <t>___________________________0,275</t>
  </si>
  <si>
    <t>_______________________________________________________________________________________________18,67</t>
  </si>
  <si>
    <t xml:space="preserve">                           Раздел 1. Демонтажные работы. Отопление</t>
  </si>
  <si>
    <t>ТЕРр66-24-2</t>
  </si>
  <si>
    <r>
      <t>Разборка тепловой изоляции из ваты минеральной (40кг/м3=7*0,04=0,28м3*40= 11,2кг)</t>
    </r>
    <r>
      <rPr>
        <i/>
        <sz val="7"/>
        <rFont val="Arial"/>
        <family val="2"/>
        <charset val="204"/>
      </rPr>
      <t xml:space="preserve">
НР (12 руб.): 74% от ФОТ (16 руб.)
СП (8 руб.): 50% от ФОТ (16 руб.)</t>
    </r>
  </si>
  <si>
    <t>100 м2 наружной площади разобранной изоляции</t>
  </si>
  <si>
    <r>
      <t>0,07</t>
    </r>
    <r>
      <rPr>
        <i/>
        <sz val="6"/>
        <rFont val="Arial"/>
        <family val="2"/>
        <charset val="204"/>
      </rPr>
      <t xml:space="preserve">
(0,108*3,14*20) / 100</t>
    </r>
  </si>
  <si>
    <t>Затраты труда рабочих (ср 2,7)</t>
  </si>
  <si>
    <t>19,1
1,34</t>
  </si>
  <si>
    <r>
      <t>Демонтаж трубопроводов отопления и водоснабжения из стальных электросварных труб диаметром 100 мм (мусор=11,48*20=230 кг)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НР (102 руб.): 115%=128%*0.9 от ФОТ (89 руб.)
СП (63 руб.): 71%=83%*0.85 от ФОТ (89 руб.)</t>
    </r>
  </si>
  <si>
    <r>
      <t>0,2</t>
    </r>
    <r>
      <rPr>
        <i/>
        <sz val="6"/>
        <rFont val="Arial"/>
        <family val="2"/>
        <charset val="204"/>
      </rPr>
      <t xml:space="preserve">
20 / 100</t>
    </r>
  </si>
  <si>
    <t>31,9
6,38</t>
  </si>
  <si>
    <t>0,108
0,02</t>
  </si>
  <si>
    <t>0,04
0,01</t>
  </si>
  <si>
    <t>13,968
2,79</t>
  </si>
  <si>
    <t>0,56
0,11</t>
  </si>
  <si>
    <t>ТЕР16-02-001-01</t>
  </si>
  <si>
    <r>
      <t>Демонтаж трубопроводов отопления из стальных водогазопроводных неоцинкованных труб диаметром 15 мм (мусор=1,28*40=51,2 кг)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НР (83 руб.): 115%=128%*0.9 от ФОТ (72 руб.)
СП (51 руб.): 71%=83%*0.85 от ФОТ (72 руб.)</t>
    </r>
  </si>
  <si>
    <r>
      <t>0,4</t>
    </r>
    <r>
      <rPr>
        <i/>
        <sz val="6"/>
        <rFont val="Arial"/>
        <family val="2"/>
        <charset val="204"/>
      </rPr>
      <t xml:space="preserve">
40 / 100</t>
    </r>
  </si>
  <si>
    <t>13,188
5,28</t>
  </si>
  <si>
    <t>0,032
0,01</t>
  </si>
  <si>
    <t>0,46
0,18</t>
  </si>
  <si>
    <t>0,14
0,06</t>
  </si>
  <si>
    <t>11. 302-0881</t>
  </si>
  <si>
    <t>Узлы укрупненные монтажные (трубопроводы) из стальных водогазопроводных неоцинкованных труб с гильзами для систем отопления диаметром 15 мм</t>
  </si>
  <si>
    <t>ТЕР16-02-001-02</t>
  </si>
  <si>
    <r>
      <t>Демонтаж трубопроводов отопления из стальных водогазопроводных неоцинкованных труб диаметром 20 мм (мусор=1,66*12=20 кг)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НР (25 руб.): 115%=128%*0.9 от ФОТ (22 руб.)
СП (16 руб.): 71%=83%*0.85 от ФОТ (22 руб.)</t>
    </r>
  </si>
  <si>
    <r>
      <t>0,12</t>
    </r>
    <r>
      <rPr>
        <i/>
        <sz val="6"/>
        <rFont val="Arial"/>
        <family val="2"/>
        <charset val="204"/>
      </rPr>
      <t xml:space="preserve">
12 / 100</t>
    </r>
  </si>
  <si>
    <t>13,188
1,58</t>
  </si>
  <si>
    <t>0,46
0,06</t>
  </si>
  <si>
    <t>0,14
0,02</t>
  </si>
  <si>
    <t>Н, З</t>
  </si>
  <si>
    <t>11. ТЕР16-02-001-02</t>
  </si>
  <si>
    <t>Крепления</t>
  </si>
  <si>
    <t>12. 302-0882</t>
  </si>
  <si>
    <t>Узлы укрупненные монтажные (трубопроводы) из стальных водогазопроводных неоцинкованных труб с гильзами для систем отопления диаметром 20 мм</t>
  </si>
  <si>
    <t>13. 405-1601</t>
  </si>
  <si>
    <t>14. 411-0001</t>
  </si>
  <si>
    <t>ТЕР18-07-001-02</t>
  </si>
  <si>
    <r>
      <t>Демонтаж манометров (мусор=0,5 кг)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НР (6 руб.): 115%=128%*0.9 от ФОТ (5 руб.)
СП (4 руб.): 71%=83%*0.85 от ФОТ (5 руб.)</t>
    </r>
  </si>
  <si>
    <t>1 компл.</t>
  </si>
  <si>
    <t>Затраты труда рабочих (ср 4,2)</t>
  </si>
  <si>
    <t>0,088
0,35</t>
  </si>
  <si>
    <t>1. 101-0388</t>
  </si>
  <si>
    <t>2. 101-0628</t>
  </si>
  <si>
    <t>3. 101-1669</t>
  </si>
  <si>
    <t>4. 301-1465</t>
  </si>
  <si>
    <t>Манометр для неагрессивных сред (класс точности 1.5) с резьбовым присоединением марка МП-3У-16 с трехходовым краном 11П18пкРу16</t>
  </si>
  <si>
    <t>ТЕР18-07-001-04</t>
  </si>
  <si>
    <r>
      <t>Демонтаж термометров (мусор=0,5 кг)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НР (3 руб.): 115%=128%*0.9 от ФОТ (3 руб.)
СП (2 руб.): 71%=83%*0.85 от ФОТ (3 руб.)</t>
    </r>
  </si>
  <si>
    <t>0,124
0,25</t>
  </si>
  <si>
    <t>2. 101-0587</t>
  </si>
  <si>
    <t>Масло индустриальное И-20А</t>
  </si>
  <si>
    <t xml:space="preserve">-6,61744490042422E-24
</t>
  </si>
  <si>
    <t>3. 101-0628</t>
  </si>
  <si>
    <t>4. 101-1669</t>
  </si>
  <si>
    <t>5. 301-1467</t>
  </si>
  <si>
    <t>Термометр прямой (угловой) ртутный (ножка 66 мм) до 160 град С в оправе</t>
  </si>
  <si>
    <r>
      <t>0,449</t>
    </r>
    <r>
      <rPr>
        <i/>
        <sz val="6"/>
        <rFont val="Arial"/>
        <family val="2"/>
        <charset val="204"/>
      </rPr>
      <t xml:space="preserve">
0,136+0,0112+0,23+0,0512+0,02+0,0005+0,0005</t>
    </r>
  </si>
  <si>
    <r>
      <t>0,449</t>
    </r>
    <r>
      <rPr>
        <i/>
        <sz val="6"/>
        <rFont val="Arial"/>
        <family val="2"/>
        <charset val="204"/>
      </rPr>
      <t xml:space="preserve">
М</t>
    </r>
  </si>
  <si>
    <t>Итоги по разделу 1 Демонтажные работы. Отопление :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</si>
  <si>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</si>
  <si>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Наружные инженерные сети: разборка, очистка (ремонтно-строительные)</t>
  </si>
  <si>
    <t xml:space="preserve">  Итого по разделу 1 Демонтажные работы. Отопление</t>
  </si>
  <si>
    <r>
      <t xml:space="preserve">ЛОКАЛЬНЫЙ СМЕТНЫЙ РАСЧЕТ № </t>
    </r>
    <r>
      <rPr>
        <sz val="10"/>
        <rFont val="Arial"/>
        <family val="2"/>
        <charset val="204"/>
      </rPr>
      <t>01-01-04  (14-057-ЭМ.Дем.СМ)</t>
    </r>
  </si>
  <si>
    <t>на Демонтажные работы. Электрооборудование к проекту: Реконструкция системы технологической водоподготовки бассейна профилактория комбината</t>
  </si>
  <si>
    <t>Основание: Ведомость демонтажных работ №4</t>
  </si>
  <si>
    <t>___________________________1,142</t>
  </si>
  <si>
    <t>_______________________________________________________________________________________________0,014</t>
  </si>
  <si>
    <t>_______________________________________________________________________________________________1,128</t>
  </si>
  <si>
    <t>___________________________0,430</t>
  </si>
  <si>
    <t>_______________________________________________________________________________________________35,69</t>
  </si>
  <si>
    <t xml:space="preserve">                           Раздел 1. Демонтажные работы. Электрооборудование</t>
  </si>
  <si>
    <t>ТЕРм08-03-573-04</t>
  </si>
  <si>
    <r>
      <t>Демонтаж. Шкаф управления насосами  (мусор=4*20=80 кг)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
НР (44 руб.): 95% от ФОТ (46 руб.)
СП (30 руб.): 65% от ФОТ (46 руб.)</t>
    </r>
  </si>
  <si>
    <t>0,711
2,84</t>
  </si>
  <si>
    <t>1. 021102</t>
  </si>
  <si>
    <t>Краны на автомобильном ходу при работе на монтаже технологического оборудования 10 т</t>
  </si>
  <si>
    <t>0,021
0,08</t>
  </si>
  <si>
    <t>0,213
0,85</t>
  </si>
  <si>
    <t>3. 050102</t>
  </si>
  <si>
    <t>0,066
0,26</t>
  </si>
  <si>
    <t>4. 100602</t>
  </si>
  <si>
    <t>Молотки бурильные легкие при работе от передвижных компрессорных станций</t>
  </si>
  <si>
    <t>5. 400002</t>
  </si>
  <si>
    <t>Автомобили бортовые, грузоподъемность до 8 т</t>
  </si>
  <si>
    <t>6. 101-1924</t>
  </si>
  <si>
    <t>7. 101-1977</t>
  </si>
  <si>
    <t>8. 101-2143</t>
  </si>
  <si>
    <t>Краска</t>
  </si>
  <si>
    <t>9. 999-9950</t>
  </si>
  <si>
    <t>ТЕРр67-3-1</t>
  </si>
  <si>
    <r>
      <t>Демонтаж кабеля  (мусор=0,15*150=22,5 кг)</t>
    </r>
    <r>
      <rPr>
        <i/>
        <sz val="7"/>
        <rFont val="Arial"/>
        <family val="2"/>
        <charset val="204"/>
      </rPr>
      <t xml:space="preserve">
НР (135 руб.): 85% от ФОТ (159 руб.)
СП (103 руб.): 65% от ФОТ (159 руб.)</t>
    </r>
  </si>
  <si>
    <t>100 м</t>
  </si>
  <si>
    <r>
      <t>1,5</t>
    </r>
    <r>
      <rPr>
        <i/>
        <sz val="6"/>
        <rFont val="Arial"/>
        <family val="2"/>
        <charset val="204"/>
      </rPr>
      <t xml:space="preserve">
150 / 100</t>
    </r>
  </si>
  <si>
    <t>Затраты труда рабочих (ср 2)</t>
  </si>
  <si>
    <t>9,64
14,46</t>
  </si>
  <si>
    <t>0,01
0,02</t>
  </si>
  <si>
    <t>ТЕРр67-2-7</t>
  </si>
  <si>
    <r>
      <t>Демонтаж  труб, проложенных на скобах диаметром 50 мм  (мусор=2,5*50=125 кг)</t>
    </r>
    <r>
      <rPr>
        <i/>
        <sz val="7"/>
        <rFont val="Arial"/>
        <family val="2"/>
        <charset val="204"/>
      </rPr>
      <t xml:space="preserve">
НР (182 руб.): 85% от ФОТ (214 руб.)
СП (139 руб.): 65% от ФОТ (214 руб.)</t>
    </r>
  </si>
  <si>
    <t>100 м труб</t>
  </si>
  <si>
    <r>
      <t>0,5</t>
    </r>
    <r>
      <rPr>
        <i/>
        <sz val="6"/>
        <rFont val="Arial"/>
        <family val="2"/>
        <charset val="204"/>
      </rPr>
      <t xml:space="preserve">
50 / 100</t>
    </r>
  </si>
  <si>
    <t>Затраты труда рабочих (ср 2,5)</t>
  </si>
  <si>
    <t>36,77
18,39</t>
  </si>
  <si>
    <t>0,23
0,12</t>
  </si>
  <si>
    <t>2. 040504</t>
  </si>
  <si>
    <t>1,48
0,74</t>
  </si>
  <si>
    <t>3. 101-0324</t>
  </si>
  <si>
    <t>0,29
0,145</t>
  </si>
  <si>
    <t>4. 101-1602</t>
  </si>
  <si>
    <t>0,04
0,02</t>
  </si>
  <si>
    <r>
      <t>0,228</t>
    </r>
    <r>
      <rPr>
        <i/>
        <sz val="6"/>
        <rFont val="Arial"/>
        <family val="2"/>
        <charset val="204"/>
      </rPr>
      <t xml:space="preserve">
0,08+0,0225+0,125</t>
    </r>
  </si>
  <si>
    <r>
      <t>0,228</t>
    </r>
    <r>
      <rPr>
        <i/>
        <sz val="6"/>
        <rFont val="Arial"/>
        <family val="2"/>
        <charset val="204"/>
      </rPr>
      <t xml:space="preserve">
М</t>
    </r>
  </si>
  <si>
    <t>Итоги по разделу 1 Демонтажные работы. Электрооборудование :</t>
  </si>
  <si>
    <t xml:space="preserve">  Итого по разделу 1 Демонтажные работы. Электрооборудование</t>
  </si>
  <si>
    <r>
      <t xml:space="preserve">ЛОКАЛЬНЫЙ СМЕТНЫЙ РАСЧЕТ № </t>
    </r>
    <r>
      <rPr>
        <sz val="10"/>
        <rFont val="Arial"/>
        <family val="2"/>
        <charset val="204"/>
      </rPr>
      <t>01-01-05  (14-057-ЭО.Дем.СМ)</t>
    </r>
  </si>
  <si>
    <t>на Демонтажные работы. Электроосвещение к проекту: Реконструкция системы технологической водоподготовки бассейна профилактория комбината</t>
  </si>
  <si>
    <t>Основание: Ведомость демонтажных работ №5</t>
  </si>
  <si>
    <t>___________________________1,223</t>
  </si>
  <si>
    <t>_______________________________________________________________________________________________0,008</t>
  </si>
  <si>
    <t>_______________________________________________________________________________________________1,215</t>
  </si>
  <si>
    <t>___________________________0,486</t>
  </si>
  <si>
    <t>_______________________________________________________________________________________________42,19</t>
  </si>
  <si>
    <t xml:space="preserve">                           Раздел 1. Демонтажные работы. Электроосвещение</t>
  </si>
  <si>
    <t>ТЕРр67-4-3</t>
  </si>
  <si>
    <r>
      <t>Демонтаж светильников с лампами накаливания (мусор=3,5*22=77 кг)</t>
    </r>
    <r>
      <rPr>
        <i/>
        <sz val="7"/>
        <rFont val="Arial"/>
        <family val="2"/>
        <charset val="204"/>
      </rPr>
      <t xml:space="preserve">
НР (14 руб.): 85% от ФОТ (16 руб.)
СП (10 руб.): 65% от ФОТ (16 руб.)</t>
    </r>
  </si>
  <si>
    <r>
      <t>0,22</t>
    </r>
    <r>
      <rPr>
        <i/>
        <sz val="6"/>
        <rFont val="Arial"/>
        <family val="2"/>
        <charset val="204"/>
      </rPr>
      <t xml:space="preserve">
22 / 100</t>
    </r>
  </si>
  <si>
    <t>6,32
1,39</t>
  </si>
  <si>
    <t>0,03
0,01</t>
  </si>
  <si>
    <t>ТЕРр67-4-1</t>
  </si>
  <si>
    <r>
      <t>Демонтаж выключателей  (мусор=0,1*2=0,2 кг)</t>
    </r>
    <r>
      <rPr>
        <i/>
        <sz val="7"/>
        <rFont val="Arial"/>
        <family val="2"/>
        <charset val="204"/>
      </rPr>
      <t xml:space="preserve">
НР (1 руб.): 85% от ФОТ (1 руб.)
СП (1 руб.): 65% от ФОТ (1 руб.)</t>
    </r>
  </si>
  <si>
    <t>5,84
0,12</t>
  </si>
  <si>
    <r>
      <t>Демонтаж кабеля  (мусор=0,15*160=24 кг)</t>
    </r>
    <r>
      <rPr>
        <i/>
        <sz val="7"/>
        <rFont val="Arial"/>
        <family val="2"/>
        <charset val="204"/>
      </rPr>
      <t xml:space="preserve">
НР (145 руб.): 85% от ФОТ (170 руб.)
СП (111 руб.): 65% от ФОТ (170 руб.)</t>
    </r>
  </si>
  <si>
    <r>
      <t>1,6</t>
    </r>
    <r>
      <rPr>
        <i/>
        <sz val="6"/>
        <rFont val="Arial"/>
        <family val="2"/>
        <charset val="204"/>
      </rPr>
      <t xml:space="preserve">
160 / 100</t>
    </r>
  </si>
  <si>
    <t>9,64
15,42</t>
  </si>
  <si>
    <t>ТЕРр67-2-5</t>
  </si>
  <si>
    <r>
      <t>Демонтаж труб, проложенных на скобах диаметром до 25 мм  (мусор=1,5*150=30 кг)</t>
    </r>
    <r>
      <rPr>
        <i/>
        <sz val="7"/>
        <rFont val="Arial"/>
        <family val="2"/>
        <charset val="204"/>
      </rPr>
      <t xml:space="preserve">
НР (249 руб.): 85% от ФОТ (293 руб.)
СП (190 руб.): 65% от ФОТ (293 руб.)</t>
    </r>
  </si>
  <si>
    <t>16,84
25,26</t>
  </si>
  <si>
    <t>0,07
0,11</t>
  </si>
  <si>
    <t>1,48
2,22</t>
  </si>
  <si>
    <t>0,29
0,435</t>
  </si>
  <si>
    <t>0,04
0,06</t>
  </si>
  <si>
    <r>
      <t>0,131</t>
    </r>
    <r>
      <rPr>
        <i/>
        <sz val="6"/>
        <rFont val="Arial"/>
        <family val="2"/>
        <charset val="204"/>
      </rPr>
      <t xml:space="preserve">
0,077+0,0002+0,024+0,03</t>
    </r>
  </si>
  <si>
    <r>
      <t>0,131</t>
    </r>
    <r>
      <rPr>
        <i/>
        <sz val="6"/>
        <rFont val="Arial"/>
        <family val="2"/>
        <charset val="204"/>
      </rPr>
      <t xml:space="preserve">
М</t>
    </r>
  </si>
  <si>
    <t>Итоги по разделу 1 Демонтажные работы. Электроосвещение :</t>
  </si>
  <si>
    <t xml:space="preserve">  Итого по разделу 1 Демонтажные работы. Электроосвещение</t>
  </si>
  <si>
    <r>
      <t xml:space="preserve">ЛОКАЛЬНЫЙ СМЕТНЫЙ РАСЧЕТ № </t>
    </r>
    <r>
      <rPr>
        <sz val="10"/>
        <rFont val="Arial"/>
        <family val="2"/>
        <charset val="204"/>
      </rPr>
      <t>02-01-01  (14-057-АР.СМ)</t>
    </r>
  </si>
  <si>
    <t>на Общестроительные работы к проекту: Реконструкция системы технологической водоподготовки бассейна профилактория комбината</t>
  </si>
  <si>
    <t>Основание: 14-057-АР</t>
  </si>
  <si>
    <t>___________________________210,826</t>
  </si>
  <si>
    <t>_______________________________________________________________________________________________197,820</t>
  </si>
  <si>
    <t>_______________________________________________________________________________________________13,006</t>
  </si>
  <si>
    <t>___________________________32,011</t>
  </si>
  <si>
    <t>_______________________________________________________________________________________________2484,29</t>
  </si>
  <si>
    <t xml:space="preserve">                           Раздел 1. План полов на отм. -4,200 м, лист 2,  Помещение 005 Насосная</t>
  </si>
  <si>
    <t xml:space="preserve">                           Тип 1</t>
  </si>
  <si>
    <t>ТЕР26-01-021-01</t>
  </si>
  <si>
    <r>
      <t>Изоляция плоских и криволинейных поверхностей из пенополиуретана методом напыления = Технопрок</t>
    </r>
    <r>
      <rPr>
        <i/>
        <sz val="7"/>
        <rFont val="Arial"/>
        <family val="2"/>
        <charset val="204"/>
      </rPr>
      <t xml:space="preserve">
(МАТ=0 к расх.)
НР (140 руб.): 90%=100%*0.9 от ФОТ (155 руб.)
СП (93 руб.): 60%=70%*0.85 от ФОТ (155 руб.)</t>
    </r>
  </si>
  <si>
    <t>1 м3 изоляции</t>
  </si>
  <si>
    <r>
      <t>0,34628</t>
    </r>
    <r>
      <rPr>
        <i/>
        <sz val="6"/>
        <rFont val="Arial"/>
        <family val="2"/>
        <charset val="204"/>
      </rPr>
      <t xml:space="preserve">
173,14*0,002</t>
    </r>
  </si>
  <si>
    <t>32,03
11,09</t>
  </si>
  <si>
    <t>1. 050401</t>
  </si>
  <si>
    <t>Компрессоры передвижные с электродвигателем давлением 600 кПа (6 ат), производительность 0,5 м3/мин</t>
  </si>
  <si>
    <t>8,02
2,78</t>
  </si>
  <si>
    <t>2. 332141</t>
  </si>
  <si>
    <t>Установки для заливки пенополиуретана</t>
  </si>
  <si>
    <t>0,34
0,12</t>
  </si>
  <si>
    <t>4. 101-1986</t>
  </si>
  <si>
    <t>Проволока стальная низкоуглеродистая общего назначения диаметром 0,8 мм</t>
  </si>
  <si>
    <t>5. 101-3594</t>
  </si>
  <si>
    <t>Лента полиэтиленовая с липким слоем А50</t>
  </si>
  <si>
    <t>6. 104-0126</t>
  </si>
  <si>
    <t>Диоктилфталат</t>
  </si>
  <si>
    <t>7. 104-0127</t>
  </si>
  <si>
    <t>Хлорметилен</t>
  </si>
  <si>
    <t>8. 104-0133</t>
  </si>
  <si>
    <t>Компонент А системы жидких компонентов для напыления ППУ</t>
  </si>
  <si>
    <t>9. 104-0134</t>
  </si>
  <si>
    <t>Компонент Б системы жидких компонентов для напыления ППУ</t>
  </si>
  <si>
    <t>10. 113-0307</t>
  </si>
  <si>
    <t>Пленка полиэтиленовая толщиной 0,2-0,5 мм</t>
  </si>
  <si>
    <t>Материалы, НПО Геополимер</t>
  </si>
  <si>
    <r>
      <t>Гидроизоляция Технопрок 2 мм (расход 3 кг/м2)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</si>
  <si>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519,4</t>
    </r>
    <r>
      <rPr>
        <i/>
        <sz val="6"/>
        <rFont val="Arial"/>
        <family val="2"/>
        <charset val="204"/>
      </rPr>
      <t xml:space="preserve">
173,14*3</t>
    </r>
  </si>
  <si>
    <r>
      <t>23,6</t>
    </r>
    <r>
      <rPr>
        <i/>
        <sz val="5"/>
        <rFont val="Arial"/>
        <family val="2"/>
        <charset val="204"/>
      </rPr>
      <t xml:space="preserve">
156,00/1,18/ИндексСМР</t>
    </r>
  </si>
  <si>
    <t>ТЕР11-01-011-01</t>
  </si>
  <si>
    <r>
      <t>Устройство стяжек цементных толщиной 20 мм (40 мм)</t>
    </r>
    <r>
      <rPr>
        <i/>
        <sz val="7"/>
        <rFont val="Arial"/>
        <family val="2"/>
        <charset val="204"/>
      </rPr>
      <t xml:space="preserve">
НР (887 руб.): 111%=123%*0.9 от ФОТ (799 руб.)
СП (511 руб.): 64%=75%*0.85 от ФОТ (799 руб.)</t>
    </r>
  </si>
  <si>
    <t>100 м2 стяжки</t>
  </si>
  <si>
    <r>
      <t>1,7314</t>
    </r>
    <r>
      <rPr>
        <i/>
        <sz val="6"/>
        <rFont val="Arial"/>
        <family val="2"/>
        <charset val="204"/>
      </rPr>
      <t xml:space="preserve">
173,14 / 100</t>
    </r>
  </si>
  <si>
    <t>Затраты труда рабочих (ср 2,2)</t>
  </si>
  <si>
    <t>39,51
68,41</t>
  </si>
  <si>
    <t>1,27
2,2</t>
  </si>
  <si>
    <t>2. 111301</t>
  </si>
  <si>
    <t>Вибратор поверхностный</t>
  </si>
  <si>
    <t>9,07
15,7</t>
  </si>
  <si>
    <t>3. 402-0005</t>
  </si>
  <si>
    <t>Раствор готовый кладочный цементный марки 150</t>
  </si>
  <si>
    <t>2,04
3,532</t>
  </si>
  <si>
    <t>4. 411-0001</t>
  </si>
  <si>
    <t>3,5
6,06</t>
  </si>
  <si>
    <t>ТЕР11-01-011-02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</si>
  <si>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(ПЗ=4 (ОЗП=4; ЭМ=4 к расх.; ЗПМ=4; МАТ=4 к расх.; ТЗ=4; ТЗМ=4))
НР (69 руб.): 111%=123%*0.9 от ФОТ (62 руб.)
СП (40 руб.): 64%=75%*0.85 от ФОТ (62 руб.)</t>
    </r>
  </si>
  <si>
    <t>2
3,46</t>
  </si>
  <si>
    <t>0,84
1,45</t>
  </si>
  <si>
    <t>9,28
16,07</t>
  </si>
  <si>
    <t>ТЕР06-01-015-10</t>
  </si>
  <si>
    <r>
      <t>Армирование подстилающих слоев и набетонок</t>
    </r>
    <r>
      <rPr>
        <i/>
        <sz val="7"/>
        <rFont val="Arial"/>
        <family val="2"/>
        <charset val="204"/>
      </rPr>
      <t xml:space="preserve">
НР (50 руб.): 95%=105%*0.9 от ФОТ (53 руб.)
СП (29 руб.): 55%=65%*0.85 от ФОТ (53 руб.)</t>
    </r>
  </si>
  <si>
    <r>
      <t>0,3307</t>
    </r>
    <r>
      <rPr>
        <i/>
        <sz val="6"/>
        <rFont val="Arial"/>
        <family val="2"/>
        <charset val="204"/>
      </rPr>
      <t xml:space="preserve">
1,91*173,14/1000</t>
    </r>
  </si>
  <si>
    <t>Затраты труда рабочих (ср 3,3)</t>
  </si>
  <si>
    <t>12,64
4,18</t>
  </si>
  <si>
    <t>0,16
0,05</t>
  </si>
  <si>
    <t>2. 400001</t>
  </si>
  <si>
    <t>0,22
0,07</t>
  </si>
  <si>
    <t>3. 101-0816</t>
  </si>
  <si>
    <t>Проволока светлая диаметром 1,1 мм</t>
  </si>
  <si>
    <t>0,028
0,0093</t>
  </si>
  <si>
    <t>ТСЦ-204-0069</t>
  </si>
  <si>
    <t>Арматурные сетки сварные</t>
  </si>
  <si>
    <r>
      <t>0,330697</t>
    </r>
    <r>
      <rPr>
        <i/>
        <sz val="6"/>
        <rFont val="Arial"/>
        <family val="2"/>
        <charset val="204"/>
      </rPr>
      <t xml:space="preserve">
1,91*173,14/1000</t>
    </r>
  </si>
  <si>
    <t>ТЕР11-01-027-06</t>
  </si>
  <si>
    <r>
      <t>Устройство покрытий на растворе их сухой смеси с приготовлением раствора в построечных условиях из керамогранита</t>
    </r>
    <r>
      <rPr>
        <i/>
        <sz val="7"/>
        <rFont val="Arial"/>
        <family val="2"/>
        <charset val="204"/>
      </rPr>
      <t xml:space="preserve">
11 099,18 = 10 157,72 + 102 x (81,82 - 72,59)
НР (2957 руб.): 111%=123%*0.9 от ФОТ (2664 руб.)
СП (1705 руб.): 64%=75%*0.85 от ФОТ (2664 руб.)</t>
    </r>
  </si>
  <si>
    <t>Затраты труда рабочих (ср 3,2)</t>
  </si>
  <si>
    <t>119,78
207,39</t>
  </si>
  <si>
    <t>1. 030101</t>
  </si>
  <si>
    <t>Автопогрузчики 5 т</t>
  </si>
  <si>
    <t>0,36
0,62</t>
  </si>
  <si>
    <t>2,3
3,98</t>
  </si>
  <si>
    <t>3. 110901</t>
  </si>
  <si>
    <t>Растворосмесители передвижные 65 л</t>
  </si>
  <si>
    <t>1,56
2,7</t>
  </si>
  <si>
    <t>0,28
0,48</t>
  </si>
  <si>
    <t>З</t>
  </si>
  <si>
    <t>5. ТСЦ-101-3445</t>
  </si>
  <si>
    <t>Керамический гранит</t>
  </si>
  <si>
    <t>м2</t>
  </si>
  <si>
    <t>102
176,6</t>
  </si>
  <si>
    <t>6. 101-1757</t>
  </si>
  <si>
    <t>Ветошь</t>
  </si>
  <si>
    <t>0,5
0,8657</t>
  </si>
  <si>
    <t>7. 101-1946</t>
  </si>
  <si>
    <t>Клей плиточный «Старатель-стандарт»</t>
  </si>
  <si>
    <t>450
779,1</t>
  </si>
  <si>
    <t>8. 101-1971</t>
  </si>
  <si>
    <t>Затирка «Старатели» (разной цветности)</t>
  </si>
  <si>
    <t>0,05
0,0866</t>
  </si>
  <si>
    <t>0,1
0,1731</t>
  </si>
  <si>
    <t xml:space="preserve">                           Тип 2</t>
  </si>
  <si>
    <r>
      <t>Изоляция плоских и криволинейных поверхностей из пенополиуретана методом напыления = Технопрок</t>
    </r>
    <r>
      <rPr>
        <i/>
        <sz val="7"/>
        <rFont val="Arial"/>
        <family val="2"/>
        <charset val="204"/>
      </rPr>
      <t xml:space="preserve">
(МАТ=0 к расх.)
НР (9 руб.): 90%=100%*0.9 от ФОТ (10 руб.)
СП (6 руб.): 60%=70%*0.85 от ФОТ (10 руб.)</t>
    </r>
  </si>
  <si>
    <r>
      <t>0,0211</t>
    </r>
    <r>
      <rPr>
        <i/>
        <sz val="6"/>
        <rFont val="Arial"/>
        <family val="2"/>
        <charset val="204"/>
      </rPr>
      <t xml:space="preserve">
10,55*0,002</t>
    </r>
  </si>
  <si>
    <t>32,03
0,68</t>
  </si>
  <si>
    <t>8,02
0,17</t>
  </si>
  <si>
    <t>0,34
0,01</t>
  </si>
  <si>
    <r>
      <t>31,7</t>
    </r>
    <r>
      <rPr>
        <i/>
        <sz val="6"/>
        <rFont val="Arial"/>
        <family val="2"/>
        <charset val="204"/>
      </rPr>
      <t xml:space="preserve">
10,55*3</t>
    </r>
  </si>
  <si>
    <r>
      <t>Устройство стяжек цементных толщиной 20 мм</t>
    </r>
    <r>
      <rPr>
        <i/>
        <sz val="7"/>
        <rFont val="Arial"/>
        <family val="2"/>
        <charset val="204"/>
      </rPr>
      <t xml:space="preserve">
НР (54 руб.): 111%=123%*0.9 от ФОТ (49 руб.)
СП (31 руб.): 64%=75%*0.85 от ФОТ (49 руб.)</t>
    </r>
  </si>
  <si>
    <r>
      <t>0,1055</t>
    </r>
    <r>
      <rPr>
        <i/>
        <sz val="6"/>
        <rFont val="Arial"/>
        <family val="2"/>
        <charset val="204"/>
      </rPr>
      <t xml:space="preserve">
10,55 / 100</t>
    </r>
  </si>
  <si>
    <t>39,51
4,17</t>
  </si>
  <si>
    <t>1,27
0,13</t>
  </si>
  <si>
    <t>9,07
0,96</t>
  </si>
  <si>
    <t>2,04
0,2152</t>
  </si>
  <si>
    <t>3,5
0,3693</t>
  </si>
  <si>
    <t>ТЕР11-01-015-01</t>
  </si>
  <si>
    <r>
      <t>Устройство покрытий бетонных толщиной 30 мм (40 мм)</t>
    </r>
    <r>
      <rPr>
        <i/>
        <sz val="7"/>
        <rFont val="Arial"/>
        <family val="2"/>
        <charset val="204"/>
      </rPr>
      <t xml:space="preserve">
2 643,16 = 2 445,67 + 3,06 x (641,19 - 576,65)
НР (59 руб.): 111%=123%*0.9 от ФОТ (53 руб.)
СП (34 руб.): 64%=75%*0.85 от ФОТ (53 руб.)</t>
    </r>
  </si>
  <si>
    <t>40,43
4,27</t>
  </si>
  <si>
    <t>1,2
0,13</t>
  </si>
  <si>
    <t>0,83
0,09</t>
  </si>
  <si>
    <t>0,81
0,09</t>
  </si>
  <si>
    <t>4. 111301</t>
  </si>
  <si>
    <t>3,96
0,42</t>
  </si>
  <si>
    <t>5. ТСЦ-401-0048</t>
  </si>
  <si>
    <t>Бетон тяжелый, крупность заполнителя 40 мм, класс В22,5 (М300)</t>
  </si>
  <si>
    <t>3,06
0,3228</t>
  </si>
  <si>
    <t>6. 411-0001</t>
  </si>
  <si>
    <t>ТЕР11-01-015-02</t>
  </si>
  <si>
    <r>
      <t>Устройство покрытий на каждые 5 мм изменения толщины покрытия добавлять или исключать к расценке 11-01-015-01</t>
    </r>
    <r>
      <rPr>
        <i/>
        <sz val="7"/>
        <rFont val="Arial"/>
        <family val="2"/>
        <charset val="204"/>
      </rPr>
      <t xml:space="preserve">
348,44 = 315,52 + 0,51 x (641,19 - 576,65)
(ПЗ=2 (ОЗП=2; ЭМ=2 к расх.; ЗПМ=2; МАТ=2 к расх.; ТЗ=2; ТЗМ=2))
НР (4 руб.): 111%=123%*0.9 от ФОТ (4 руб.)
СП (3 руб.): 64%=75%*0.85 от ФОТ (4 руб.)</t>
    </r>
  </si>
  <si>
    <t>2,38
0,25</t>
  </si>
  <si>
    <t>0,38
0,04</t>
  </si>
  <si>
    <t>1,62
0,17</t>
  </si>
  <si>
    <t>3. ТСЦ-401-0048</t>
  </si>
  <si>
    <t>1,02
0,1076</t>
  </si>
  <si>
    <t>Итоги по разделу 1 План полов на отм. -4,200 м, лист 2,  Помещение 005 Насосная :</t>
  </si>
  <si>
    <t xml:space="preserve">  Итого по разделу 1 План полов на отм. -4,200 м, лист 2,  Помещение 005 Насосная</t>
  </si>
  <si>
    <t xml:space="preserve">                           Раздел 2. Отделочные работы, лист 2,  Помещение 005 Насосная</t>
  </si>
  <si>
    <t xml:space="preserve">                           Потолки</t>
  </si>
  <si>
    <t>ТЕРр61-4-11</t>
  </si>
  <si>
    <r>
      <t>Ремонт штукатурки потолков по камню и бетону цементно-известковым раствором, площадью отдельных мест более 10 м2 толщиной слоя до 20 мм</t>
    </r>
    <r>
      <rPr>
        <i/>
        <sz val="7"/>
        <rFont val="Arial"/>
        <family val="2"/>
        <charset val="204"/>
      </rPr>
      <t xml:space="preserve">
НР (5475 руб.): 79% от ФОТ (6931 руб.)
СП (3466 руб.): 50% от ФОТ (6931 руб.)</t>
    </r>
  </si>
  <si>
    <t>100 м2 отремонтированной поверхности</t>
  </si>
  <si>
    <r>
      <t>2,7353</t>
    </r>
    <r>
      <rPr>
        <i/>
        <sz val="6"/>
        <rFont val="Arial"/>
        <family val="2"/>
        <charset val="204"/>
      </rPr>
      <t xml:space="preserve">
273,53 / 100</t>
    </r>
  </si>
  <si>
    <t>Затраты труда рабочих (ср 3,4)</t>
  </si>
  <si>
    <t>199,73
546,32</t>
  </si>
  <si>
    <t>0,72
1,97</t>
  </si>
  <si>
    <t>2. 402-0083</t>
  </si>
  <si>
    <t>Раствор готовый отделочный тяжелый, цементно-известковый 1:1:6</t>
  </si>
  <si>
    <t>2,31
6,319</t>
  </si>
  <si>
    <t>3. 411-0001</t>
  </si>
  <si>
    <t>0,35
0,9574</t>
  </si>
  <si>
    <t>ТЕРр61-1-7</t>
  </si>
  <si>
    <r>
      <t>Сплошное выравнивание штукатурки потолков полимерцементным раствором при толщине намета до 5 мм</t>
    </r>
    <r>
      <rPr>
        <i/>
        <sz val="7"/>
        <rFont val="Arial"/>
        <family val="2"/>
        <charset val="204"/>
      </rPr>
      <t xml:space="preserve">
НР (1144 руб.): 79% от ФОТ (1448 руб.)
СП (724 руб.): 50% от ФОТ (1448 руб.)</t>
    </r>
  </si>
  <si>
    <t>100 м2 поверхности</t>
  </si>
  <si>
    <t>Затраты труда рабочих (ср 2,8)</t>
  </si>
  <si>
    <t>44,41
121,47</t>
  </si>
  <si>
    <t>0,3
0,82</t>
  </si>
  <si>
    <t>2. 101-1813</t>
  </si>
  <si>
    <t>Дисперсия поливинилацетатная гомополимерная грубодисперсная непластифицированная (эмульсия поливинилацетатная)</t>
  </si>
  <si>
    <t>0,0266
0,0728</t>
  </si>
  <si>
    <t>3. 402-0114</t>
  </si>
  <si>
    <t>Цементно-песчаные смеси улучшенные для кладочных работ цементные рецепт № 4, марка 100</t>
  </si>
  <si>
    <t>0,593
1,622</t>
  </si>
  <si>
    <t>ТЕР15-04-005-04</t>
  </si>
  <si>
    <r>
      <t>Окраска поливинилацетатными водоэмульсионными составами улучшенная по штукатурке потолков</t>
    </r>
    <r>
      <rPr>
        <i/>
        <sz val="7"/>
        <rFont val="Arial"/>
        <family val="2"/>
        <charset val="204"/>
      </rPr>
      <t xml:space="preserve">
1 603,05 = 2 750,46 - 0,069 x 16 629,06
НР (1770 руб.): 95%=105%*0.9 от ФОТ (1863 руб.)
СП (876 руб.): 47%=55%*0.85 от ФОТ (1863 руб.)</t>
    </r>
  </si>
  <si>
    <t>100 м2 окрашиваемой поверхности</t>
  </si>
  <si>
    <t>53,9
147,43</t>
  </si>
  <si>
    <t>0,02
0,05</t>
  </si>
  <si>
    <t>0,16
0,44</t>
  </si>
  <si>
    <t>3. 101-1596</t>
  </si>
  <si>
    <t>Шкурка шлифовальная двухслойная с зернистостью 40-25</t>
  </si>
  <si>
    <t>8,4
22,98</t>
  </si>
  <si>
    <t>4. 101-1712</t>
  </si>
  <si>
    <t>Шпатлевка клеевая</t>
  </si>
  <si>
    <t>0,055
0,1504</t>
  </si>
  <si>
    <t>5. 101-1757</t>
  </si>
  <si>
    <t>0,31
0,8479</t>
  </si>
  <si>
    <t>ТСЦ-101-2786</t>
  </si>
  <si>
    <t>Грунтовка полимерная</t>
  </si>
  <si>
    <t>ТСЦ-101-0338</t>
  </si>
  <si>
    <t>Краски водно-дисперсионные акрилатные ВД-АК-111 светло-бежевая</t>
  </si>
  <si>
    <t xml:space="preserve">                           Стены</t>
  </si>
  <si>
    <t>ТЕРр61-2-11</t>
  </si>
  <si>
    <r>
      <t>Ремонт штукатурки внутренних стен по камню и бетону цементно-известковым раствором, площадью отдельных мест более 10 м2 толщиной слоя до 20 мм</t>
    </r>
    <r>
      <rPr>
        <i/>
        <sz val="7"/>
        <rFont val="Arial"/>
        <family val="2"/>
        <charset val="204"/>
      </rPr>
      <t xml:space="preserve">
НР (4317 руб.): 79% от ФОТ (5465 руб.)
СП (2733 руб.): 50% от ФОТ (5465 руб.)</t>
    </r>
  </si>
  <si>
    <r>
      <t>3,052</t>
    </r>
    <r>
      <rPr>
        <i/>
        <sz val="6"/>
        <rFont val="Arial"/>
        <family val="2"/>
        <charset val="204"/>
      </rPr>
      <t xml:space="preserve">
305,2 / 100</t>
    </r>
  </si>
  <si>
    <t>142,65
435,37</t>
  </si>
  <si>
    <t>0,67
2,04</t>
  </si>
  <si>
    <t>2,2
6,714</t>
  </si>
  <si>
    <t>0,35
1,068</t>
  </si>
  <si>
    <t>ТЕРр61-1-3</t>
  </si>
  <si>
    <r>
      <t>Сплошное выравнивание штукатурки стен полимерцементным раствором при толщине намета до 5 мм</t>
    </r>
    <r>
      <rPr>
        <i/>
        <sz val="7"/>
        <rFont val="Arial"/>
        <family val="2"/>
        <charset val="204"/>
      </rPr>
      <t xml:space="preserve">
НР (1029 руб.): 79% от ФОТ (1302 руб.)
СП (651 руб.): 50% от ФОТ (1302 руб.)</t>
    </r>
  </si>
  <si>
    <t>35,73
109,05</t>
  </si>
  <si>
    <t>0,29
0,89</t>
  </si>
  <si>
    <t>0,0253
0,0772</t>
  </si>
  <si>
    <t>0,568
1,734</t>
  </si>
  <si>
    <t>ТЕР15-04-005-03</t>
  </si>
  <si>
    <r>
      <t>Окраска поливинилацетатными водоэмульсионными составами улучшенная по штукатурке стен</t>
    </r>
    <r>
      <rPr>
        <i/>
        <sz val="7"/>
        <rFont val="Arial"/>
        <family val="2"/>
        <charset val="204"/>
      </rPr>
      <t xml:space="preserve">
1 444,59 = 2 492,22 - 0,063 x 16 629,06
НР (1572 руб.): 95%=105%*0.9 от ФОТ (1655 руб.)
СП (778 руб.): 47%=55%*0.85 от ФОТ (1655 руб.)</t>
    </r>
  </si>
  <si>
    <t>42,9
130,93</t>
  </si>
  <si>
    <t>0,02
0,06</t>
  </si>
  <si>
    <t>0,15
0,46</t>
  </si>
  <si>
    <t>8,4
25,64</t>
  </si>
  <si>
    <t>0,051
0,1557</t>
  </si>
  <si>
    <t>0,31
0,9461</t>
  </si>
  <si>
    <t>Итоги по разделу 2 Отделочные работы, лист 2,  Помещение 005 Насосная :</t>
  </si>
  <si>
    <t xml:space="preserve">  Штукатурные работы (ремонтно-строительные)</t>
  </si>
  <si>
    <t xml:space="preserve">  Отделочные работы</t>
  </si>
  <si>
    <t xml:space="preserve">  Материалы для строительных работ</t>
  </si>
  <si>
    <t xml:space="preserve">  Итого по разделу 2 Отделочные работы, лист 2,  Помещение 005 Насосная</t>
  </si>
  <si>
    <t xml:space="preserve">                           Раздел 3. План полов на отм. -0,600 м, лист 3,  Помещение 125 Бассейн</t>
  </si>
  <si>
    <t>ТЕР11-01-021-01</t>
  </si>
  <si>
    <r>
      <t>Устройство покрытий  однослойных наливных толщиной 4 мм (15 мм)</t>
    </r>
    <r>
      <rPr>
        <i/>
        <sz val="7"/>
        <rFont val="Arial"/>
        <family val="2"/>
        <charset val="204"/>
      </rPr>
      <t xml:space="preserve">
2 755,70 = 3 587,21 - 0,044 x 16 739,99 - 0,149 x 630,70 - 0,5 x 1,95
(К= 15/4=3,75 ПЗ=3,75 (ОЗП=3,75; ЭМ=3,75 к расх.; ЗПМ=3,75; МАТ=3,75 к расх.; ТЗ=3,75; ТЗМ=3,75))
НР (2421 руб.): 111%=123%*0.9 от ФОТ (2181 руб.)
СП (1396 руб.): 64%=75%*0.85 от ФОТ (2181 руб.)</t>
    </r>
  </si>
  <si>
    <r>
      <t>0,5675</t>
    </r>
    <r>
      <rPr>
        <i/>
        <sz val="6"/>
        <rFont val="Arial"/>
        <family val="2"/>
        <charset val="204"/>
      </rPr>
      <t xml:space="preserve">
56,75 / 100</t>
    </r>
  </si>
  <si>
    <t>261
148,12</t>
  </si>
  <si>
    <t>1,35
0,77</t>
  </si>
  <si>
    <t>2. 110902</t>
  </si>
  <si>
    <t>Растворосмесители передвижные 250 л</t>
  </si>
  <si>
    <t>38,7
21,96</t>
  </si>
  <si>
    <t>3. 340312</t>
  </si>
  <si>
    <t>Машины мозаично-шлифовальные</t>
  </si>
  <si>
    <t>15
8,51</t>
  </si>
  <si>
    <t>1,95
1,11</t>
  </si>
  <si>
    <t>5. 101-2109</t>
  </si>
  <si>
    <t>Карборунд</t>
  </si>
  <si>
    <t>2,625
1,49</t>
  </si>
  <si>
    <t>6. 101-2358</t>
  </si>
  <si>
    <t>Дисперсия поливинилацетатная непластифицированная марки Д50Н</t>
  </si>
  <si>
    <t>288,75
163,9</t>
  </si>
  <si>
    <t>7. 113-0005</t>
  </si>
  <si>
    <t>Аммоний сернокислый (сульфат аммония) очищенный</t>
  </si>
  <si>
    <t>0,0075
0,0043</t>
  </si>
  <si>
    <t>8. 408-0416</t>
  </si>
  <si>
    <t>Песок кварцевый</t>
  </si>
  <si>
    <t>2,21625
1,258</t>
  </si>
  <si>
    <t>1,63125
0,9257</t>
  </si>
  <si>
    <t>ТЕР11-01-004-09</t>
  </si>
  <si>
    <r>
      <t>Устройство гидроизоляции обмазочной в один слой праймером</t>
    </r>
    <r>
      <rPr>
        <i/>
        <sz val="7"/>
        <rFont val="Arial"/>
        <family val="2"/>
        <charset val="204"/>
      </rPr>
      <t xml:space="preserve">
1 039,01 = 829,99 + 0,02 x (12 610,00 - 2 159,16)
НР (262 руб.): 111%=123%*0.9 от ФОТ (236 руб.)
СП (151 руб.): 64%=75%*0.85 от ФОТ (236 руб.)</t>
    </r>
  </si>
  <si>
    <t>100 м2 изолируемой поверхности</t>
  </si>
  <si>
    <t>Затраты труда рабочих (ср 4,9)</t>
  </si>
  <si>
    <t>26,97
15,31</t>
  </si>
  <si>
    <t>0,03
0,02</t>
  </si>
  <si>
    <t>2. 121011</t>
  </si>
  <si>
    <t>Котлы битумные передвижные 400 л</t>
  </si>
  <si>
    <t>0,72
0,41</t>
  </si>
  <si>
    <t>3. 361101</t>
  </si>
  <si>
    <t>Термос 100 л</t>
  </si>
  <si>
    <t>0,25
0,14</t>
  </si>
  <si>
    <t>5. ТСЦ-113-2221</t>
  </si>
  <si>
    <t>Праймер</t>
  </si>
  <si>
    <t>0,02
0,0114</t>
  </si>
  <si>
    <t>6. 101-0322</t>
  </si>
  <si>
    <t>Керосин для технических целей марок КТ-1, КТ-2</t>
  </si>
  <si>
    <t>0,04
0,0227</t>
  </si>
  <si>
    <t>7. 101-1757</t>
  </si>
  <si>
    <t>0,5
0,2838</t>
  </si>
  <si>
    <t>ТЕР11-01-004-05</t>
  </si>
  <si>
    <r>
      <t>Устройство гидроизоляции обмазочной в один слой</t>
    </r>
    <r>
      <rPr>
        <i/>
        <sz val="7"/>
        <rFont val="Arial"/>
        <family val="2"/>
        <charset val="204"/>
      </rPr>
      <t xml:space="preserve">
1 016,69 = 1 498,80 - 0,008 x 1 246,00 - 0,157 x 2 159,16 - 0,019 x 2 137,99 - 0,125 x 740,20
НР (264 руб.): 111%=123%*0.9 от ФОТ (238 руб.)
СП (152 руб.): 64%=75%*0.85 от ФОТ (238 руб.)</t>
    </r>
  </si>
  <si>
    <t>0,18
0,1</t>
  </si>
  <si>
    <t>4,37
2,48</t>
  </si>
  <si>
    <t>1,5
0,85</t>
  </si>
  <si>
    <t>5. 101-1745</t>
  </si>
  <si>
    <t>Бензин растворитель</t>
  </si>
  <si>
    <t>0,057
0,0323</t>
  </si>
  <si>
    <t>ТСЦ-101-3194</t>
  </si>
  <si>
    <t>Мастика полиуритановая "Гипердесмо" (1 кг на 1 м2)</t>
  </si>
  <si>
    <r>
      <t>56,8</t>
    </r>
    <r>
      <rPr>
        <i/>
        <sz val="6"/>
        <rFont val="Arial"/>
        <family val="2"/>
        <charset val="204"/>
      </rPr>
      <t xml:space="preserve">
56,75*1</t>
    </r>
  </si>
  <si>
    <t>ТЕР11-01-004-06</t>
  </si>
  <si>
    <r>
      <t>Устройство гидроизоляции обмазочной на каждый последующий слой добавлять к расценке 11-01-004-05</t>
    </r>
    <r>
      <rPr>
        <i/>
        <sz val="7"/>
        <rFont val="Arial"/>
        <family val="2"/>
        <charset val="204"/>
      </rPr>
      <t xml:space="preserve">
255,62 = 475,64 - 0,004 x 1 246,00 - 0,078 x 2 159,16 - 0,063 x 740,20
НР (90 руб.): 111%=123%*0.9 от ФОТ (81 руб.)
СП (52 руб.): 64%=75%*0.85 от ФОТ (81 руб.)</t>
    </r>
  </si>
  <si>
    <t>9,1
5,16</t>
  </si>
  <si>
    <t>0,1
0,06</t>
  </si>
  <si>
    <t>2,19
1,24</t>
  </si>
  <si>
    <t>1,1
0,62</t>
  </si>
  <si>
    <t>0,14
0,08</t>
  </si>
  <si>
    <r>
  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  </r>
    <r>
      <rPr>
        <i/>
        <sz val="7"/>
        <rFont val="Arial"/>
        <family val="2"/>
        <charset val="204"/>
      </rPr>
      <t xml:space="preserve">
НР (969 руб.): 111%=123%*0.9 от ФОТ (873 руб.)
СП (559 руб.): 64%=75%*0.85 от ФОТ (873 руб.)</t>
    </r>
  </si>
  <si>
    <t>119,78
67,98</t>
  </si>
  <si>
    <t>0,36
0,2</t>
  </si>
  <si>
    <t>2,3
1,31</t>
  </si>
  <si>
    <t>1,56
0,89</t>
  </si>
  <si>
    <t>0,28
0,16</t>
  </si>
  <si>
    <t>5. 101-0287</t>
  </si>
  <si>
    <t>Плитки керамические для полов гладкие неглазурованные одноцветные с красителем квадратные и прямоугольные</t>
  </si>
  <si>
    <t>102
57,89</t>
  </si>
  <si>
    <t>450
255,4</t>
  </si>
  <si>
    <t>0,05
0,0284</t>
  </si>
  <si>
    <t>0,1
0,0568</t>
  </si>
  <si>
    <t>ТЕР15-02-036-01</t>
  </si>
  <si>
    <r>
      <t>Штукатурка по сетке без устройства каркаса улучшенная стен</t>
    </r>
    <r>
      <rPr>
        <i/>
        <sz val="7"/>
        <rFont val="Arial"/>
        <family val="2"/>
        <charset val="204"/>
      </rPr>
      <t xml:space="preserve">
НР (1470 руб.): 95%=105%*0.9 от ФОТ (1547 руб.)
СП (727 руб.): 47%=55%*0.85 от ФОТ (1547 руб.)</t>
    </r>
  </si>
  <si>
    <t>100 м2 оштукатуриваемой поверхности</t>
  </si>
  <si>
    <r>
      <t>0,9083</t>
    </r>
    <r>
      <rPr>
        <i/>
        <sz val="6"/>
        <rFont val="Arial"/>
        <family val="2"/>
        <charset val="204"/>
      </rPr>
      <t xml:space="preserve">
90,83 / 100</t>
    </r>
  </si>
  <si>
    <t>129,95
118,03</t>
  </si>
  <si>
    <t>0,14
0,13</t>
  </si>
  <si>
    <t>1,3
1,18</t>
  </si>
  <si>
    <t>3. 101-0179</t>
  </si>
  <si>
    <t>Гвозди строительные с плоской головкой 1,6x50 мм</t>
  </si>
  <si>
    <t>0,0025
0,0023</t>
  </si>
  <si>
    <t>4. 101-0874</t>
  </si>
  <si>
    <t>Сетка тканая с квадратными ячейками № 05 без покрытия</t>
  </si>
  <si>
    <t>108
98,1</t>
  </si>
  <si>
    <t>5. 101-1305</t>
  </si>
  <si>
    <t>Портландцемент общестроительного назначения бездобавочный, марки 400</t>
  </si>
  <si>
    <t>0,013
0,0118</t>
  </si>
  <si>
    <t>6. 101-1705</t>
  </si>
  <si>
    <t>Пакля пропитанная</t>
  </si>
  <si>
    <t>12
10,9</t>
  </si>
  <si>
    <t>7. 402-0086</t>
  </si>
  <si>
    <t>Раствор готовый отделочный тяжелый, известковый 1:2,5</t>
  </si>
  <si>
    <t>3,1
2,816</t>
  </si>
  <si>
    <t>8. 411-0001</t>
  </si>
  <si>
    <t>0,01
0,0091</t>
  </si>
  <si>
    <t>ТЕР15-04-027-05</t>
  </si>
  <si>
    <r>
      <t>Шпатлевка финишная стен</t>
    </r>
    <r>
      <rPr>
        <i/>
        <sz val="7"/>
        <rFont val="Arial"/>
        <family val="2"/>
        <charset val="204"/>
      </rPr>
      <t xml:space="preserve">
НР (139 руб.): 95%=105%*0.9 от ФОТ (146 руб.)
СП (69 руб.): 47%=55%*0.85 от ФОТ (146 руб.)</t>
    </r>
  </si>
  <si>
    <t>11,99
10,89</t>
  </si>
  <si>
    <t>0,01
0,01</t>
  </si>
  <si>
    <t>0,03
0,03</t>
  </si>
  <si>
    <t>4,4
3,997</t>
  </si>
  <si>
    <t>4. 101-1667</t>
  </si>
  <si>
    <t>Шпатлевка масляно-клеевая</t>
  </si>
  <si>
    <t>0,029
0,0263</t>
  </si>
  <si>
    <t>0,15
0,1362</t>
  </si>
  <si>
    <r>
      <t>Устройство гидроизоляции обмазочной в один слой праймером</t>
    </r>
    <r>
      <rPr>
        <i/>
        <sz val="7"/>
        <rFont val="Arial"/>
        <family val="2"/>
        <charset val="204"/>
      </rPr>
      <t xml:space="preserve">
1 039,01 = 829,99 + 0,02 x (12 610,00 - 2 159,16)
НР (420 руб.): 111%=123%*0.9 от ФОТ (378 руб.)
СП (242 руб.): 64%=75%*0.85 от ФОТ (378 руб.)</t>
    </r>
  </si>
  <si>
    <t>26,97
24,5</t>
  </si>
  <si>
    <t>0,72
0,65</t>
  </si>
  <si>
    <t>0,25
0,23</t>
  </si>
  <si>
    <t>0,04
0,04</t>
  </si>
  <si>
    <t>0,02
0,0182</t>
  </si>
  <si>
    <t>0,04
0,0363</t>
  </si>
  <si>
    <t>0,5
0,4542</t>
  </si>
  <si>
    <r>
      <t>Устройство гидроизоляции обмазочной в один слой</t>
    </r>
    <r>
      <rPr>
        <i/>
        <sz val="7"/>
        <rFont val="Arial"/>
        <family val="2"/>
        <charset val="204"/>
      </rPr>
      <t xml:space="preserve">
1 016,69 = 1 498,80 - 0,008 x 1 246,00 - 0,157 x 2 159,16 - 0,019 x 2 137,99 - 0,125 x 740,20
НР (423 руб.): 111%=123%*0.9 от ФОТ (381 руб.)
СП (244 руб.): 64%=75%*0.85 от ФОТ (381 руб.)</t>
    </r>
  </si>
  <si>
    <t>0,18
0,16</t>
  </si>
  <si>
    <t>4,37
3,97</t>
  </si>
  <si>
    <t>1,5
1,36</t>
  </si>
  <si>
    <t>0,057
0,0518</t>
  </si>
  <si>
    <r>
      <t>90,8</t>
    </r>
    <r>
      <rPr>
        <i/>
        <sz val="6"/>
        <rFont val="Arial"/>
        <family val="2"/>
        <charset val="204"/>
      </rPr>
      <t xml:space="preserve">
90,83*1</t>
    </r>
  </si>
  <si>
    <r>
      <t>Устройство гидроизоляции обмазочной на каждый последующий слой добавлять к расценке 11-01-004-05</t>
    </r>
    <r>
      <rPr>
        <i/>
        <sz val="7"/>
        <rFont val="Arial"/>
        <family val="2"/>
        <charset val="204"/>
      </rPr>
      <t xml:space="preserve">
255,62 = 475,64 - 0,004 x 1 246,00 - 0,078 x 2 159,16 - 0,063 x 740,20
НР (142 руб.): 111%=123%*0.9 от ФОТ (128 руб.)
СП (82 руб.): 64%=75%*0.85 от ФОТ (128 руб.)</t>
    </r>
  </si>
  <si>
    <t>9,1
8,27</t>
  </si>
  <si>
    <t>0,1
0,09</t>
  </si>
  <si>
    <t>2,19
1,99</t>
  </si>
  <si>
    <t>1,1
1</t>
  </si>
  <si>
    <r>
  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  </r>
    <r>
      <rPr>
        <i/>
        <sz val="7"/>
        <rFont val="Arial"/>
        <family val="2"/>
        <charset val="204"/>
      </rPr>
      <t xml:space="preserve">
НР (1551 руб.): 111%=123%*0.9 от ФОТ (1397 руб.)
СП (894 руб.): 64%=75%*0.85 от ФОТ (1397 руб.)</t>
    </r>
  </si>
  <si>
    <t>119,78
108,8</t>
  </si>
  <si>
    <t>0,36
0,33</t>
  </si>
  <si>
    <t>2,3
2,09</t>
  </si>
  <si>
    <t>1,56
1,42</t>
  </si>
  <si>
    <t>0,28
0,25</t>
  </si>
  <si>
    <t>102
92,65</t>
  </si>
  <si>
    <t>450
408,7</t>
  </si>
  <si>
    <t>0,05
0,0454</t>
  </si>
  <si>
    <t>0,1
0,0908</t>
  </si>
  <si>
    <r>
      <t>Устройство гидроизоляции обмазочной в один слой</t>
    </r>
    <r>
      <rPr>
        <i/>
        <sz val="7"/>
        <rFont val="Arial"/>
        <family val="2"/>
        <charset val="204"/>
      </rPr>
      <t xml:space="preserve">
НР (305 руб.): 111%=123%*0.9 от ФОТ (275 руб.)
СП (176 руб.): 64%=75%*0.85 от ФОТ (275 руб.)</t>
    </r>
  </si>
  <si>
    <r>
      <t>0,6562</t>
    </r>
    <r>
      <rPr>
        <i/>
        <sz val="6"/>
        <rFont val="Arial"/>
        <family val="2"/>
        <charset val="204"/>
      </rPr>
      <t xml:space="preserve">
65,62 / 100</t>
    </r>
  </si>
  <si>
    <t>26,97
17,7</t>
  </si>
  <si>
    <t>0,18
0,12</t>
  </si>
  <si>
    <t>4,37
2,87</t>
  </si>
  <si>
    <t>1,5
0,98</t>
  </si>
  <si>
    <t>0,25
0,16</t>
  </si>
  <si>
    <t>5. 101-0009</t>
  </si>
  <si>
    <t>Асбест хризотиловый марки К-6-30</t>
  </si>
  <si>
    <t>0,008
0,0052</t>
  </si>
  <si>
    <t>6. 101-0073</t>
  </si>
  <si>
    <t>Битумы нефтяные строительные марки БН-90/10</t>
  </si>
  <si>
    <t>0,157
0,103</t>
  </si>
  <si>
    <t>7. 101-0074</t>
  </si>
  <si>
    <t>Битумы нефтяные строительные марки БН-70/30</t>
  </si>
  <si>
    <t>0,019
0,0125</t>
  </si>
  <si>
    <t>8. 101-1745</t>
  </si>
  <si>
    <t>0,057
0,0374</t>
  </si>
  <si>
    <t>9. 101-1757</t>
  </si>
  <si>
    <t>0,5
0,3281</t>
  </si>
  <si>
    <t>10. 113-0101</t>
  </si>
  <si>
    <t>Мука андезитовая кислотоупорная, марка А</t>
  </si>
  <si>
    <t>0,125
0,082</t>
  </si>
  <si>
    <r>
      <t>Устройство стяжек цементных толщиной 20 мм ((70+140)/2=120 мм)</t>
    </r>
    <r>
      <rPr>
        <i/>
        <sz val="7"/>
        <rFont val="Arial"/>
        <family val="2"/>
        <charset val="204"/>
      </rPr>
      <t xml:space="preserve">
НР (336 руб.): 111%=123%*0.9 от ФОТ (303 руб.)
СП (194 руб.): 64%=75%*0.85 от ФОТ (303 руб.)</t>
    </r>
  </si>
  <si>
    <t>39,51
25,93</t>
  </si>
  <si>
    <t>1,27
0,83</t>
  </si>
  <si>
    <t>9,07
5,95</t>
  </si>
  <si>
    <t>2,04
1,339</t>
  </si>
  <si>
    <t>3,5
2,297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</si>
  <si>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(ПЗ=20 (ОЗП=20; ЭМ=20 к расх.; ЗПМ=20; МАТ=20 к расх.; ТЗ=20; ТЗМ=20))
НР (129 руб.): 111%=123%*0.9 от ФОТ (116 руб.)
СП (74 руб.): 64%=75%*0.85 от ФОТ (116 руб.)</t>
    </r>
  </si>
  <si>
    <t>10
6,56</t>
  </si>
  <si>
    <t>4,2
2,76</t>
  </si>
  <si>
    <t>46,4
30,45</t>
  </si>
  <si>
    <t>10,2
6,693</t>
  </si>
  <si>
    <r>
  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  </r>
    <r>
      <rPr>
        <i/>
        <sz val="7"/>
        <rFont val="Arial"/>
        <family val="2"/>
        <charset val="204"/>
      </rPr>
      <t xml:space="preserve">
НР (1120 руб.): 111%=123%*0.9 от ФОТ (1009 руб.)
СП (646 руб.): 64%=75%*0.85 от ФОТ (1009 руб.)</t>
    </r>
  </si>
  <si>
    <t>119,78
78,6</t>
  </si>
  <si>
    <t>0,36
0,24</t>
  </si>
  <si>
    <t>2,3
1,51</t>
  </si>
  <si>
    <t>1,56
1,02</t>
  </si>
  <si>
    <t>0,28
0,18</t>
  </si>
  <si>
    <t>102
66,93</t>
  </si>
  <si>
    <t>450
295,3</t>
  </si>
  <si>
    <t>0,05
0,0328</t>
  </si>
  <si>
    <t>0,1
0,0656</t>
  </si>
  <si>
    <t>ТЕР11-01-039-04</t>
  </si>
  <si>
    <r>
      <t>Устройство плинтусов из керамогранита</t>
    </r>
    <r>
      <rPr>
        <i/>
        <sz val="7"/>
        <rFont val="Arial"/>
        <family val="2"/>
        <charset val="204"/>
      </rPr>
      <t xml:space="preserve">
444,88 = 4 050,58 - 101 x 35,70
НР (152 руб.): 111%=123%*0.9 от ФОТ (137 руб.)
СП (88 руб.): 64%=75%*0.85 от ФОТ (137 руб.)</t>
    </r>
  </si>
  <si>
    <t>100 м плинтуса</t>
  </si>
  <si>
    <r>
      <t>0,4329</t>
    </r>
    <r>
      <rPr>
        <i/>
        <sz val="6"/>
        <rFont val="Arial"/>
        <family val="2"/>
        <charset val="204"/>
      </rPr>
      <t xml:space="preserve">
43,29 / 100</t>
    </r>
  </si>
  <si>
    <t>23,6
10,22</t>
  </si>
  <si>
    <t>1. 400001</t>
  </si>
  <si>
    <t>0,06
0,03</t>
  </si>
  <si>
    <t>2. 402-0006</t>
  </si>
  <si>
    <t>0,16
0,0693</t>
  </si>
  <si>
    <t>ТСЦ-101-3445</t>
  </si>
  <si>
    <t>Керамический гранит (плинтус высотой 12 см)</t>
  </si>
  <si>
    <r>
      <t>5,2</t>
    </r>
    <r>
      <rPr>
        <i/>
        <sz val="6"/>
        <rFont val="Arial"/>
        <family val="2"/>
        <charset val="204"/>
      </rPr>
      <t xml:space="preserve">
43,29*1,01*0,12</t>
    </r>
  </si>
  <si>
    <t>Итоги по разделу 3 План полов на отм. -0,600 м, лист 3,  Помещение 125 Бассейн :</t>
  </si>
  <si>
    <t xml:space="preserve">  Полы</t>
  </si>
  <si>
    <t xml:space="preserve">  Итого по разделу 3 План полов на отм. -0,600 м, лист 3,  Помещение 125 Бассейн</t>
  </si>
  <si>
    <t xml:space="preserve">                           Раздел 4. Ниша в стене под оборудование ОВ, лист 3</t>
  </si>
  <si>
    <t>ТЕР46-03-007-02</t>
  </si>
  <si>
    <r>
      <t>Пробивка проемов в конструкциях из бетона</t>
    </r>
    <r>
      <rPr>
        <i/>
        <sz val="7"/>
        <rFont val="Arial"/>
        <family val="2"/>
        <charset val="204"/>
      </rPr>
      <t xml:space="preserve">
НР (52 руб.): 99%=110%*0.9 от ФОТ (53 руб.)
СП (32 руб.): 60%=70%*0.85 от ФОТ (53 руб.)</t>
    </r>
  </si>
  <si>
    <r>
      <t>0,1</t>
    </r>
    <r>
      <rPr>
        <i/>
        <sz val="6"/>
        <rFont val="Arial"/>
        <family val="2"/>
        <charset val="204"/>
      </rPr>
      <t xml:space="preserve">
0,12*0,965*0,86</t>
    </r>
  </si>
  <si>
    <t>27,61
2,76</t>
  </si>
  <si>
    <t>11,43
1,14</t>
  </si>
  <si>
    <t>22,86
2,29</t>
  </si>
  <si>
    <t>Итоги по разделу 4 Ниша в стене под оборудование ОВ, лист 3 :</t>
  </si>
  <si>
    <t xml:space="preserve">  Итого по разделу 4 Ниша в стене под оборудование ОВ, лист 3</t>
  </si>
  <si>
    <t xml:space="preserve">                           Раздел 5. Дополнительная гидроизоляция, Лист 4</t>
  </si>
  <si>
    <r>
      <t>Устройство гидроизоляции обмазочной в один слой</t>
    </r>
    <r>
      <rPr>
        <i/>
        <sz val="7"/>
        <rFont val="Arial"/>
        <family val="2"/>
        <charset val="204"/>
      </rPr>
      <t xml:space="preserve">
1 016,69 = 1 498,80 - 0,008 x 1 246,00 - 0,157 x 2 159,16 - 0,019 x 2 137,99 - 0,125 x 740,20
НР (16 руб.): 111%=123%*0.9 от ФОТ (14 руб.)
СП (9 руб.): 64%=75%*0.85 от ФОТ (14 руб.)</t>
    </r>
  </si>
  <si>
    <r>
      <t>0,0325</t>
    </r>
    <r>
      <rPr>
        <i/>
        <sz val="6"/>
        <rFont val="Arial"/>
        <family val="2"/>
        <charset val="204"/>
      </rPr>
      <t xml:space="preserve">
3,25 / 100</t>
    </r>
  </si>
  <si>
    <t>26,97
0,88</t>
  </si>
  <si>
    <t>0,18
0,01</t>
  </si>
  <si>
    <t>4,37
0,14</t>
  </si>
  <si>
    <t>1,5
0,05</t>
  </si>
  <si>
    <t>0,25
0,01</t>
  </si>
  <si>
    <t>0,057
0,0019</t>
  </si>
  <si>
    <t>0,5
0,0163</t>
  </si>
  <si>
    <r>
      <t>3,3</t>
    </r>
    <r>
      <rPr>
        <i/>
        <sz val="6"/>
        <rFont val="Arial"/>
        <family val="2"/>
        <charset val="204"/>
      </rPr>
      <t xml:space="preserve">
3,25*1</t>
    </r>
  </si>
  <si>
    <r>
      <t>Устройство гидроизоляции обмазочной на каждый последующий слой добавлять к расценке 11-01-004-05</t>
    </r>
    <r>
      <rPr>
        <i/>
        <sz val="7"/>
        <rFont val="Arial"/>
        <family val="2"/>
        <charset val="204"/>
      </rPr>
      <t xml:space="preserve">
255,62 = 475,64 - 0,004 x 1 246,00 - 0,078 x 2 159,16 - 0,063 x 740,20
НР (6 руб.): 111%=123%*0.9 от ФОТ (5 руб.)
СП (3 руб.): 64%=75%*0.85 от ФОТ (5 руб.)</t>
    </r>
  </si>
  <si>
    <t>9,1
0,3</t>
  </si>
  <si>
    <t xml:space="preserve">0,1
</t>
  </si>
  <si>
    <t>2,19
0,07</t>
  </si>
  <si>
    <t>1,1
0,04</t>
  </si>
  <si>
    <t xml:space="preserve">0,14
</t>
  </si>
  <si>
    <t>Итоги по разделу 5 Дополнительная гидроизоляция, Лист 4 :</t>
  </si>
  <si>
    <t xml:space="preserve">  Итого по разделу 5 Дополнительная гидроизоляция, Лист 4</t>
  </si>
  <si>
    <r>
      <t xml:space="preserve">ЛОКАЛЬНЫЙ СМЕТНЫЙ РАСЧЕТ № </t>
    </r>
    <r>
      <rPr>
        <sz val="10"/>
        <rFont val="Arial"/>
        <family val="2"/>
        <charset val="204"/>
      </rPr>
      <t>02-01-02  (14-057-ТХ.СМ)</t>
    </r>
  </si>
  <si>
    <t xml:space="preserve"> Технологическая часть к проекту: Реконструкция системы технологической водоподготовки бассейна профилактория комбината</t>
  </si>
  <si>
    <t>Основание: 14-057-ОВ</t>
  </si>
  <si>
    <t>___________________________1071,641</t>
  </si>
  <si>
    <t>_______________________________________________________________________________________________251,013</t>
  </si>
  <si>
    <t>_______________________________________________________________________________________________52,130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</si>
  <si>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</si>
  <si>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_______________________________________________________________________________________________768,498</t>
  </si>
  <si>
    <t>___________________________25,564</t>
  </si>
  <si>
    <t>_______________________________________________________________________________________________1851,97</t>
  </si>
  <si>
    <t xml:space="preserve">                           Раздел 1. ПОМЕЩЕНИЕ НАСОСНО-ФИЛЬТРОВАЛЬНОЙ СТАНЦИИ</t>
  </si>
  <si>
    <r>
      <t>Установка насосов центробежных с электродвигателем, масса агрегата до 0,1 т</t>
    </r>
    <r>
      <rPr>
        <i/>
        <sz val="7"/>
        <rFont val="Arial"/>
        <family val="2"/>
        <charset val="204"/>
      </rPr>
      <t xml:space="preserve">
334,13 = 2 969,90 - 1 x 2 635,77
НР (1286 руб.): 115%=128%*0.9 от ФОТ (1118 руб.)
СП (794 руб.): 71%=83%*0.85 от ФОТ (1118 руб.)</t>
    </r>
  </si>
  <si>
    <r>
      <t>6</t>
    </r>
    <r>
      <rPr>
        <i/>
        <sz val="6"/>
        <rFont val="Arial"/>
        <family val="2"/>
        <charset val="204"/>
      </rPr>
      <t xml:space="preserve">
2+2+2</t>
    </r>
  </si>
  <si>
    <t>14,17
85,02</t>
  </si>
  <si>
    <t>0,05
0,3</t>
  </si>
  <si>
    <t>0,52
3,12</t>
  </si>
  <si>
    <t>0,03
0,18</t>
  </si>
  <si>
    <t>0,00039
0,0023</t>
  </si>
  <si>
    <t>0,07
0,42</t>
  </si>
  <si>
    <t>0,00127
0,0076</t>
  </si>
  <si>
    <t>0,0022
0,0132</t>
  </si>
  <si>
    <t>8. 402-0002</t>
  </si>
  <si>
    <t>0,014
0,084</t>
  </si>
  <si>
    <t>9. 507-0982</t>
  </si>
  <si>
    <t>1
6</t>
  </si>
  <si>
    <t>10. 507-0983</t>
  </si>
  <si>
    <t>Материалы, Pedrollo</t>
  </si>
  <si>
    <r>
      <t>Циркуляционный насос (1рабочий, 1резервный, 1 на складе)   F40/160C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</si>
  <si>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4617,19</t>
    </r>
    <r>
      <rPr>
        <i/>
        <sz val="5"/>
        <rFont val="Arial"/>
        <family val="2"/>
        <charset val="204"/>
      </rPr>
      <t xml:space="preserve">
30515,00/1,18/ИндексСМР</t>
    </r>
  </si>
  <si>
    <t>Материалы, (из 1 этапа цена)</t>
  </si>
  <si>
    <r>
      <t>Насос балансного бака (1 на складе) СР220С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</si>
  <si>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3201,09</t>
    </r>
    <r>
      <rPr>
        <i/>
        <sz val="5"/>
        <rFont val="Arial"/>
        <family val="2"/>
        <charset val="204"/>
      </rPr>
      <t xml:space="preserve">
21156,00/1,18/ИндексСМР</t>
    </r>
  </si>
  <si>
    <r>
      <t>Насос подачи воды на промывку фильтров (1 рабочий, 1резервный) F50/160А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</si>
  <si>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6794,98</t>
    </r>
    <r>
      <rPr>
        <i/>
        <sz val="5"/>
        <rFont val="Arial"/>
        <family val="2"/>
        <charset val="204"/>
      </rPr>
      <t xml:space="preserve">
44908.00/1,18/ИндексСМР</t>
    </r>
  </si>
  <si>
    <t>Материалы, Wilo</t>
  </si>
  <si>
    <r>
      <t>Насос случайных стоков (1рабочий, 1резервный) TP 50E 107/7,5-3-400 арт.4025334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</si>
  <si>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2529,25</t>
    </r>
    <r>
      <rPr>
        <i/>
        <sz val="5"/>
        <rFont val="Arial"/>
        <family val="2"/>
        <charset val="204"/>
      </rPr>
      <t xml:space="preserve">
16715.80/1,18/ИндексСМР</t>
    </r>
  </si>
  <si>
    <t>ТЕРм08-01-080-01</t>
  </si>
  <si>
    <r>
      <t>Монтаж поплавкового выключателя</t>
    </r>
    <r>
      <rPr>
        <i/>
        <sz val="7"/>
        <rFont val="Arial"/>
        <family val="2"/>
        <charset val="204"/>
      </rPr>
      <t xml:space="preserve">
НР (15 руб.): 95% от ФОТ (16 руб.)
СП (10 руб.): 65% от ФОТ (16 руб.)</t>
    </r>
  </si>
  <si>
    <t>1,13
1,13</t>
  </si>
  <si>
    <t>2. 400002</t>
  </si>
  <si>
    <t>3. 101-1977</t>
  </si>
  <si>
    <t>4. 509-0156</t>
  </si>
  <si>
    <t>Оконцеватели маркировочные</t>
  </si>
  <si>
    <t>0,02
0,02</t>
  </si>
  <si>
    <t>5. 999-9950</t>
  </si>
  <si>
    <t>0,31
0,31</t>
  </si>
  <si>
    <t>Материалы,  ТАЭН, к/п № 007 от 21.08.14</t>
  </si>
  <si>
    <r>
      <t>Поплавковый выключатель WA 65 (PSN-O) 10M +VP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</si>
  <si>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270,86</t>
    </r>
    <r>
      <rPr>
        <i/>
        <sz val="5"/>
        <rFont val="Arial"/>
        <family val="2"/>
        <charset val="204"/>
      </rPr>
      <t xml:space="preserve">
37*Евро/1,18/ИндексСМР</t>
    </r>
  </si>
  <si>
    <r>
      <t>Монтаж. Шкаф (пульт) управления навесной, высота, ширина и глубина до 600х600х350 мм</t>
    </r>
    <r>
      <rPr>
        <i/>
        <sz val="7"/>
        <rFont val="Arial"/>
        <family val="2"/>
        <charset val="204"/>
      </rPr>
      <t xml:space="preserve">
НР (36 руб.): 95% от ФОТ (38 руб.)
СП (25 руб.): 65% от ФОТ (38 руб.)</t>
    </r>
  </si>
  <si>
    <t>2,37
2,37</t>
  </si>
  <si>
    <t>0,07
0,07</t>
  </si>
  <si>
    <t>0,71
0,71</t>
  </si>
  <si>
    <t>0,22
0,22</t>
  </si>
  <si>
    <t>0,1
0,1</t>
  </si>
  <si>
    <t>0,66
0,66</t>
  </si>
  <si>
    <t>Оборудование, ТАЭН, к/п № 007 от 21.08.14</t>
  </si>
  <si>
    <r>
      <t>Прибор управления для 2-х насосов SK-712/d-2-5,5 (12A)арт.2785100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</si>
  <si>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6410,51</t>
    </r>
    <r>
      <rPr>
        <i/>
        <sz val="5"/>
        <rFont val="Arial"/>
        <family val="2"/>
        <charset val="204"/>
      </rPr>
      <t xml:space="preserve">
606*Евро/1,18/ИндексОБ</t>
    </r>
  </si>
  <si>
    <r>
      <t>Установка фильтра волосоуловителя ф 65</t>
    </r>
    <r>
      <rPr>
        <i/>
        <sz val="7"/>
        <rFont val="Arial"/>
        <family val="2"/>
        <charset val="204"/>
      </rPr>
      <t xml:space="preserve">
204,61 = 278,39 + 2 x (52,37 - 89,26)
НР (173 руб.): 115%=128%*0.9 от ФОТ (150 руб.)
СП (107 руб.): 71%=83%*0.85 от ФОТ (150 руб.)</t>
    </r>
  </si>
  <si>
    <t>2,91
11,64</t>
  </si>
  <si>
    <t>0,01
0,04</t>
  </si>
  <si>
    <t>0,63
2,52</t>
  </si>
  <si>
    <t>0,02
0,08</t>
  </si>
  <si>
    <t>0,00033
0,0013</t>
  </si>
  <si>
    <t>0,00207
0,0083</t>
  </si>
  <si>
    <t>7. ТСЦ-507-0984</t>
  </si>
  <si>
    <t>Фланцы стальные плоские приварные из стали ВСт3сп2, ВСт3сп3, давлением 1,0 МПа (10 кгс/см2), диаметром 65 мм</t>
  </si>
  <si>
    <t>2
8</t>
  </si>
  <si>
    <t>0,002
0,008</t>
  </si>
  <si>
    <t>Материалы,  Аквапул</t>
  </si>
  <si>
    <r>
      <t>Фильтр волосоуловитель циркуляционных насосов Н1, чугунный префильтр Aral DN65-DN65, 11л  20026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</si>
  <si>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4</t>
    </r>
    <r>
      <rPr>
        <i/>
        <sz val="6"/>
        <rFont val="Arial"/>
        <family val="2"/>
        <charset val="204"/>
      </rPr>
      <t xml:space="preserve">
2+2</t>
    </r>
  </si>
  <si>
    <r>
      <t>6372,2</t>
    </r>
    <r>
      <rPr>
        <i/>
        <sz val="5"/>
        <rFont val="Arial"/>
        <family val="2"/>
        <charset val="204"/>
      </rPr>
      <t xml:space="preserve">
870.48*Евро/1,18/ИндексСМР</t>
    </r>
  </si>
  <si>
    <r>
      <t>Монтаж. Фильтр осветлительный вертикальный, высота фильтрующей загрузки 2,78 м, диаметр 1000 мм, однокамерный</t>
    </r>
    <r>
      <rPr>
        <i/>
        <sz val="7"/>
        <rFont val="Arial"/>
        <family val="2"/>
        <charset val="204"/>
      </rPr>
      <t xml:space="preserve">
НР (9039 руб.): 80% от ФОТ (11299 руб.)
СП (6779 руб.): 60% от ФОТ (11299 руб.)</t>
    </r>
  </si>
  <si>
    <t>418
856,06</t>
  </si>
  <si>
    <t>7,13
14,6</t>
  </si>
  <si>
    <t>11,8
24,17</t>
  </si>
  <si>
    <t>27,8
56,93</t>
  </si>
  <si>
    <t>8,92
18,27</t>
  </si>
  <si>
    <t>2,02
4,14</t>
  </si>
  <si>
    <t>1,25
2,56</t>
  </si>
  <si>
    <t>13,3
27,24</t>
  </si>
  <si>
    <t>0,74
1,52</t>
  </si>
  <si>
    <t>77,1
157,9</t>
  </si>
  <si>
    <t>0,0001
0,0002</t>
  </si>
  <si>
    <t>0,0302
0,0618</t>
  </si>
  <si>
    <t>0,00153
0,0031</t>
  </si>
  <si>
    <t>7,35
15,05</t>
  </si>
  <si>
    <t>25,6
52,43</t>
  </si>
  <si>
    <t>1,53
3,133</t>
  </si>
  <si>
    <t>107
219,1</t>
  </si>
  <si>
    <t>27
55,3</t>
  </si>
  <si>
    <t>6,34
12,98</t>
  </si>
  <si>
    <t>2,81
5,755</t>
  </si>
  <si>
    <t>0,68
1,393</t>
  </si>
  <si>
    <t>106,84
218,8</t>
  </si>
  <si>
    <t>Оборудование, ТЭКО-Фильтр, к/п № 1616/608 от 29.07.14 (без НДС)</t>
  </si>
  <si>
    <r>
      <t>Фильтр песчаный корпус - пластик армированный стекловолокном ФОВ-1,0-0,6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</si>
  <si>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102558,94</t>
    </r>
    <r>
      <rPr>
        <i/>
        <sz val="5"/>
        <rFont val="Arial"/>
        <family val="2"/>
        <charset val="204"/>
      </rPr>
      <t xml:space="preserve">
397500,00/ИндексОБ</t>
    </r>
  </si>
  <si>
    <t>ТЕРм34-01-083-03</t>
  </si>
  <si>
    <r>
      <t>Монтаж. Установка ультрафиолетовая</t>
    </r>
    <r>
      <rPr>
        <i/>
        <sz val="7"/>
        <rFont val="Arial"/>
        <family val="2"/>
        <charset val="204"/>
      </rPr>
      <t xml:space="preserve">
НР (270 руб.): 80% от ФОТ (338 руб.)
СП (203 руб.): 60% от ФОТ (338 руб.)</t>
    </r>
  </si>
  <si>
    <t>26,8
26,8</t>
  </si>
  <si>
    <t>1. 411-0041</t>
  </si>
  <si>
    <t>11,76
11,76</t>
  </si>
  <si>
    <t>2. 999-9950</t>
  </si>
  <si>
    <t>6,77
6,77</t>
  </si>
  <si>
    <t>Оборудование, АкваТЭК, к/п № 08-01 от 20.08.14</t>
  </si>
  <si>
    <r>
      <t>Установка ультрафиолетового обеззараживания УДВ-1А500НО-10-100-N в комплекте: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</si>
  <si>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41543,97</t>
    </r>
    <r>
      <rPr>
        <i/>
        <sz val="5"/>
        <rFont val="Arial"/>
        <family val="2"/>
        <charset val="204"/>
      </rPr>
      <t xml:space="preserve">
190000,00/1,18/ИндексОБ</t>
    </r>
  </si>
  <si>
    <t xml:space="preserve">                           Рама под насосы</t>
  </si>
  <si>
    <t>ТЕР09-03-039-05</t>
  </si>
  <si>
    <r>
      <t>Монтаж опорных конструкций этажерочного типа = под насосы</t>
    </r>
    <r>
      <rPr>
        <i/>
        <sz val="7"/>
        <rFont val="Arial"/>
        <family val="2"/>
        <charset val="204"/>
      </rPr>
      <t xml:space="preserve">
НР (63 руб.): 81%=90%*0.9 от ФОТ (78 руб.)
СП (56 руб.): 72%=85%*0.85 от ФОТ (78 руб.)</t>
    </r>
  </si>
  <si>
    <r>
      <t>0,276411</t>
    </r>
    <r>
      <rPr>
        <i/>
        <sz val="6"/>
        <rFont val="Arial"/>
        <family val="2"/>
        <charset val="204"/>
      </rPr>
      <t xml:space="preserve">
((2,52*4+2,25*2+11,8+0,9*12)+(19,3*4+2,25*2+12+1,1*16)+(19,3*4+2,85*2+14,4+2,5*8))/1000*1,04</t>
    </r>
  </si>
  <si>
    <t>19,38
5,36</t>
  </si>
  <si>
    <t>0,1
0,03</t>
  </si>
  <si>
    <t>0,12
0,03</t>
  </si>
  <si>
    <t>3. 021202</t>
  </si>
  <si>
    <t>Краны на гусеничном ходу при работе на монтаже технологического оборудования 25 т</t>
  </si>
  <si>
    <t>1,06
0,29</t>
  </si>
  <si>
    <t>4. 030404</t>
  </si>
  <si>
    <t>0,96
0,27</t>
  </si>
  <si>
    <t>2,24
0,62</t>
  </si>
  <si>
    <t>4,98
1,38</t>
  </si>
  <si>
    <t>0,25
0,07</t>
  </si>
  <si>
    <t>0,19
0,05</t>
  </si>
  <si>
    <t>9. 101-0309</t>
  </si>
  <si>
    <t xml:space="preserve">0,0001
</t>
  </si>
  <si>
    <t>10. 101-0324</t>
  </si>
  <si>
    <t>1,95
0,539</t>
  </si>
  <si>
    <t>11. 101-0797</t>
  </si>
  <si>
    <t xml:space="preserve">3E-5
</t>
  </si>
  <si>
    <t>12. 101-1019</t>
  </si>
  <si>
    <t>0,00194
0,0005</t>
  </si>
  <si>
    <t>13. 101-1515</t>
  </si>
  <si>
    <t>0,031
0,0086</t>
  </si>
  <si>
    <t>14. 101-1714</t>
  </si>
  <si>
    <t>0,004
0,0011</t>
  </si>
  <si>
    <t xml:space="preserve">1E-5
</t>
  </si>
  <si>
    <t>0,59
0,1631</t>
  </si>
  <si>
    <t>0,0006
0,0002</t>
  </si>
  <si>
    <t>0,00103
0,0003</t>
  </si>
  <si>
    <t>0,00031
0,0001</t>
  </si>
  <si>
    <t>0,005
0,0014</t>
  </si>
  <si>
    <t>0,0187
0,0052</t>
  </si>
  <si>
    <t>ТСЦ-201-0843</t>
  </si>
  <si>
    <t>Конструкции стальные индивидуальные решетчатые сварные массой до 0,1 т</t>
  </si>
  <si>
    <r>
      <t>0,276</t>
    </r>
    <r>
      <rPr>
        <i/>
        <sz val="6"/>
        <rFont val="Arial"/>
        <family val="2"/>
        <charset val="204"/>
      </rPr>
      <t xml:space="preserve">
((2,52*4+2,25*2+11,8+0,9*12)+(19,3*4+2,25*2+12+1,1*16)+(19,3*4+2,85*2+14,4+2,5*8))/1000*1,04</t>
    </r>
  </si>
  <si>
    <t>ТЕР13-03-004-26</t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</si>
  <si>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НР (7 руб.): 81%=90%*0.9 от ФОТ (9 руб.)
СП (5 руб.): 60%=70%*0.85 от ФОТ (9 руб.)</t>
    </r>
  </si>
  <si>
    <r>
      <t>0,185</t>
    </r>
    <r>
      <rPr>
        <i/>
        <sz val="6"/>
        <rFont val="Arial"/>
        <family val="2"/>
        <charset val="204"/>
      </rPr>
      <t xml:space="preserve">
(9,7*0,0471+77,2*0,0261+77,2*0,0314+14,7*0,052+38,2*0,085+10,8*0,0511+352*0,0257) / 100</t>
    </r>
  </si>
  <si>
    <t>3,83
0,71</t>
  </si>
  <si>
    <t xml:space="preserve">0,01
</t>
  </si>
  <si>
    <t>2. 030401</t>
  </si>
  <si>
    <t>Лебедки электрические тяговым усилием до 5,79 кН (0,59 т)</t>
  </si>
  <si>
    <t>3. 340101</t>
  </si>
  <si>
    <t>Агрегаты окрасочные высокого давления для окраски поверхностей конструкций мощностью 1 кВт</t>
  </si>
  <si>
    <t>0,65
0,12</t>
  </si>
  <si>
    <t>5. 101-1292</t>
  </si>
  <si>
    <t>0,0014
0,0003</t>
  </si>
  <si>
    <t>6. 113-0246</t>
  </si>
  <si>
    <t>Эмаль ПФ-115 серая</t>
  </si>
  <si>
    <t>0,019
0,0035</t>
  </si>
  <si>
    <t xml:space="preserve">                           Трубопроводы Система В10</t>
  </si>
  <si>
    <t>ТЕР16-04-002-04</t>
  </si>
  <si>
    <r>
      <t>Прокладка трубопроводов водоснабжения из напорных полиэтиленовых труб низкого давления среднего типа наружным диаметром 40 мм</t>
    </r>
    <r>
      <rPr>
        <i/>
        <sz val="7"/>
        <rFont val="Arial"/>
        <family val="2"/>
        <charset val="204"/>
      </rPr>
      <t xml:space="preserve">
НР (6 руб.): 115%=128%*0.9 от ФОТ (5 руб.)
СП (4 руб.): 71%=83%*0.85 от ФОТ (5 руб.)</t>
    </r>
  </si>
  <si>
    <r>
      <t>0,002</t>
    </r>
    <r>
      <rPr>
        <i/>
        <sz val="6"/>
        <rFont val="Arial"/>
        <family val="2"/>
        <charset val="204"/>
      </rPr>
      <t xml:space="preserve">
0,2 / 100</t>
    </r>
  </si>
  <si>
    <t>162,4
0,32</t>
  </si>
  <si>
    <t xml:space="preserve">0,06
</t>
  </si>
  <si>
    <t xml:space="preserve">0,04
</t>
  </si>
  <si>
    <t>3. 081600</t>
  </si>
  <si>
    <t>Агрегаты для сварки полиэтиленовых труб</t>
  </si>
  <si>
    <t>5,8
0,01</t>
  </si>
  <si>
    <t xml:space="preserve">0,31
</t>
  </si>
  <si>
    <t>5. 101-0137</t>
  </si>
  <si>
    <t>Дюбели с калиброванной головкой (в обоймах) 3х58,5 мм</t>
  </si>
  <si>
    <t xml:space="preserve">0,00103
</t>
  </si>
  <si>
    <t>6. 101-0329</t>
  </si>
  <si>
    <t>Клей 88-СА</t>
  </si>
  <si>
    <t>0,23
0,0005</t>
  </si>
  <si>
    <t>7. 101-1680</t>
  </si>
  <si>
    <t>Патроны для строительно-монтажного пистолета</t>
  </si>
  <si>
    <t>0,121
0,0002</t>
  </si>
  <si>
    <t>8. 101-1700</t>
  </si>
  <si>
    <t>Наконечники для полиэтиленовых труб</t>
  </si>
  <si>
    <t>0,66
0,0013</t>
  </si>
  <si>
    <t>9. 113-0473</t>
  </si>
  <si>
    <t>Метиленхлорид</t>
  </si>
  <si>
    <t>0,29
0,0006</t>
  </si>
  <si>
    <t xml:space="preserve">0,0063
</t>
  </si>
  <si>
    <t>1,88
0,0038</t>
  </si>
  <si>
    <t>12. 507-0590</t>
  </si>
  <si>
    <t>Трубы напорные из полиэтилена низкого давления среднего типа, наружным диаметром 40 мм</t>
  </si>
  <si>
    <t>9,37
0,0187</t>
  </si>
  <si>
    <t>ТЕР16-04-002-06</t>
  </si>
  <si>
    <r>
      <t>Прокладка трубопроводов водоснабжения из напорных полиэтиленовых труб низкого давления среднего типа наружным диаметром 63 мм</t>
    </r>
    <r>
      <rPr>
        <i/>
        <sz val="7"/>
        <rFont val="Arial"/>
        <family val="2"/>
        <charset val="204"/>
      </rPr>
      <t xml:space="preserve">
НР (74 руб.): 115%=128%*0.9 от ФОТ (64 руб.)
СП (45 руб.): 71%=83%*0.85 от ФОТ (64 руб.)</t>
    </r>
  </si>
  <si>
    <r>
      <t>0,03</t>
    </r>
    <r>
      <rPr>
        <i/>
        <sz val="6"/>
        <rFont val="Arial"/>
        <family val="2"/>
        <charset val="204"/>
      </rPr>
      <t xml:space="preserve">
3 / 100</t>
    </r>
  </si>
  <si>
    <t>141,52
4,25</t>
  </si>
  <si>
    <t xml:space="preserve">0,07
</t>
  </si>
  <si>
    <t xml:space="preserve">0,05
</t>
  </si>
  <si>
    <t>13,34
0,4</t>
  </si>
  <si>
    <t xml:space="preserve">0,00072
</t>
  </si>
  <si>
    <t>0,43
0,0129</t>
  </si>
  <si>
    <t>0,085
0,0026</t>
  </si>
  <si>
    <t>0,47
0,0141</t>
  </si>
  <si>
    <t>0,52
0,0156</t>
  </si>
  <si>
    <t>0,0156
0,0005</t>
  </si>
  <si>
    <t>4,67
0,1401</t>
  </si>
  <si>
    <t>12. 507-0592</t>
  </si>
  <si>
    <t>Трубы напорные из полиэтилена низкого давления среднего типа, наружным диаметром 63 мм</t>
  </si>
  <si>
    <t>9,46
0,2838</t>
  </si>
  <si>
    <t>ТЕР16-04-002-08</t>
  </si>
  <si>
    <r>
      <t>Прокладка трубопроводов водоснабжения из напорных полиэтиленовых труб низкого давления среднего типа наружным диаметром 90 мм</t>
    </r>
    <r>
      <rPr>
        <i/>
        <sz val="7"/>
        <rFont val="Arial"/>
        <family val="2"/>
        <charset val="204"/>
      </rPr>
      <t xml:space="preserve">
НР (682 руб.): 115%=128%*0.9 от ФОТ (593 руб.)
СП (421 руб.): 71%=83%*0.85 от ФОТ (593 руб.)</t>
    </r>
  </si>
  <si>
    <r>
      <t>0,27</t>
    </r>
    <r>
      <rPr>
        <i/>
        <sz val="6"/>
        <rFont val="Arial"/>
        <family val="2"/>
        <charset val="204"/>
      </rPr>
      <t xml:space="preserve">
27 / 100</t>
    </r>
  </si>
  <si>
    <t>145
39,15</t>
  </si>
  <si>
    <t>0,07
0,02</t>
  </si>
  <si>
    <t>14,27
3,85</t>
  </si>
  <si>
    <t>0,47
0,13</t>
  </si>
  <si>
    <t>0,00054
0,0001</t>
  </si>
  <si>
    <t>6. 101-1680</t>
  </si>
  <si>
    <t>0,064
0,0173</t>
  </si>
  <si>
    <t>7. 101-1700</t>
  </si>
  <si>
    <t>0,35
0,0945</t>
  </si>
  <si>
    <t>0,0318
0,0086</t>
  </si>
  <si>
    <t>9,54
2,576</t>
  </si>
  <si>
    <t>10. 507-0594</t>
  </si>
  <si>
    <t>Трубы напорные из полиэтилена низкого давления среднего типа, наружным диаметром 90 мм</t>
  </si>
  <si>
    <t>9,74
2,63</t>
  </si>
  <si>
    <t>Материалы, ООО Аларт к/п № 72/14 от 09.09.14</t>
  </si>
  <si>
    <r>
      <t>Фланец ПВХ ф 40 PRAHER 07.0220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</si>
  <si>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21,49</t>
    </r>
    <r>
      <rPr>
        <i/>
        <sz val="5"/>
        <rFont val="Arial"/>
        <family val="2"/>
        <charset val="204"/>
      </rPr>
      <t xml:space="preserve">
142,08/1,18/ИндексСМР</t>
    </r>
  </si>
  <si>
    <r>
      <t>Фланец ПВХ ф 63 PRAHER 07.0222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</si>
  <si>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23,23</t>
    </r>
    <r>
      <rPr>
        <i/>
        <sz val="5"/>
        <rFont val="Arial"/>
        <family val="2"/>
        <charset val="204"/>
      </rPr>
      <t xml:space="preserve">
153,53/1,18/ИндексСМР</t>
    </r>
  </si>
  <si>
    <r>
      <t>Фланец ПВХ ф 90 PRAHER 07.0224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</si>
  <si>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31,9</t>
    </r>
    <r>
      <rPr>
        <i/>
        <sz val="5"/>
        <rFont val="Arial"/>
        <family val="2"/>
        <charset val="204"/>
      </rPr>
      <t xml:space="preserve">
210,79/1,18/ИндексСМР</t>
    </r>
  </si>
  <si>
    <r>
      <t>Втулка под фланец ф 40 PRAHER 07.0154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</si>
  <si>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6,96</t>
    </r>
    <r>
      <rPr>
        <i/>
        <sz val="5"/>
        <rFont val="Arial"/>
        <family val="2"/>
        <charset val="204"/>
      </rPr>
      <t xml:space="preserve">
46,00/1,18/ИндексСМР</t>
    </r>
  </si>
  <si>
    <r>
      <t>Втулка под фланец ф 63 PRAHER 07.0137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</si>
  <si>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13,58</t>
    </r>
    <r>
      <rPr>
        <i/>
        <sz val="5"/>
        <rFont val="Arial"/>
        <family val="2"/>
        <charset val="204"/>
      </rPr>
      <t xml:space="preserve">
89,70/1,18/ИндексСМР</t>
    </r>
  </si>
  <si>
    <r>
      <t>Втулка под фланец ф 90 PRAHER 07.0157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</si>
  <si>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25,03</t>
    </r>
    <r>
      <rPr>
        <i/>
        <sz val="5"/>
        <rFont val="Arial"/>
        <family val="2"/>
        <charset val="204"/>
      </rPr>
      <t xml:space="preserve">
165,43/1,18/ИндексСМР</t>
    </r>
  </si>
  <si>
    <r>
      <t>Уплотнительное кольцо ф 40 PRAHER 07.0162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</si>
  <si>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3,79</t>
    </r>
    <r>
      <rPr>
        <i/>
        <sz val="5"/>
        <rFont val="Arial"/>
        <family val="2"/>
        <charset val="204"/>
      </rPr>
      <t xml:space="preserve">
25,00/1,18/ИндексСМР</t>
    </r>
  </si>
  <si>
    <r>
      <t>Уплотнительное кольцо ф 63 PRAHER 07.0138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</si>
  <si>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7,26</t>
    </r>
    <r>
      <rPr>
        <i/>
        <sz val="5"/>
        <rFont val="Arial"/>
        <family val="2"/>
        <charset val="204"/>
      </rPr>
      <t xml:space="preserve">
48,00/1,18/ИндексСМР</t>
    </r>
  </si>
  <si>
    <r>
      <t>Уплотнительное кольцо ф 90 PRAHER 07.0165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</si>
  <si>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11,65</t>
    </r>
    <r>
      <rPr>
        <i/>
        <sz val="5"/>
        <rFont val="Arial"/>
        <family val="2"/>
        <charset val="204"/>
      </rPr>
      <t xml:space="preserve">
77,00/1,18/ИндексСМР</t>
    </r>
  </si>
  <si>
    <r>
      <t>Угольник 90° ПВХ ф 90 ACDE900000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</si>
  <si>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48,24</t>
    </r>
    <r>
      <rPr>
        <i/>
        <sz val="5"/>
        <rFont val="Arial"/>
        <family val="2"/>
        <charset val="204"/>
      </rPr>
      <t xml:space="preserve">
318,78/1,18/ИндексСМР</t>
    </r>
  </si>
  <si>
    <r>
      <t>Тройник ПВХ ф 63 ACDТ500000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</si>
  <si>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19,57</t>
    </r>
    <r>
      <rPr>
        <i/>
        <sz val="5"/>
        <rFont val="Arial"/>
        <family val="2"/>
        <charset val="204"/>
      </rPr>
      <t xml:space="preserve">
129,37/1,18/ИндексСМР</t>
    </r>
  </si>
  <si>
    <r>
      <t>Тройник ПВХ ф 90 ACDТ900000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</si>
  <si>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59,77</t>
    </r>
    <r>
      <rPr>
        <i/>
        <sz val="5"/>
        <rFont val="Arial"/>
        <family val="2"/>
        <charset val="204"/>
      </rPr>
      <t xml:space="preserve">
395,03/1,18/ИндексСМР</t>
    </r>
  </si>
  <si>
    <r>
      <t>Кольцо переходное ПВХ ф 63-40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</si>
  <si>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11,47</t>
    </r>
    <r>
      <rPr>
        <i/>
        <sz val="5"/>
        <rFont val="Arial"/>
        <family val="2"/>
        <charset val="204"/>
      </rPr>
      <t xml:space="preserve">
75,82/1,18/ИндексСМР</t>
    </r>
  </si>
  <si>
    <r>
      <t>Муфта переходная ПВХ ф 90-63 07.0764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</si>
  <si>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34,67</t>
    </r>
    <r>
      <rPr>
        <i/>
        <sz val="5"/>
        <rFont val="Arial"/>
        <family val="2"/>
        <charset val="204"/>
      </rPr>
      <t xml:space="preserve">
229,16/1,18/ИндексСМР</t>
    </r>
  </si>
  <si>
    <r>
      <t>Муфта переходная ПВХ ф 90-40 07.0763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</si>
  <si>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38,87</t>
    </r>
    <r>
      <rPr>
        <i/>
        <sz val="5"/>
        <rFont val="Arial"/>
        <family val="2"/>
        <charset val="204"/>
      </rPr>
      <t xml:space="preserve">
256,84/1,18/ИндексСМР</t>
    </r>
  </si>
  <si>
    <r>
      <t>Муфта переходная ПВХ d40-1/2" вн.р. 07.1261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</si>
  <si>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19,94</t>
    </r>
    <r>
      <rPr>
        <i/>
        <sz val="5"/>
        <rFont val="Arial"/>
        <family val="2"/>
        <charset val="204"/>
      </rPr>
      <t xml:space="preserve">
131,80/1,18/ИндексСМР</t>
    </r>
  </si>
  <si>
    <t>ТЕР26-01-017-01</t>
  </si>
  <si>
    <r>
      <t>Изоляция трубопроводов изделиями из вспененного каучука («Армофлекс»), вспененного полиэтилена («Термофлекс») трубками</t>
    </r>
    <r>
      <rPr>
        <i/>
        <sz val="7"/>
        <rFont val="Arial"/>
        <family val="2"/>
        <charset val="204"/>
      </rPr>
      <t xml:space="preserve">
259,25 = 1 189,41 - 11 x 84,56
НР (120 руб.): 90%=100%*0.9 от ФОТ (133 руб.)
СП (80 руб.): 60%=70%*0.85 от ФОТ (133 руб.)</t>
    </r>
  </si>
  <si>
    <t>10 м трубопровода</t>
  </si>
  <si>
    <r>
      <t>2,7</t>
    </r>
    <r>
      <rPr>
        <i/>
        <sz val="6"/>
        <rFont val="Arial"/>
        <family val="2"/>
        <charset val="204"/>
      </rPr>
      <t xml:space="preserve">
27 / 10</t>
    </r>
  </si>
  <si>
    <t>3,52
9,5</t>
  </si>
  <si>
    <t>1. 332101</t>
  </si>
  <si>
    <t>Установки для изготовления бандажей, диафрагм, пряжек</t>
  </si>
  <si>
    <t>0,39
1,05</t>
  </si>
  <si>
    <t>0,25
0,68</t>
  </si>
  <si>
    <t>3. 101-2466</t>
  </si>
  <si>
    <t>Краска «Армофиниш»</t>
  </si>
  <si>
    <t>л</t>
  </si>
  <si>
    <t>1,438
3,883</t>
  </si>
  <si>
    <t>4. 101-2481</t>
  </si>
  <si>
    <t>Лента самоклеящаяся «Армофлекс» 3х50 мм</t>
  </si>
  <si>
    <t>15
40,5</t>
  </si>
  <si>
    <t>5. 104-0169</t>
  </si>
  <si>
    <t>Клипсы (зажимы)</t>
  </si>
  <si>
    <t>30
81</t>
  </si>
  <si>
    <t>6. 113-0393</t>
  </si>
  <si>
    <t>Клей «Армофлекс» 520</t>
  </si>
  <si>
    <t>0,143
0,3861</t>
  </si>
  <si>
    <t>7. 113-0394</t>
  </si>
  <si>
    <t>Очиститель для клея «Армофлекс»</t>
  </si>
  <si>
    <t>0,02
0,054</t>
  </si>
  <si>
    <t>8. 506-0879</t>
  </si>
  <si>
    <t>Листы алюминиевые марки АД1Н, толщиной 0,5 мм</t>
  </si>
  <si>
    <t>0,033
0,0891</t>
  </si>
  <si>
    <t>ТСЦ-104-0278</t>
  </si>
  <si>
    <t>Трубки из вспененного полиэтилена, внутренний диаметр 110 мм, толщина 9 мм</t>
  </si>
  <si>
    <r>
      <t>29,7</t>
    </r>
    <r>
      <rPr>
        <i/>
        <sz val="6"/>
        <rFont val="Arial"/>
        <family val="2"/>
        <charset val="204"/>
      </rPr>
      <t xml:space="preserve">
27*1,1</t>
    </r>
  </si>
  <si>
    <t>ТСЦ-201-8059</t>
  </si>
  <si>
    <t>Опорные части, седла, кронштейны и хомуты</t>
  </si>
  <si>
    <r>
      <t>0,0308</t>
    </r>
    <r>
      <rPr>
        <i/>
        <sz val="6"/>
        <rFont val="Arial"/>
        <family val="2"/>
        <charset val="204"/>
      </rPr>
      <t xml:space="preserve">
(0,21*40+5,59*4)/1000</t>
    </r>
  </si>
  <si>
    <t>Итоги по разделу 1 ПОМЕЩЕНИЕ НАСОСНО-ФИЛЬТРОВАЛЬНОЙ СТАНЦИИ :</t>
  </si>
  <si>
    <t xml:space="preserve">  Итого Оборудование</t>
  </si>
  <si>
    <t xml:space="preserve">      Оборудование</t>
  </si>
  <si>
    <t xml:space="preserve">  Итого по разделу 1 ПОМЕЩЕНИЕ НАСОСНО-ФИЛЬТРОВАЛЬНОЙ СТАНЦИИ</t>
  </si>
  <si>
    <t xml:space="preserve">                           Раздел 2. Монтаж и изготовление бака из нержавейки</t>
  </si>
  <si>
    <t>ТЕР18-04-001-16</t>
  </si>
  <si>
    <r>
      <t>Установка баков расширительных круглых и прямоугольных вместимостью 11 м3</t>
    </r>
    <r>
      <rPr>
        <i/>
        <sz val="7"/>
        <rFont val="Arial"/>
        <family val="2"/>
        <charset val="204"/>
      </rPr>
      <t xml:space="preserve">
306,15 = 2 990,47 - 1 x 2 684,32
НР (267 руб.): 115%=128%*0.9 от ФОТ (232 руб.)
СП (165 руб.): 71%=83%*0.85 от ФОТ (232 руб.)</t>
    </r>
  </si>
  <si>
    <t>1 бак</t>
  </si>
  <si>
    <t>18,32
18,32</t>
  </si>
  <si>
    <t>0,08
0,08</t>
  </si>
  <si>
    <t>3. 042900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</si>
  <si>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</si>
  <si>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0,4
0,4</t>
  </si>
  <si>
    <t>0,21
0,21</t>
  </si>
  <si>
    <t>5. 101-0388</t>
  </si>
  <si>
    <t>8E-5
0,0001</t>
  </si>
  <si>
    <t>6. 101-0628</t>
  </si>
  <si>
    <t xml:space="preserve">4E-5
</t>
  </si>
  <si>
    <t>7. 101-1669</t>
  </si>
  <si>
    <t>3,55
3,55</t>
  </si>
  <si>
    <t>ТЕРм38-01-001-04</t>
  </si>
  <si>
    <r>
      <t>Изготовление бака</t>
    </r>
    <r>
      <rPr>
        <i/>
        <sz val="7"/>
        <rFont val="Arial"/>
        <family val="2"/>
        <charset val="204"/>
      </rPr>
      <t xml:space="preserve">
2 676,72 = 9 127,10 - 1,042 x 6 190,38
(Применение нержавеющей стали ОЗП=1,15; ТЗ=1,15)
НР (2710 руб.): 66% от ФОТ (4106 руб.)
СП 0% от ФОТ</t>
    </r>
  </si>
  <si>
    <r>
      <t>2,0814</t>
    </r>
    <r>
      <rPr>
        <i/>
        <sz val="6"/>
        <rFont val="Arial"/>
        <family val="2"/>
        <charset val="204"/>
      </rPr>
      <t xml:space="preserve">
0,267+1,507+0,183+0,0016+0,00214+0,00072+0,00104+0,0016+0,00214+0,0017+0,0021+0,0035+0,00361+0,0053+0,0016+0,00214+0,00037+0,00055+0,00112+0,0149+0,009+0,00036+0,0256+0,0081+0,028+0,0072</t>
    </r>
  </si>
  <si>
    <t>144,9
301,59</t>
  </si>
  <si>
    <t>0,5
1,04</t>
  </si>
  <si>
    <t>1,37
2,85</t>
  </si>
  <si>
    <t>33,44
69,6</t>
  </si>
  <si>
    <t>4. 040504</t>
  </si>
  <si>
    <t>0,7
1,46</t>
  </si>
  <si>
    <t>5. 330206</t>
  </si>
  <si>
    <t>Дрели электрические</t>
  </si>
  <si>
    <t>0,4
0,83</t>
  </si>
  <si>
    <t>7. 330900</t>
  </si>
  <si>
    <t>Ножницы листовые кривошипные гильотинные</t>
  </si>
  <si>
    <t>2,6
5,41</t>
  </si>
  <si>
    <t>8. 350451</t>
  </si>
  <si>
    <t>Пресс гидравлический с электроприводом</t>
  </si>
  <si>
    <t>9. 400002</t>
  </si>
  <si>
    <t>2,2
4,579</t>
  </si>
  <si>
    <t>11. 101-1521</t>
  </si>
  <si>
    <t>Электроды диаметром 5 мм Э42</t>
  </si>
  <si>
    <t>0,0254
0,0529</t>
  </si>
  <si>
    <t>12. 101-2278</t>
  </si>
  <si>
    <t>0,5
1,041</t>
  </si>
  <si>
    <t>13. 999-9950</t>
  </si>
  <si>
    <t>34,15
71,08</t>
  </si>
  <si>
    <t xml:space="preserve">                           А16В 101.000-06</t>
  </si>
  <si>
    <t>ТСЦ-101-3761</t>
  </si>
  <si>
    <t>Сталь листовая нержавеющая, марка 12Х18Н10Т, толщиной 4 мм</t>
  </si>
  <si>
    <r>
      <t>0,2782</t>
    </r>
    <r>
      <rPr>
        <i/>
        <sz val="6"/>
        <rFont val="Arial"/>
        <family val="2"/>
        <charset val="204"/>
      </rPr>
      <t xml:space="preserve">
(267)/1000*1,042</t>
    </r>
  </si>
  <si>
    <t>Сталь листовая нержавеющая, марка 12Х18Н10Т, толщиной 5 мм</t>
  </si>
  <si>
    <r>
      <t>1,5703</t>
    </r>
    <r>
      <rPr>
        <i/>
        <sz val="6"/>
        <rFont val="Arial"/>
        <family val="2"/>
        <charset val="204"/>
      </rPr>
      <t xml:space="preserve">
(438+333+736)/1000*1,042</t>
    </r>
  </si>
  <si>
    <t>Сталь полосовая нержавеющая, марка 12Х18Н10Т, толщиной 6 мм</t>
  </si>
  <si>
    <r>
      <t>0,1907</t>
    </r>
    <r>
      <rPr>
        <i/>
        <sz val="6"/>
        <rFont val="Arial"/>
        <family val="2"/>
        <charset val="204"/>
      </rPr>
      <t xml:space="preserve">
(132,8+37,2+13)/1000*1,042</t>
    </r>
  </si>
  <si>
    <t xml:space="preserve">                           А10К 031.000-06</t>
  </si>
  <si>
    <t>ТСЦ-507-0420</t>
  </si>
  <si>
    <t>Трубы бесшовные холоднодеформированные из коррозионностойкой стали марки 12Х18Н10Т(8443) наружным диаметром 108 мм, толщиной стенки 4,0 мм (1,6 кг)</t>
  </si>
  <si>
    <r>
      <t>0,015</t>
    </r>
    <r>
      <rPr>
        <i/>
        <sz val="6"/>
        <rFont val="Arial"/>
        <family val="2"/>
        <charset val="204"/>
      </rPr>
      <t xml:space="preserve">
0,15 / 10</t>
    </r>
  </si>
  <si>
    <t>ТСЦ-507-1332</t>
  </si>
  <si>
    <t>Фланцы стальные плоские приварные из стали 12Х18Н9Т, давлением 2,5 МПа (25 кгс/см2), диаметром 100 мм (2,14 кг)</t>
  </si>
  <si>
    <t xml:space="preserve">                           А10К 031.000-03</t>
  </si>
  <si>
    <t>ТСЦ-507-0410</t>
  </si>
  <si>
    <t>Трубы бесшовные холоднодеформированные из коррозионностойкой стали марки 12Х18Н10Т(8443) наружным диаметром 57 мм, толщиной стенки 4,0 мм (0,72 кг)</t>
  </si>
  <si>
    <t>ТСЦ-507-1329</t>
  </si>
  <si>
    <t>Фланцы стальные плоские приварные из стали 12Х18Н9Т, давлением 2,5 МПа (25 кгс/см2), диаметром 50 мм (1,04кг)</t>
  </si>
  <si>
    <t xml:space="preserve">                           А10К 033.000-02</t>
  </si>
  <si>
    <t>ТСЦ-507-2299</t>
  </si>
  <si>
    <t>Переходы  наружным диаметром и толщиной стенки 133х5-108х4 мм (1,7 кг)</t>
  </si>
  <si>
    <t xml:space="preserve">                           А10К 034.000</t>
  </si>
  <si>
    <t>ТСЦ-507-0409</t>
  </si>
  <si>
    <t>Трубы бесшовные холоднодеформированные из коррозионностойкой стали марки 12Х18Н10Т(8443) наружным диаметром 57 мм, толщиной стенки 3,0 мм (2,1 кг)</t>
  </si>
  <si>
    <r>
      <t>0,031</t>
    </r>
    <r>
      <rPr>
        <i/>
        <sz val="6"/>
        <rFont val="Arial"/>
        <family val="2"/>
        <charset val="204"/>
      </rPr>
      <t xml:space="preserve">
0,31 / 10</t>
    </r>
  </si>
  <si>
    <t xml:space="preserve">                           А10К 031.000-04</t>
  </si>
  <si>
    <t>ТСЦ-507-0427</t>
  </si>
  <si>
    <t>Трубы бесшовные холоднодеформированные из коррозионностойкой стали марки 12Х18Н10Т(8443) наружным диаметром 160 мм, толщиной стенки 5,0 мм (3,5 кг)</t>
  </si>
  <si>
    <t>ТСЦ-507-1334</t>
  </si>
  <si>
    <t>Фланцы стальные плоские приварные из стали 12Х18Н9Т, давлением 2,5 МПа (25 кгс/см2), диаметром 150 мм (3,61 кг)</t>
  </si>
  <si>
    <t>ТСЦ-507-2318</t>
  </si>
  <si>
    <t>Переходы  наружным диаметром и толщиной стенки 219х6-159х4,5 мм (5,3 кг)</t>
  </si>
  <si>
    <t xml:space="preserve">                           А10К 031.000</t>
  </si>
  <si>
    <t>ТСЦ-507-0394</t>
  </si>
  <si>
    <t>Трубы бесшовные холоднодеформированные из коррозионностойкой стали марки 12Х18Н10Т(8443) наружным диаметром 25 мм, толщиной стенки 2,5 мм (0,37 кг)</t>
  </si>
  <si>
    <t>ТСЦ-507-1326</t>
  </si>
  <si>
    <t>Фланцы стальные плоские приварные из стали 12Х18Н9Т, давлением 2,5 МПа (25 кгс/см2), диаметром 25 мм (0,55кг)</t>
  </si>
  <si>
    <t xml:space="preserve">                           Люк</t>
  </si>
  <si>
    <t>ТСЦ-101-1621</t>
  </si>
  <si>
    <t>Сталь круглая коррозионно-стойкая и жаростойкая марки 12Х18Н10Т диаметром 10 мм</t>
  </si>
  <si>
    <r>
      <t>0,0012</t>
    </r>
    <r>
      <rPr>
        <i/>
        <sz val="6"/>
        <rFont val="Arial"/>
        <family val="2"/>
        <charset val="204"/>
      </rPr>
      <t xml:space="preserve">
(0,12+1,0)/1000*1,042</t>
    </r>
  </si>
  <si>
    <t>ТСЦ-101-3760</t>
  </si>
  <si>
    <t>Сталь листовая нержавеющая, марка 12Х18Н10Т, толщиной -3,0 мм</t>
  </si>
  <si>
    <r>
      <t>0,0155</t>
    </r>
    <r>
      <rPr>
        <i/>
        <sz val="6"/>
        <rFont val="Arial"/>
        <family val="2"/>
        <charset val="204"/>
      </rPr>
      <t xml:space="preserve">
(0,3+14,6)/1000*1,042</t>
    </r>
  </si>
  <si>
    <t>ТСЦ-101-3719</t>
  </si>
  <si>
    <t>Сталь угловая равнополочная, размером 45х45 мм</t>
  </si>
  <si>
    <r>
      <t>0,0094</t>
    </r>
    <r>
      <rPr>
        <i/>
        <sz val="6"/>
        <rFont val="Arial"/>
        <family val="2"/>
        <charset val="204"/>
      </rPr>
      <t xml:space="preserve">
(9)/1000*1,042</t>
    </r>
  </si>
  <si>
    <t>ТСЦ-101-1977</t>
  </si>
  <si>
    <r>
      <t>0,36</t>
    </r>
    <r>
      <rPr>
        <i/>
        <sz val="6"/>
        <rFont val="Arial"/>
        <family val="2"/>
        <charset val="204"/>
      </rPr>
      <t xml:space="preserve">
0,029+0,235+0,06+0,017+0,0204+0,002</t>
    </r>
  </si>
  <si>
    <t>ТСЦ-101-1703</t>
  </si>
  <si>
    <t xml:space="preserve">                           Лестница внутренняя А14Л 021.000-02</t>
  </si>
  <si>
    <t>Сталь полосовая нержавеющая, марка 12Х18Н10Т, толщиной 6,0 мм</t>
  </si>
  <si>
    <r>
      <t>0,0267</t>
    </r>
    <r>
      <rPr>
        <i/>
        <sz val="6"/>
        <rFont val="Arial"/>
        <family val="2"/>
        <charset val="204"/>
      </rPr>
      <t xml:space="preserve">
(6,6+19)/1000*1,042</t>
    </r>
  </si>
  <si>
    <t>ТСЦ-101-1622</t>
  </si>
  <si>
    <t>Сталь круглая коррозионно-стойкая и жаростойкая марки 12Х18Н10Т диаметром 16 мм</t>
  </si>
  <si>
    <r>
      <t>0,0084</t>
    </r>
    <r>
      <rPr>
        <i/>
        <sz val="6"/>
        <rFont val="Arial"/>
        <family val="2"/>
        <charset val="204"/>
      </rPr>
      <t xml:space="preserve">
(8,1)/1000*1,042</t>
    </r>
  </si>
  <si>
    <t xml:space="preserve">                           Лестница наружная А14Л 022.000-02</t>
  </si>
  <si>
    <r>
      <t>0,0292</t>
    </r>
    <r>
      <rPr>
        <i/>
        <sz val="6"/>
        <rFont val="Arial"/>
        <family val="2"/>
        <charset val="204"/>
      </rPr>
      <t xml:space="preserve">
(7,2+20,8)/1000*1,042</t>
    </r>
  </si>
  <si>
    <r>
      <t>0,0075</t>
    </r>
    <r>
      <rPr>
        <i/>
        <sz val="6"/>
        <rFont val="Arial"/>
        <family val="2"/>
        <charset val="204"/>
      </rPr>
      <t xml:space="preserve">
(7,2)/1000*1,042</t>
    </r>
  </si>
  <si>
    <t>Итоги по разделу 2 Монтаж и изготовление бака из нержавейки :</t>
  </si>
  <si>
    <t xml:space="preserve">  Итого по разделу 2 Монтаж и изготовление бака из нержавейки</t>
  </si>
  <si>
    <t xml:space="preserve">                           Раздел 3. Система В11</t>
  </si>
  <si>
    <r>
      <t>Прокладка трубопроводов водоснабжения из напорных полиэтиленовых труб низкого давления среднего типа наружным диаметром 63 мм</t>
    </r>
    <r>
      <rPr>
        <i/>
        <sz val="7"/>
        <rFont val="Arial"/>
        <family val="2"/>
        <charset val="204"/>
      </rPr>
      <t xml:space="preserve">
НР (270 руб.): 115%=128%*0.9 от ФОТ (235 руб.)
СП (167 руб.): 71%=83%*0.85 от ФОТ (235 руб.)</t>
    </r>
  </si>
  <si>
    <r>
      <t>0,11</t>
    </r>
    <r>
      <rPr>
        <i/>
        <sz val="6"/>
        <rFont val="Arial"/>
        <family val="2"/>
        <charset val="204"/>
      </rPr>
      <t xml:space="preserve">
11 / 100</t>
    </r>
  </si>
  <si>
    <t>141,52
15,57</t>
  </si>
  <si>
    <t>0,07
0,01</t>
  </si>
  <si>
    <t>0,05
0,01</t>
  </si>
  <si>
    <t>13,34
1,47</t>
  </si>
  <si>
    <t>0,34
0,04</t>
  </si>
  <si>
    <t>0,00072
0,0001</t>
  </si>
  <si>
    <t>0,43
0,0473</t>
  </si>
  <si>
    <t>0,085
0,0094</t>
  </si>
  <si>
    <t>0,47
0,0517</t>
  </si>
  <si>
    <t>0,52
0,0572</t>
  </si>
  <si>
    <t>0,0156
0,0017</t>
  </si>
  <si>
    <t>4,67
0,5137</t>
  </si>
  <si>
    <t>9,46
1,041</t>
  </si>
  <si>
    <t>ТЕР16-04-002-07</t>
  </si>
  <si>
    <r>
      <t>Прокладка трубопроводов водоснабжения из напорных полиэтиленовых труб низкого давления среднего типа наружным диаметром 75 мм</t>
    </r>
    <r>
      <rPr>
        <i/>
        <sz val="7"/>
        <rFont val="Arial"/>
        <family val="2"/>
        <charset val="204"/>
      </rPr>
      <t xml:space="preserve">
НР (6 руб.): 115%=128%*0.9 от ФОТ (5 руб.)
СП (4 руб.): 71%=83%*0.85 от ФОТ (5 руб.)</t>
    </r>
  </si>
  <si>
    <t xml:space="preserve">0,08
</t>
  </si>
  <si>
    <t>16,82
0,03</t>
  </si>
  <si>
    <t xml:space="preserve">0,39
</t>
  </si>
  <si>
    <t xml:space="preserve">0,00064
</t>
  </si>
  <si>
    <t>0,075
0,0002</t>
  </si>
  <si>
    <t>0,42
0,0008</t>
  </si>
  <si>
    <t xml:space="preserve">0,0221
</t>
  </si>
  <si>
    <t>6,62
0,0132</t>
  </si>
  <si>
    <t>10. 507-0593</t>
  </si>
  <si>
    <t>Трубы напорные из полиэтилена низкого давления среднего типа, наружным диаметром 75 мм</t>
  </si>
  <si>
    <t>9,74
0,0195</t>
  </si>
  <si>
    <r>
      <t>Прокладка трубопроводов водоснабжения из напорных полиэтиленовых труб низкого давления среднего типа наружным диаметром 90 мм</t>
    </r>
    <r>
      <rPr>
        <i/>
        <sz val="7"/>
        <rFont val="Arial"/>
        <family val="2"/>
        <charset val="204"/>
      </rPr>
      <t xml:space="preserve">
НР (530 руб.): 115%=128%*0.9 от ФОТ (461 руб.)
СП (327 руб.): 71%=83%*0.85 от ФОТ (461 руб.)</t>
    </r>
  </si>
  <si>
    <t>145
30,45</t>
  </si>
  <si>
    <t>0,1
0,02</t>
  </si>
  <si>
    <t>14,27
3</t>
  </si>
  <si>
    <t>0,47
0,1</t>
  </si>
  <si>
    <t>0,064
0,0134</t>
  </si>
  <si>
    <t>0,35
0,0735</t>
  </si>
  <si>
    <t>0,0318
0,0067</t>
  </si>
  <si>
    <t>9,54
2,003</t>
  </si>
  <si>
    <t>9,74
2,045</t>
  </si>
  <si>
    <t>ТЕР16-05-001-02</t>
  </si>
  <si>
    <r>
      <t>Установка клапанов диаметром до 50 мм</t>
    </r>
    <r>
      <rPr>
        <i/>
        <sz val="7"/>
        <rFont val="Arial"/>
        <family val="2"/>
        <charset val="204"/>
      </rPr>
      <t xml:space="preserve">
50,52 = 138,58 - 2 x 44,03
НР (22 руб.): 115%=128%*0.9 от ФОТ (19 руб.)
СП (13 руб.): 71%=83%*0.85 от ФОТ (19 руб.)</t>
    </r>
  </si>
  <si>
    <t>1,47
1,47</t>
  </si>
  <si>
    <t>1. 040502</t>
  </si>
  <si>
    <t>0,35
0,35</t>
  </si>
  <si>
    <t>3. 101-1522</t>
  </si>
  <si>
    <t>0,00014
0,0001</t>
  </si>
  <si>
    <t>4. 101-2576</t>
  </si>
  <si>
    <t>0,0011
0,0011</t>
  </si>
  <si>
    <t>5. 509-0966</t>
  </si>
  <si>
    <t>Прокладки из паронита марки ПМБ, толщиной 1 мм, диаметром 50 мм</t>
  </si>
  <si>
    <t>0,002
0,002</t>
  </si>
  <si>
    <r>
      <t>Клапан мембранный ПВХ ф 50 PRAHER 12.2216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</si>
  <si>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1077,17</t>
    </r>
    <r>
      <rPr>
        <i/>
        <sz val="5"/>
        <rFont val="Arial"/>
        <family val="2"/>
        <charset val="204"/>
      </rPr>
      <t xml:space="preserve">
7119,00/1,18/ИндексСМР</t>
    </r>
  </si>
  <si>
    <r>
      <t>Установка манометров с трехходовым краном</t>
    </r>
    <r>
      <rPr>
        <i/>
        <sz val="7"/>
        <rFont val="Arial"/>
        <family val="2"/>
        <charset val="204"/>
      </rPr>
      <t xml:space="preserve">
НР (7 руб.): 115%=128%*0.9 от ФОТ (6 руб.)
СП (4 руб.): 71%=83%*0.85 от ФОТ (6 руб.)</t>
    </r>
  </si>
  <si>
    <t>0,22
0,44</t>
  </si>
  <si>
    <t xml:space="preserve">2E-5
</t>
  </si>
  <si>
    <t>1
2</t>
  </si>
  <si>
    <r>
      <t>Установка задвижек диаметром до 50 мм</t>
    </r>
    <r>
      <rPr>
        <i/>
        <sz val="7"/>
        <rFont val="Arial"/>
        <family val="2"/>
        <charset val="204"/>
      </rPr>
      <t xml:space="preserve">
50,52 = 138,58 - 2 x 44,03
НР (44 руб.): 115%=128%*0.9 от ФОТ (38 руб.)
СП (27 руб.): 71%=83%*0.85 от ФОТ (38 руб.)</t>
    </r>
  </si>
  <si>
    <t>1,47
2,94</t>
  </si>
  <si>
    <t>0,35
0,7</t>
  </si>
  <si>
    <t>0,02
0,04</t>
  </si>
  <si>
    <t>0,00014
0,0003</t>
  </si>
  <si>
    <t>0,0011
0,0022</t>
  </si>
  <si>
    <t>0,002
0,004</t>
  </si>
  <si>
    <t>Материалы, УСТК, к/п № 854 от 05.09.2014</t>
  </si>
  <si>
    <r>
      <t>Задвижка с обрезиненным клином с маховиком Ру16 VAG EKOplus ф50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</si>
  <si>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1244,54</t>
    </r>
    <r>
      <rPr>
        <i/>
        <sz val="5"/>
        <rFont val="Arial"/>
        <family val="2"/>
        <charset val="204"/>
      </rPr>
      <t xml:space="preserve">
8225,19/1,18/ИндексСМР</t>
    </r>
  </si>
  <si>
    <r>
      <t>Установка клапанов диаметром до 50 мм</t>
    </r>
    <r>
      <rPr>
        <i/>
        <sz val="7"/>
        <rFont val="Arial"/>
        <family val="2"/>
        <charset val="204"/>
      </rPr>
      <t xml:space="preserve">
50,52 = 138,58 - 2 x 44,03
НР (44 руб.): 115%=128%*0.9 от ФОТ (38 руб.)
СП (27 руб.): 71%=83%*0.85 от ФОТ (38 руб.)</t>
    </r>
  </si>
  <si>
    <r>
      <t>Клапан обратный мембранный Ру16 VAG TOP-STOP ф50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</si>
  <si>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2387,55</t>
    </r>
    <r>
      <rPr>
        <i/>
        <sz val="5"/>
        <rFont val="Arial"/>
        <family val="2"/>
        <charset val="204"/>
      </rPr>
      <t xml:space="preserve">
15779,25/1,18/ИндексСМР</t>
    </r>
  </si>
  <si>
    <r>
      <t>Фланец ПВХ ф 75 PRAHER 07.0223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</si>
  <si>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26,57</t>
    </r>
    <r>
      <rPr>
        <i/>
        <sz val="5"/>
        <rFont val="Arial"/>
        <family val="2"/>
        <charset val="204"/>
      </rPr>
      <t xml:space="preserve">
175,61/1,18/ИндексСМР</t>
    </r>
  </si>
  <si>
    <r>
      <t>Втулка под фланец ф 75 PRAHER 07.0136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</si>
  <si>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16,24</t>
    </r>
    <r>
      <rPr>
        <i/>
        <sz val="5"/>
        <rFont val="Arial"/>
        <family val="2"/>
        <charset val="204"/>
      </rPr>
      <t xml:space="preserve">
107,29/1,18/ИндексСМР</t>
    </r>
  </si>
  <si>
    <r>
      <t>Уплотнительное кольцо ф 75 PRAHER 07.0164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</si>
  <si>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8,78</t>
    </r>
    <r>
      <rPr>
        <i/>
        <sz val="5"/>
        <rFont val="Arial"/>
        <family val="2"/>
        <charset val="204"/>
      </rPr>
      <t xml:space="preserve">
58,00/1,18/ИндексСМР</t>
    </r>
  </si>
  <si>
    <r>
      <t>Угольник 90° ПВХ ф 63 ACDE630000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</si>
  <si>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15,4</t>
    </r>
    <r>
      <rPr>
        <i/>
        <sz val="5"/>
        <rFont val="Arial"/>
        <family val="2"/>
        <charset val="204"/>
      </rPr>
      <t xml:space="preserve">
101,77/1,18/ИндексСМР</t>
    </r>
  </si>
  <si>
    <r>
      <t>Заглушка ПВХ ф 90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</si>
  <si>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28,25</t>
    </r>
    <r>
      <rPr>
        <i/>
        <sz val="5"/>
        <rFont val="Arial"/>
        <family val="2"/>
        <charset val="204"/>
      </rPr>
      <t xml:space="preserve">
186,65/1,18/ИндексСМР</t>
    </r>
  </si>
  <si>
    <r>
      <t>Втулка переходная ПВХ ф 63-40 ACDS630400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</si>
  <si>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6,58</t>
    </r>
    <r>
      <rPr>
        <i/>
        <sz val="5"/>
        <rFont val="Arial"/>
        <family val="2"/>
        <charset val="204"/>
      </rPr>
      <t xml:space="preserve">
43,48/1,18/ИндексСМР</t>
    </r>
  </si>
  <si>
    <r>
      <t>Втулка переходная ПВХ ф 90-70 ACDS900750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</si>
  <si>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18,46</t>
    </r>
    <r>
      <rPr>
        <i/>
        <sz val="5"/>
        <rFont val="Arial"/>
        <family val="2"/>
        <charset val="204"/>
      </rPr>
      <t xml:space="preserve">
121,97/1,18/ИндексСМР</t>
    </r>
  </si>
  <si>
    <r>
      <t>0,0217</t>
    </r>
    <r>
      <rPr>
        <i/>
        <sz val="6"/>
        <rFont val="Arial"/>
        <family val="2"/>
        <charset val="204"/>
      </rPr>
      <t xml:space="preserve">
(0,087*20+0,21*30+8,46*1+4*1+0,24*5)/1000</t>
    </r>
  </si>
  <si>
    <t>Итоги по разделу 3 Система В11 :</t>
  </si>
  <si>
    <t xml:space="preserve">  Материалы для строительных работ по прайсам</t>
  </si>
  <si>
    <t xml:space="preserve">  Итого по разделу 3 Система В11</t>
  </si>
  <si>
    <t xml:space="preserve">                           Раздел 4. Система В12</t>
  </si>
  <si>
    <r>
      <t>Прокладка трубопроводов водоснабжения из напорных полиэтиленовых труб низкого давления среднего типа наружным диаметром 63 мм</t>
    </r>
    <r>
      <rPr>
        <i/>
        <sz val="7"/>
        <rFont val="Arial"/>
        <family val="2"/>
        <charset val="204"/>
      </rPr>
      <t xml:space="preserve">
НР (24 руб.): 115%=128%*0.9 от ФОТ (21 руб.)
СП (15 руб.): 71%=83%*0.85 от ФОТ (21 руб.)</t>
    </r>
  </si>
  <si>
    <r>
      <t>0,01</t>
    </r>
    <r>
      <rPr>
        <i/>
        <sz val="6"/>
        <rFont val="Arial"/>
        <family val="2"/>
        <charset val="204"/>
      </rPr>
      <t xml:space="preserve">
1 / 100</t>
    </r>
  </si>
  <si>
    <t>141,52
1,42</t>
  </si>
  <si>
    <t>13,34
0,13</t>
  </si>
  <si>
    <t xml:space="preserve">0,34
</t>
  </si>
  <si>
    <t>0,43
0,0043</t>
  </si>
  <si>
    <t>0,085
0,0009</t>
  </si>
  <si>
    <t>0,47
0,0047</t>
  </si>
  <si>
    <t>0,52
0,0052</t>
  </si>
  <si>
    <t>0,0156
0,0002</t>
  </si>
  <si>
    <t>4,67
0,0467</t>
  </si>
  <si>
    <t>9,46
0,0946</t>
  </si>
  <si>
    <t>ТЕР16-04-002-09</t>
  </si>
  <si>
    <r>
      <t>Прокладка трубопроводов водоснабжения из напорных полиэтиленовых труб низкого давления среднего типа наружным диаметром 110 мм</t>
    </r>
    <r>
      <rPr>
        <i/>
        <sz val="7"/>
        <rFont val="Arial"/>
        <family val="2"/>
        <charset val="204"/>
      </rPr>
      <t xml:space="preserve">
НР (1070 руб.): 115%=128%*0.9 от ФОТ (930 руб.)
СП (660 руб.): 71%=83%*0.85 от ФОТ (930 руб.)</t>
    </r>
  </si>
  <si>
    <r>
      <t>0,47</t>
    </r>
    <r>
      <rPr>
        <i/>
        <sz val="6"/>
        <rFont val="Arial"/>
        <family val="2"/>
        <charset val="204"/>
      </rPr>
      <t xml:space="preserve">
47 / 100</t>
    </r>
  </si>
  <si>
    <t>128,76
60,52</t>
  </si>
  <si>
    <t>0,11
0,05</t>
  </si>
  <si>
    <t>0,08
0,04</t>
  </si>
  <si>
    <t>14,27
6,71</t>
  </si>
  <si>
    <t>0,52
0,24</t>
  </si>
  <si>
    <t>0,036
0,0169</t>
  </si>
  <si>
    <t>0,2
0,094</t>
  </si>
  <si>
    <t>0,0475
0,0223</t>
  </si>
  <si>
    <t>14,25
6,698</t>
  </si>
  <si>
    <t>10. 507-0595</t>
  </si>
  <si>
    <t>Трубы напорные из полиэтилена низкого давления среднего типа, наружным диаметром 110 мм</t>
  </si>
  <si>
    <t>9,96
4,681</t>
  </si>
  <si>
    <r>
      <t>Фланец ПВХ ф 110 PRAHER 07.0225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</si>
  <si>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59,43</t>
    </r>
    <r>
      <rPr>
        <i/>
        <sz val="5"/>
        <rFont val="Arial"/>
        <family val="2"/>
        <charset val="204"/>
      </rPr>
      <t xml:space="preserve">
392,78/1,18/ИндексСМР</t>
    </r>
  </si>
  <si>
    <r>
      <t>Втулка под фланец ф 110 PRAHER 07.0172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</si>
  <si>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39,73</t>
    </r>
    <r>
      <rPr>
        <i/>
        <sz val="5"/>
        <rFont val="Arial"/>
        <family val="2"/>
        <charset val="204"/>
      </rPr>
      <t xml:space="preserve">
262,55/1,18/ИндексСМР</t>
    </r>
  </si>
  <si>
    <r>
      <t>Уплотнительное кольцо ф 110 PRAHER 07.0178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</si>
  <si>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13,92</t>
    </r>
    <r>
      <rPr>
        <i/>
        <sz val="5"/>
        <rFont val="Arial"/>
        <family val="2"/>
        <charset val="204"/>
      </rPr>
      <t xml:space="preserve">
92,00/1,18/ИндексСМР</t>
    </r>
  </si>
  <si>
    <r>
      <t>Угольник 90° ПВХ ф 110 ACDE011000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</si>
  <si>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79,6</t>
    </r>
    <r>
      <rPr>
        <i/>
        <sz val="5"/>
        <rFont val="Arial"/>
        <family val="2"/>
        <charset val="204"/>
      </rPr>
      <t xml:space="preserve">
526,13/1,18/ИндексСМР</t>
    </r>
  </si>
  <si>
    <r>
      <t>Тройник ПВХ ф 110 ACDТ011000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</si>
  <si>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100,49</t>
    </r>
    <r>
      <rPr>
        <i/>
        <sz val="5"/>
        <rFont val="Arial"/>
        <family val="2"/>
        <charset val="204"/>
      </rPr>
      <t xml:space="preserve">
664,13/1,18/ИндексСМР</t>
    </r>
  </si>
  <si>
    <r>
      <t>Тройник неравнопроходной ПВХ d110-63 PRAHER  07.0961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</si>
  <si>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109,47</t>
    </r>
    <r>
      <rPr>
        <i/>
        <sz val="5"/>
        <rFont val="Arial"/>
        <family val="2"/>
        <charset val="204"/>
      </rPr>
      <t xml:space="preserve">
723,47/1,18/ИндексСМР</t>
    </r>
  </si>
  <si>
    <r>
      <t>Ниппель переходной на наружную резьбу ПВХ d63-2" ACDJ502010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</si>
  <si>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20,97</t>
    </r>
    <r>
      <rPr>
        <i/>
        <sz val="5"/>
        <rFont val="Arial"/>
        <family val="2"/>
        <charset val="204"/>
      </rPr>
      <t xml:space="preserve">
138,61/1,18/ИндексСМР</t>
    </r>
  </si>
  <si>
    <r>
      <t>0,008</t>
    </r>
    <r>
      <rPr>
        <i/>
        <sz val="6"/>
        <rFont val="Arial"/>
        <family val="2"/>
        <charset val="204"/>
      </rPr>
      <t xml:space="preserve">
(0,2*10+1,0*6)/1000</t>
    </r>
  </si>
  <si>
    <t>Итоги по разделу 4 Система В12 :</t>
  </si>
  <si>
    <t xml:space="preserve">  Итого по разделу 4 Система В12</t>
  </si>
  <si>
    <t xml:space="preserve">                           Раздел 5. Система В12.1</t>
  </si>
  <si>
    <r>
      <t>Прокладка трубопроводов водоснабжения из напорных полиэтиленовых труб низкого давления среднего типа наружным диаметром 63 мм</t>
    </r>
    <r>
      <rPr>
        <i/>
        <sz val="7"/>
        <rFont val="Arial"/>
        <family val="2"/>
        <charset val="204"/>
      </rPr>
      <t xml:space="preserve">
НР (392 руб.): 115%=128%*0.9 от ФОТ (341 руб.)
СП (242 руб.): 71%=83%*0.85 от ФОТ (341 руб.)</t>
    </r>
  </si>
  <si>
    <r>
      <t>0,16</t>
    </r>
    <r>
      <rPr>
        <i/>
        <sz val="6"/>
        <rFont val="Arial"/>
        <family val="2"/>
        <charset val="204"/>
      </rPr>
      <t xml:space="preserve">
16 / 100</t>
    </r>
  </si>
  <si>
    <t>141,52
22,64</t>
  </si>
  <si>
    <t>13,34
2,13</t>
  </si>
  <si>
    <t>0,34
0,05</t>
  </si>
  <si>
    <t>0,43
0,0688</t>
  </si>
  <si>
    <t>0,085
0,0136</t>
  </si>
  <si>
    <t>0,47
0,0752</t>
  </si>
  <si>
    <t>0,52
0,0832</t>
  </si>
  <si>
    <t>0,0156
0,0025</t>
  </si>
  <si>
    <t>4,67
0,7472</t>
  </si>
  <si>
    <t>9,46
1,514</t>
  </si>
  <si>
    <r>
      <t>Прокладка трубопроводов водоснабжения из напорных полиэтиленовых труб низкого давления среднего типа наружным диаметром 75 мм</t>
    </r>
    <r>
      <rPr>
        <i/>
        <sz val="7"/>
        <rFont val="Arial"/>
        <family val="2"/>
        <charset val="204"/>
      </rPr>
      <t xml:space="preserve">
НР (35 руб.): 115%=128%*0.9 от ФОТ (30 руб.)
СП (21 руб.): 71%=83%*0.85 от ФОТ (30 руб.)</t>
    </r>
  </si>
  <si>
    <r>
      <t>0,012</t>
    </r>
    <r>
      <rPr>
        <i/>
        <sz val="6"/>
        <rFont val="Arial"/>
        <family val="2"/>
        <charset val="204"/>
      </rPr>
      <t xml:space="preserve">
1,2 / 100</t>
    </r>
  </si>
  <si>
    <t>162,4
1,95</t>
  </si>
  <si>
    <t>16,82
0,2</t>
  </si>
  <si>
    <t>0,075
0,0009</t>
  </si>
  <si>
    <t>0,42
0,005</t>
  </si>
  <si>
    <t>0,0221
0,0003</t>
  </si>
  <si>
    <t>6,62
0,0794</t>
  </si>
  <si>
    <t>9,74
0,1169</t>
  </si>
  <si>
    <r>
      <t>Прокладка трубопроводов водоснабжения из напорных полиэтиленовых труб низкого давления среднего типа наружным диаметром 90 мм</t>
    </r>
    <r>
      <rPr>
        <i/>
        <sz val="7"/>
        <rFont val="Arial"/>
        <family val="2"/>
        <charset val="204"/>
      </rPr>
      <t xml:space="preserve">
НР (152 руб.): 115%=128%*0.9 от ФОТ (132 руб.)
СП (94 руб.): 71%=83%*0.85 от ФОТ (132 руб.)</t>
    </r>
  </si>
  <si>
    <r>
      <t>0,06</t>
    </r>
    <r>
      <rPr>
        <i/>
        <sz val="6"/>
        <rFont val="Arial"/>
        <family val="2"/>
        <charset val="204"/>
      </rPr>
      <t xml:space="preserve">
6 / 100</t>
    </r>
  </si>
  <si>
    <t>145
8,7</t>
  </si>
  <si>
    <t>0,1
0,01</t>
  </si>
  <si>
    <t>14,27
0,86</t>
  </si>
  <si>
    <t>0,47
0,03</t>
  </si>
  <si>
    <t xml:space="preserve">0,00054
</t>
  </si>
  <si>
    <t>0,064
0,0038</t>
  </si>
  <si>
    <t>0,35
0,021</t>
  </si>
  <si>
    <t>0,0318
0,0019</t>
  </si>
  <si>
    <t>9,54
0,5724</t>
  </si>
  <si>
    <t>9,74
0,5844</t>
  </si>
  <si>
    <r>
      <t>Установка клапанов диаметром до 50 мм ( +2 фланца ф 50)</t>
    </r>
    <r>
      <rPr>
        <i/>
        <sz val="7"/>
        <rFont val="Arial"/>
        <family val="2"/>
        <charset val="204"/>
      </rPr>
      <t xml:space="preserve">
НР (22 руб.): 115%=128%*0.9 от ФОТ (19 руб.)
СП (13 руб.): 71%=83%*0.85 от ФОТ (19 руб.)</t>
    </r>
  </si>
  <si>
    <t>5. 507-0983</t>
  </si>
  <si>
    <t>2
2</t>
  </si>
  <si>
    <t>6. 509-0966</t>
  </si>
  <si>
    <t>Клапан мембранный ПВХ ф 50 PRAHER 12.2216</t>
  </si>
  <si>
    <r>
      <t>1052,89</t>
    </r>
    <r>
      <rPr>
        <i/>
        <sz val="5"/>
        <rFont val="Arial"/>
        <family val="2"/>
        <charset val="204"/>
      </rPr>
      <t xml:space="preserve">
7119,00/1,18/ИндексСМР</t>
    </r>
  </si>
  <si>
    <r>
      <t>Муфта переходная ПВХ d160-90 вн.р. 07.0592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</si>
  <si>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117,57</t>
    </r>
    <r>
      <rPr>
        <i/>
        <sz val="5"/>
        <rFont val="Arial"/>
        <family val="2"/>
        <charset val="204"/>
      </rPr>
      <t xml:space="preserve">
777,02/1,18/ИндексСМР</t>
    </r>
  </si>
  <si>
    <r>
      <t>Муфта переходная d110/90х50 БВТА 493.066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</si>
  <si>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Втулка переходная ПВХ d110/90х75 ACDS900750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</si>
  <si>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0,0707</t>
    </r>
    <r>
      <rPr>
        <i/>
        <sz val="6"/>
        <rFont val="Arial"/>
        <family val="2"/>
        <charset val="204"/>
      </rPr>
      <t xml:space="preserve">
(0,087*12+4,0*2+0,24*7+1,0*24+3,0*12)/1000</t>
    </r>
  </si>
  <si>
    <t>Итоги по разделу 5 Система В12.1 :</t>
  </si>
  <si>
    <t xml:space="preserve">  Итого по разделу 5 Система В12.1</t>
  </si>
  <si>
    <t xml:space="preserve">                           Раздел 6. Система В13</t>
  </si>
  <si>
    <r>
      <t>Прокладка трубопроводов водоснабжения из напорных полиэтиленовых труб низкого давления среднего типа наружным диаметром 90 мм</t>
    </r>
    <r>
      <rPr>
        <i/>
        <sz val="7"/>
        <rFont val="Arial"/>
        <family val="2"/>
        <charset val="204"/>
      </rPr>
      <t xml:space="preserve">
НР (378 руб.): 115%=128%*0.9 от ФОТ (329 руб.)
СП (234 руб.): 71%=83%*0.85 от ФОТ (329 руб.)</t>
    </r>
  </si>
  <si>
    <r>
      <t>0,15</t>
    </r>
    <r>
      <rPr>
        <i/>
        <sz val="6"/>
        <rFont val="Arial"/>
        <family val="2"/>
        <charset val="204"/>
      </rPr>
      <t xml:space="preserve">
15 / 100</t>
    </r>
  </si>
  <si>
    <t>145
21,75</t>
  </si>
  <si>
    <t>14,27
2,14</t>
  </si>
  <si>
    <t>0,47
0,07</t>
  </si>
  <si>
    <t>0,064
0,0096</t>
  </si>
  <si>
    <t>0,35
0,0525</t>
  </si>
  <si>
    <t>0,0318
0,0048</t>
  </si>
  <si>
    <t>9,54
1,431</t>
  </si>
  <si>
    <t>9,74
1,461</t>
  </si>
  <si>
    <r>
      <t>Монтаж перехода ф 50</t>
    </r>
    <r>
      <rPr>
        <i/>
        <sz val="7"/>
        <rFont val="Arial"/>
        <family val="2"/>
        <charset val="204"/>
      </rPr>
      <t xml:space="preserve">
НР (1 руб.): 115%=128%*0.9 от ФОТ (1 руб.)
СП (1 руб.): 71%=83%*0.85 от ФОТ (1 руб.)</t>
    </r>
  </si>
  <si>
    <r>
      <t>0,0012</t>
    </r>
    <r>
      <rPr>
        <i/>
        <sz val="6"/>
        <rFont val="Arial"/>
        <family val="2"/>
        <charset val="204"/>
      </rPr>
      <t xml:space="preserve">
(0,06*2) / 100</t>
    </r>
  </si>
  <si>
    <t>60,83
0,07</t>
  </si>
  <si>
    <t xml:space="preserve">0,12
</t>
  </si>
  <si>
    <t>18,44
0,02</t>
  </si>
  <si>
    <t xml:space="preserve">0,87
</t>
  </si>
  <si>
    <t>0,35
0,0004</t>
  </si>
  <si>
    <t xml:space="preserve">0,0002
</t>
  </si>
  <si>
    <t>0,32
0,0004</t>
  </si>
  <si>
    <t>100
0,12</t>
  </si>
  <si>
    <t xml:space="preserve">0,008
</t>
  </si>
  <si>
    <t xml:space="preserve">0,0099
</t>
  </si>
  <si>
    <t>2,75
0,0033</t>
  </si>
  <si>
    <t>ТСЦ-507-2277</t>
  </si>
  <si>
    <t>Переходы  наружным диаметром и толщиной стенки 57х3-25х1,6</t>
  </si>
  <si>
    <t>ТЕР16-02-007-01</t>
  </si>
  <si>
    <r>
      <t>Установка фланцевых соединений на стальных трубопроводах диаметром 50 мм</t>
    </r>
    <r>
      <rPr>
        <i/>
        <sz val="7"/>
        <rFont val="Arial"/>
        <family val="2"/>
        <charset val="204"/>
      </rPr>
      <t xml:space="preserve">
НР (15 руб.): 115%=128%*0.9 от ФОТ (13 руб.)
СП (9 руб.): 71%=83%*0.85 от ФОТ (13 руб.)</t>
    </r>
  </si>
  <si>
    <t>1 соединение</t>
  </si>
  <si>
    <r>
      <t>1</t>
    </r>
    <r>
      <rPr>
        <i/>
        <sz val="6"/>
        <rFont val="Arial"/>
        <family val="2"/>
        <charset val="204"/>
      </rPr>
      <t xml:space="preserve">
2/2</t>
    </r>
  </si>
  <si>
    <t>0,96
0,96</t>
  </si>
  <si>
    <t>0,44
0,44</t>
  </si>
  <si>
    <t>0,0008
0,0008</t>
  </si>
  <si>
    <t>0,001
0,001</t>
  </si>
  <si>
    <t>ТЕР16-07-005-01</t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</si>
  <si>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Arial"/>
        <family val="2"/>
        <charset val="204"/>
      </rPr>
      <t xml:space="preserve">
НР 115%=128%*0.9 от ФОТ
СП 71%=83%*0.85 от ФОТ</t>
    </r>
  </si>
  <si>
    <r>
      <t>0,0012</t>
    </r>
    <r>
      <rPr>
        <i/>
        <sz val="6"/>
        <rFont val="Arial"/>
        <family val="2"/>
        <charset val="204"/>
      </rPr>
      <t xml:space="preserve">
0,12 / 100</t>
    </r>
  </si>
  <si>
    <t>Затраты труда рабочих (ср 5,3)</t>
  </si>
  <si>
    <t>5,01
0,01</t>
  </si>
  <si>
    <t>1. 042900</t>
  </si>
  <si>
    <t xml:space="preserve">1,5
</t>
  </si>
  <si>
    <t>2. 101-0388</t>
  </si>
  <si>
    <t xml:space="preserve">5E-5
</t>
  </si>
  <si>
    <t xml:space="preserve">0,02
</t>
  </si>
  <si>
    <t>5. 411-0001</t>
  </si>
  <si>
    <t>1
0,0012</t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</si>
  <si>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(за 2 раза ПЗ=2 (ОЗП=2; ЭМ=2 к расх.; ЗПМ=2; МАТ=2 к расх.; ТЗ=2; ТЗМ=2))
НР 81%=90%*0.9 от ФОТ
СП 60%=70%*0.85 от ФОТ</t>
    </r>
  </si>
  <si>
    <r>
      <t>0,0002</t>
    </r>
    <r>
      <rPr>
        <i/>
        <sz val="6"/>
        <rFont val="Arial"/>
        <family val="2"/>
        <charset val="204"/>
      </rPr>
      <t xml:space="preserve">
(0,057*3,14*0,12) / 100</t>
    </r>
  </si>
  <si>
    <t xml:space="preserve">7,66
</t>
  </si>
  <si>
    <t xml:space="preserve">1,3
</t>
  </si>
  <si>
    <t xml:space="preserve">0,0028
</t>
  </si>
  <si>
    <t xml:space="preserve">0,038
</t>
  </si>
  <si>
    <t>ТЕРм12-12-003-05</t>
  </si>
  <si>
    <r>
      <t>Арматура фланцевая с электрическим приводом на условное давление до 4 МПа, диаметр условного прохода 80 мм</t>
    </r>
    <r>
      <rPr>
        <i/>
        <sz val="7"/>
        <rFont val="Arial"/>
        <family val="2"/>
        <charset val="204"/>
      </rPr>
      <t xml:space="preserve">
НР (151 руб.): 80% от ФОТ (189 руб.)
СП (113 руб.): 60% от ФОТ (189 руб.)</t>
    </r>
  </si>
  <si>
    <t>5,78
11,56</t>
  </si>
  <si>
    <t>0,88
1,76</t>
  </si>
  <si>
    <t>0,09
0,18</t>
  </si>
  <si>
    <t>3. 101-1703</t>
  </si>
  <si>
    <t>0,12
0,24</t>
  </si>
  <si>
    <t>4. 101-1977</t>
  </si>
  <si>
    <t>0,36
0,72</t>
  </si>
  <si>
    <t>1,57
3,14</t>
  </si>
  <si>
    <t>Оборудование, УСТК, к/п № 854 от 05.09.2014</t>
  </si>
  <si>
    <r>
      <t>Задвижка с обрезиненным клином Ру16, Ду80 с электроприводом AUMA SA07.6 VAG EKOplus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</si>
  <si>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51542,61</t>
    </r>
    <r>
      <rPr>
        <i/>
        <sz val="5"/>
        <rFont val="Arial"/>
        <family val="2"/>
        <charset val="204"/>
      </rPr>
      <t xml:space="preserve">
235728,48/1,18/ИндексОБ</t>
    </r>
  </si>
  <si>
    <t>ТЕР16-02-007-03</t>
  </si>
  <si>
    <r>
      <t>Установка фланцевых соединений на стальных трубопроводах диаметром 80 мм</t>
    </r>
    <r>
      <rPr>
        <i/>
        <sz val="7"/>
        <rFont val="Arial"/>
        <family val="2"/>
        <charset val="204"/>
      </rPr>
      <t xml:space="preserve">
50,86 = 169,86 - 2 x 59,50
НР (47 руб.): 115%=128%*0.9 от ФОТ (41 руб.)
СП (29 руб.): 71%=83%*0.85 от ФОТ (41 руб.)</t>
    </r>
  </si>
  <si>
    <t>1,46
2,92</t>
  </si>
  <si>
    <t>0,75
1,5</t>
  </si>
  <si>
    <t>0,00033
0,0007</t>
  </si>
  <si>
    <t>0,0008
0,0016</t>
  </si>
  <si>
    <t>5. 509-0967</t>
  </si>
  <si>
    <t>0,001
0,002</t>
  </si>
  <si>
    <r>
      <t>0,0015</t>
    </r>
    <r>
      <rPr>
        <i/>
        <sz val="6"/>
        <rFont val="Arial"/>
        <family val="2"/>
        <charset val="204"/>
      </rPr>
      <t xml:space="preserve">
(0,21*7)/1000</t>
    </r>
  </si>
  <si>
    <t>Итоги по разделу 6 Система В13 :</t>
  </si>
  <si>
    <t xml:space="preserve">  Итого по разделу 6 Система В13</t>
  </si>
  <si>
    <t xml:space="preserve">                           Раздел 7. Система В14</t>
  </si>
  <si>
    <r>
      <t>Прокладка трубопроводов водоснабжения из напорных полиэтиленовых труб низкого давления среднего типа наружным диаметром 90 мм</t>
    </r>
    <r>
      <rPr>
        <i/>
        <sz val="7"/>
        <rFont val="Arial"/>
        <family val="2"/>
        <charset val="204"/>
      </rPr>
      <t xml:space="preserve">
НР (1389 руб.): 115%=128%*0.9 от ФОТ (1208 руб.)
СП (858 руб.): 71%=83%*0.85 от ФОТ (1208 руб.)</t>
    </r>
  </si>
  <si>
    <r>
      <t>0,55</t>
    </r>
    <r>
      <rPr>
        <i/>
        <sz val="6"/>
        <rFont val="Arial"/>
        <family val="2"/>
        <charset val="204"/>
      </rPr>
      <t xml:space="preserve">
55 / 100</t>
    </r>
  </si>
  <si>
    <t>145
79,75</t>
  </si>
  <si>
    <t>0,07
0,04</t>
  </si>
  <si>
    <t>14,27
7,85</t>
  </si>
  <si>
    <t>0,47
0,26</t>
  </si>
  <si>
    <t>0,00054
0,0003</t>
  </si>
  <si>
    <t>0,064
0,0352</t>
  </si>
  <si>
    <t>0,35
0,1925</t>
  </si>
  <si>
    <t>0,0318
0,0175</t>
  </si>
  <si>
    <t>9,54
5,247</t>
  </si>
  <si>
    <t>9,74
5,357</t>
  </si>
  <si>
    <r>
      <t>Прокладка трубопроводов водоснабжения из напорных полиэтиленовых труб низкого давления среднего типа наружным диаметром 110 мм</t>
    </r>
    <r>
      <rPr>
        <i/>
        <sz val="7"/>
        <rFont val="Arial"/>
        <family val="2"/>
        <charset val="204"/>
      </rPr>
      <t xml:space="preserve">
НР (23 руб.): 115%=128%*0.9 от ФОТ (20 руб.)
СП (14 руб.): 71%=83%*0.85 от ФОТ (20 руб.)</t>
    </r>
  </si>
  <si>
    <t>128,76
1,29</t>
  </si>
  <si>
    <t xml:space="preserve">0,11
</t>
  </si>
  <si>
    <t>14,27
0,14</t>
  </si>
  <si>
    <t>0,52
0,01</t>
  </si>
  <si>
    <t xml:space="preserve">0,00031
</t>
  </si>
  <si>
    <t>0,036
0,0004</t>
  </si>
  <si>
    <t>0,2
0,002</t>
  </si>
  <si>
    <t>0,0475
0,0005</t>
  </si>
  <si>
    <t>14,25
0,1425</t>
  </si>
  <si>
    <t>9,96
0,0996</t>
  </si>
  <si>
    <r>
      <t>Установка задвижек диаметром до 50 мм</t>
    </r>
    <r>
      <rPr>
        <i/>
        <sz val="7"/>
        <rFont val="Arial"/>
        <family val="2"/>
        <charset val="204"/>
      </rPr>
      <t xml:space="preserve">
НР (64 руб.): 115%=128%*0.9 от ФОТ (56 руб.)
СП (40 руб.): 71%=83%*0.85 от ФОТ (56 руб.)</t>
    </r>
  </si>
  <si>
    <t>1,47
4,41</t>
  </si>
  <si>
    <t>0,35
1,05</t>
  </si>
  <si>
    <t>0,00014
0,0004</t>
  </si>
  <si>
    <t>0,0011
0,0033</t>
  </si>
  <si>
    <t>2
6</t>
  </si>
  <si>
    <t>0,002
0,006</t>
  </si>
  <si>
    <r>
      <t>Задвижка с обрезиненным клином с маховиком Ру16 VAG EKOplus ф 80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</si>
  <si>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1729,67</t>
    </r>
    <r>
      <rPr>
        <i/>
        <sz val="5"/>
        <rFont val="Arial"/>
        <family val="2"/>
        <charset val="204"/>
      </rPr>
      <t xml:space="preserve">
(10234,01+1197,37)/1,18/ИндексСМР</t>
    </r>
  </si>
  <si>
    <r>
      <t>Кольцо переходное ПВХ ф 90-40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</si>
  <si>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22,86</t>
    </r>
    <r>
      <rPr>
        <i/>
        <sz val="5"/>
        <rFont val="Arial"/>
        <family val="2"/>
        <charset val="204"/>
      </rPr>
      <t xml:space="preserve">
151,03/1,18/ИндексСМР</t>
    </r>
  </si>
  <si>
    <r>
      <t>Кольцо переходное ПВХ ф 110-90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</si>
  <si>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34,81</t>
    </r>
    <r>
      <rPr>
        <i/>
        <sz val="5"/>
        <rFont val="Arial"/>
        <family val="2"/>
        <charset val="204"/>
      </rPr>
      <t xml:space="preserve">
230,11/1,18/ИндексСМР</t>
    </r>
  </si>
  <si>
    <r>
      <t>0,0301</t>
    </r>
    <r>
      <rPr>
        <i/>
        <sz val="6"/>
        <rFont val="Arial"/>
        <family val="2"/>
        <charset val="204"/>
      </rPr>
      <t xml:space="preserve">
(0,21*70+1*10+4*1+0,24*6)/1000</t>
    </r>
  </si>
  <si>
    <t>Итоги по разделу 7 Система В14 :</t>
  </si>
  <si>
    <t xml:space="preserve">  Итого по разделу 7 Система В14</t>
  </si>
  <si>
    <t xml:space="preserve">                           Раздел 8. Система В15</t>
  </si>
  <si>
    <r>
      <t>Прокладка трубопроводов водоснабжения из напорных полиэтиленовых труб низкого давления среднего типа наружным диаметром 90 мм</t>
    </r>
    <r>
      <rPr>
        <i/>
        <sz val="7"/>
        <rFont val="Arial"/>
        <family val="2"/>
        <charset val="204"/>
      </rPr>
      <t xml:space="preserve">
НР (201 руб.): 115%=128%*0.9 от ФОТ (175 руб.)
СП (124 руб.): 71%=83%*0.85 от ФОТ (175 руб.)</t>
    </r>
  </si>
  <si>
    <r>
      <t>0,08</t>
    </r>
    <r>
      <rPr>
        <i/>
        <sz val="6"/>
        <rFont val="Arial"/>
        <family val="2"/>
        <charset val="204"/>
      </rPr>
      <t xml:space="preserve">
8 / 100</t>
    </r>
  </si>
  <si>
    <t>145
11,6</t>
  </si>
  <si>
    <t>14,27
1,14</t>
  </si>
  <si>
    <t>0,47
0,04</t>
  </si>
  <si>
    <t>0,064
0,0051</t>
  </si>
  <si>
    <t>0,35
0,028</t>
  </si>
  <si>
    <t>0,0318
0,0025</t>
  </si>
  <si>
    <t>9,54
0,7632</t>
  </si>
  <si>
    <t>9,74
0,7792</t>
  </si>
  <si>
    <r>
      <t>Прокладка трубопроводов водоснабжения из напорных полиэтиленовых труб низкого давления среднего типа наружным диаметром 110 мм</t>
    </r>
    <r>
      <rPr>
        <i/>
        <sz val="7"/>
        <rFont val="Arial"/>
        <family val="2"/>
        <charset val="204"/>
      </rPr>
      <t xml:space="preserve">
НР (363 руб.): 115%=128%*0.9 от ФОТ (316 руб.)
СП (224 руб.): 71%=83%*0.85 от ФОТ (316 руб.)</t>
    </r>
  </si>
  <si>
    <t>128,76
20,6</t>
  </si>
  <si>
    <t>0,11
0,02</t>
  </si>
  <si>
    <t>0,08
0,01</t>
  </si>
  <si>
    <t>14,27
2,28</t>
  </si>
  <si>
    <t>0,52
0,08</t>
  </si>
  <si>
    <t>0,036
0,0058</t>
  </si>
  <si>
    <t>0,2
0,032</t>
  </si>
  <si>
    <t>0,0475
0,0076</t>
  </si>
  <si>
    <t>14,25
2,28</t>
  </si>
  <si>
    <t>9,96
1,594</t>
  </si>
  <si>
    <t>ТЕР16-04-002-11</t>
  </si>
  <si>
    <r>
      <t>Прокладка трубопроводов водоснабжения из напорных полиэтиленовых труб низкого давления среднего типа наружным диаметром 160 мм</t>
    </r>
    <r>
      <rPr>
        <i/>
        <sz val="7"/>
        <rFont val="Arial"/>
        <family val="2"/>
        <charset val="204"/>
      </rPr>
      <t xml:space="preserve">
НР (69 руб.): 115%=128%*0.9 от ФОТ (60 руб.)
СП (43 руб.): 71%=83%*0.85 от ФОТ (60 руб.)</t>
    </r>
  </si>
  <si>
    <t>132,24
3,97</t>
  </si>
  <si>
    <t>12,3
0,37</t>
  </si>
  <si>
    <t>0,78
0,02</t>
  </si>
  <si>
    <t xml:space="preserve">0,00027
</t>
  </si>
  <si>
    <t>0,032
0,001</t>
  </si>
  <si>
    <t>0,18
0,0054</t>
  </si>
  <si>
    <t>0,101
0,003</t>
  </si>
  <si>
    <t>30,14
0,9042</t>
  </si>
  <si>
    <t>10. 507-0598</t>
  </si>
  <si>
    <t>Трубы напорные из полиэтилена низкого давления среднего типа, наружным диаметром 160 мм</t>
  </si>
  <si>
    <t>9,92
0,2976</t>
  </si>
  <si>
    <r>
      <t>Фланец ПВХ ф 160 PRAHER 07.0228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</si>
  <si>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105,84</t>
    </r>
    <r>
      <rPr>
        <i/>
        <sz val="5"/>
        <rFont val="Arial"/>
        <family val="2"/>
        <charset val="204"/>
      </rPr>
      <t xml:space="preserve">
699,49/1,18/ИндексСМР</t>
    </r>
  </si>
  <si>
    <r>
      <t>Втулка под фланец ф 160 PRAHER 07.0174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</si>
  <si>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93,18</t>
    </r>
    <r>
      <rPr>
        <i/>
        <sz val="5"/>
        <rFont val="Arial"/>
        <family val="2"/>
        <charset val="204"/>
      </rPr>
      <t xml:space="preserve">
615,83/1,18/ИндексСМР</t>
    </r>
  </si>
  <si>
    <r>
      <t>Уплотнительное кольцо ф 160 PRAHER 07.0180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</si>
  <si>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38,58</t>
    </r>
    <r>
      <rPr>
        <i/>
        <sz val="5"/>
        <rFont val="Arial"/>
        <family val="2"/>
        <charset val="204"/>
      </rPr>
      <t xml:space="preserve">
255,00/1,18/ИндексСМР</t>
    </r>
  </si>
  <si>
    <r>
      <t>Тройник ПВХ ф 160 ACDТ016000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</si>
  <si>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318,43</t>
    </r>
    <r>
      <rPr>
        <i/>
        <sz val="5"/>
        <rFont val="Arial"/>
        <family val="2"/>
        <charset val="204"/>
      </rPr>
      <t xml:space="preserve">
2104,50/1,18/ИндексСМР</t>
    </r>
  </si>
  <si>
    <r>
      <t>Заглушка ПВХ ф 160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</si>
  <si>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150,6</t>
    </r>
    <r>
      <rPr>
        <i/>
        <sz val="5"/>
        <rFont val="Arial"/>
        <family val="2"/>
        <charset val="204"/>
      </rPr>
      <t xml:space="preserve">
995,33/1,18/ИндексСМР</t>
    </r>
  </si>
  <si>
    <r>
      <t>Прокладка трубопроводов отопления и водоснабжения из стальных электросварных труб диаметром 50 мм</t>
    </r>
    <r>
      <rPr>
        <i/>
        <sz val="7"/>
        <rFont val="Arial"/>
        <family val="2"/>
        <charset val="204"/>
      </rPr>
      <t xml:space="preserve">
НР (5 руб.): 115%=128%*0.9 от ФОТ (4 руб.)
СП (3 руб.): 71%=83%*0.85 от ФОТ (4 руб.)</t>
    </r>
  </si>
  <si>
    <r>
      <t>0,005</t>
    </r>
    <r>
      <rPr>
        <i/>
        <sz val="6"/>
        <rFont val="Arial"/>
        <family val="2"/>
        <charset val="204"/>
      </rPr>
      <t xml:space="preserve">
0,5 / 100</t>
    </r>
  </si>
  <si>
    <t>60,83
0,3</t>
  </si>
  <si>
    <t>18,44
0,09</t>
  </si>
  <si>
    <t>0,35
0,0018</t>
  </si>
  <si>
    <t>0,32
0,0016</t>
  </si>
  <si>
    <t>100
0,5</t>
  </si>
  <si>
    <t>2,75
0,0138</t>
  </si>
  <si>
    <r>
      <t>Установка задвижек диаметром до 100 мм (+2 фланца ф 100)</t>
    </r>
    <r>
      <rPr>
        <i/>
        <sz val="7"/>
        <rFont val="Arial"/>
        <family val="2"/>
        <charset val="204"/>
      </rPr>
      <t xml:space="preserve">
НР (43 руб.): 115%=128%*0.9 от ФОТ (37 руб.)
СП (26 руб.): 71%=83%*0.85 от ФОТ (37 руб.)</t>
    </r>
  </si>
  <si>
    <t>2,91
2,91</t>
  </si>
  <si>
    <t>0,63
0,63</t>
  </si>
  <si>
    <t>0,00033
0,0003</t>
  </si>
  <si>
    <t>0,00207
0,0021</t>
  </si>
  <si>
    <r>
      <t>Задвижка с обрезиненным клином с маховиком Ру16 VAG EKOplus ф 100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</si>
  <si>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1692,03</t>
    </r>
    <r>
      <rPr>
        <i/>
        <sz val="5"/>
        <rFont val="Arial"/>
        <family val="2"/>
        <charset val="204"/>
      </rPr>
      <t xml:space="preserve">
11182,59/1,18/ИндексСМР</t>
    </r>
  </si>
  <si>
    <t>ТЕР16-05-001-05</t>
  </si>
  <si>
    <r>
      <t>Установка  задвижек  диаметром до 150 мм  (+2 фланца ф 150)</t>
    </r>
    <r>
      <rPr>
        <i/>
        <sz val="7"/>
        <rFont val="Arial"/>
        <family val="2"/>
        <charset val="204"/>
      </rPr>
      <t xml:space="preserve">
НР (199 руб.): 115%=128%*0.9 от ФОТ (173 руб.)
СП (123 руб.): 71%=83%*0.85 от ФОТ (173 руб.)</t>
    </r>
  </si>
  <si>
    <t>6,72
13,44</t>
  </si>
  <si>
    <t>0,86
1,72</t>
  </si>
  <si>
    <t>0,05
0,1</t>
  </si>
  <si>
    <t>0,00056
0,0011</t>
  </si>
  <si>
    <t>6. 101-2577</t>
  </si>
  <si>
    <t>Болты с гайками и шайбами для санитарно-технических работ диаметром 20-22 мм</t>
  </si>
  <si>
    <t>0,00504
0,0101</t>
  </si>
  <si>
    <t>7. 507-0988</t>
  </si>
  <si>
    <t>Фланцы стальные плоские приварные из стали ВСт3сп2, ВСт3сп3, давлением 1,0 МПа (10 кгс/см2), диаметром 150 мм</t>
  </si>
  <si>
    <t>2
4</t>
  </si>
  <si>
    <t>8. 509-0968</t>
  </si>
  <si>
    <t>Прокладки из паронита марки ПМБ, толщиной 1 мм, диаметром 150 мм</t>
  </si>
  <si>
    <r>
      <t>Задвижка с обрезиненным клином с маховиком Ру16 VAG EKOplus ф 160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</si>
  <si>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2597,06</t>
    </r>
    <r>
      <rPr>
        <i/>
        <sz val="5"/>
        <rFont val="Arial"/>
        <family val="2"/>
        <charset val="204"/>
      </rPr>
      <t xml:space="preserve">
17163,93/1,18/ИндексСМР</t>
    </r>
  </si>
  <si>
    <r>
      <t>Установка клапанов диаметром до 100 мм</t>
    </r>
    <r>
      <rPr>
        <i/>
        <sz val="7"/>
        <rFont val="Arial"/>
        <family val="2"/>
        <charset val="204"/>
      </rPr>
      <t xml:space="preserve">
99,87 = 278,39 - 2 x 89,26
НР (86 руб.): 115%=128%*0.9 от ФОТ (75 руб.)
СП (53 руб.): 71%=83%*0.85 от ФОТ (75 руб.)</t>
    </r>
  </si>
  <si>
    <t>2,91
5,82</t>
  </si>
  <si>
    <t>0,63
1,26</t>
  </si>
  <si>
    <t>0,00207
0,0041</t>
  </si>
  <si>
    <t>7. 509-0967</t>
  </si>
  <si>
    <r>
      <t>Клапан обратный мембранный Ру16 ф 100 VAG TOP-STOP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</si>
  <si>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4101,3</t>
    </r>
    <r>
      <rPr>
        <i/>
        <sz val="5"/>
        <rFont val="Arial"/>
        <family val="2"/>
        <charset val="204"/>
      </rPr>
      <t xml:space="preserve">
27105,52/1,18/ИндексСМР</t>
    </r>
  </si>
  <si>
    <t>ТСЦ-507-0983</t>
  </si>
  <si>
    <t>ТСЦ-507-0984</t>
  </si>
  <si>
    <r>
      <t>Монтаж перехода диаметром 100 мм</t>
    </r>
    <r>
      <rPr>
        <i/>
        <sz val="7"/>
        <rFont val="Arial"/>
        <family val="2"/>
        <charset val="204"/>
      </rPr>
      <t xml:space="preserve">
1 510,59 = 12 101,59 - 100 x 105,91
НР (2 руб.): 115%=128%*0.9 от ФОТ (2 руб.)
СП (1 руб.): 71%=83%*0.85 от ФОТ (2 руб.)</t>
    </r>
  </si>
  <si>
    <r>
      <t>0,0016</t>
    </r>
    <r>
      <rPr>
        <i/>
        <sz val="6"/>
        <rFont val="Arial"/>
        <family val="2"/>
        <charset val="204"/>
      </rPr>
      <t xml:space="preserve">
(0,08*2) / 100</t>
    </r>
  </si>
  <si>
    <t>79,75
0,13</t>
  </si>
  <si>
    <t xml:space="preserve">0,27
</t>
  </si>
  <si>
    <t>34,92
0,06</t>
  </si>
  <si>
    <t xml:space="preserve">1,4
</t>
  </si>
  <si>
    <t>0,67
0,0011</t>
  </si>
  <si>
    <t xml:space="preserve">0,0005
</t>
  </si>
  <si>
    <t>0,61
0,001</t>
  </si>
  <si>
    <t>8. 402-0006</t>
  </si>
  <si>
    <t xml:space="preserve">0,021
</t>
  </si>
  <si>
    <t>9. 405-1601</t>
  </si>
  <si>
    <t>0,0393
0,0001</t>
  </si>
  <si>
    <t>10. 411-0001</t>
  </si>
  <si>
    <t>10,99
0,0176</t>
  </si>
  <si>
    <t>ТСЦ-507-2297</t>
  </si>
  <si>
    <t>Переходы концентрические на Ру до 16 МПа (160 кгс/см2) диаметром условного прохода 100х50 мм, наружным диаметром и толщиной стенки 108х4-57х3 мм</t>
  </si>
  <si>
    <t>ТЕР16-02-005-07</t>
  </si>
  <si>
    <r>
      <t>Монтаж перехода диаметром 150 мм</t>
    </r>
    <r>
      <rPr>
        <i/>
        <sz val="7"/>
        <rFont val="Arial"/>
        <family val="2"/>
        <charset val="204"/>
      </rPr>
      <t xml:space="preserve">
2 230,65 = 19 494,65 - 100 x 172,64
НР (3 руб.): 115%=128%*0.9 от ФОТ (3 руб.)
СП (2 руб.): 71%=83%*0.85 от ФОТ (3 руб.)</t>
    </r>
  </si>
  <si>
    <r>
      <t>0,002</t>
    </r>
    <r>
      <rPr>
        <i/>
        <sz val="6"/>
        <rFont val="Arial"/>
        <family val="2"/>
        <charset val="204"/>
      </rPr>
      <t xml:space="preserve">
(0,1*2) / 100</t>
    </r>
  </si>
  <si>
    <t>115,44
0,23</t>
  </si>
  <si>
    <t xml:space="preserve">0,5
</t>
  </si>
  <si>
    <t xml:space="preserve">0,15
</t>
  </si>
  <si>
    <t>49,42
0,1</t>
  </si>
  <si>
    <t xml:space="preserve">1,56
</t>
  </si>
  <si>
    <t>1
0,002</t>
  </si>
  <si>
    <t xml:space="preserve">0,0007
</t>
  </si>
  <si>
    <t>0,91
0,0018</t>
  </si>
  <si>
    <t>0,114
0,0002</t>
  </si>
  <si>
    <t>0,09
0,0002</t>
  </si>
  <si>
    <t>24,73
0,0495</t>
  </si>
  <si>
    <t>ТСЦ-507-2314</t>
  </si>
  <si>
    <t>Переходы концентрические на Ру до 16 МПа (160 кгс/см2) диаметром условного прохода 150х65 мм, наружным диаметром и толщиной стенки 159х4,5-76х3,5 мм</t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</si>
  <si>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Arial"/>
        <family val="2"/>
        <charset val="204"/>
      </rPr>
      <t xml:space="preserve">
НР (1 руб.): 115%=128%*0.9 от ФОТ (1 руб.)
СП (1 руб.): 71%=83%*0.85 от ФОТ (1 руб.)</t>
    </r>
  </si>
  <si>
    <t>5,01
0,03</t>
  </si>
  <si>
    <t>1,5
0,01</t>
  </si>
  <si>
    <t>0,02
0,0001</t>
  </si>
  <si>
    <t>1
0,005</t>
  </si>
  <si>
    <t>ТЕР16-07-005-02</t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</si>
  <si>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НР 115%=128%*0.9 от ФОТ
СП 71%=83%*0.85 от ФОТ</t>
    </r>
  </si>
  <si>
    <r>
      <t>0,0016</t>
    </r>
    <r>
      <rPr>
        <i/>
        <sz val="6"/>
        <rFont val="Arial"/>
        <family val="2"/>
        <charset val="204"/>
      </rPr>
      <t xml:space="preserve">
0,16 / 100</t>
    </r>
  </si>
  <si>
    <t>3,8
0,0061</t>
  </si>
  <si>
    <t>ТЕР16-07-005-03</t>
  </si>
  <si>
    <r>
      <t>Гидравлическое испытание трубопроводов систем отопления, водопровода и горячего водоснабжения диаметром до 200 мм</t>
    </r>
    <r>
      <rPr>
        <i/>
        <sz val="7"/>
        <rFont val="Arial"/>
        <family val="2"/>
        <charset val="204"/>
      </rPr>
      <t xml:space="preserve">
НР 115%=128%*0.9 от ФОТ
СП 71%=83%*0.85 от ФОТ</t>
    </r>
  </si>
  <si>
    <t>16,3
0,0326</t>
  </si>
  <si>
    <r>
      <t>0,002</t>
    </r>
    <r>
      <rPr>
        <i/>
        <sz val="6"/>
        <rFont val="Arial"/>
        <family val="2"/>
        <charset val="204"/>
      </rPr>
      <t xml:space="preserve">
(0,057*3,14*0,5+0,108*3,14*0,16+0,159*3,14*0,2) / 100</t>
    </r>
  </si>
  <si>
    <t>7,66
0,02</t>
  </si>
  <si>
    <t>0,038
0,0001</t>
  </si>
  <si>
    <r>
      <t>0,0589</t>
    </r>
    <r>
      <rPr>
        <i/>
        <sz val="6"/>
        <rFont val="Arial"/>
        <family val="2"/>
        <charset val="204"/>
      </rPr>
      <t xml:space="preserve">
(0,21*5+0,2*9+10,26*4+4*1+0,24*6+0,96*10)/1000</t>
    </r>
  </si>
  <si>
    <t>Итоги по разделу 8 Система В15 :</t>
  </si>
  <si>
    <t xml:space="preserve">  Итого по разделу 8 Система В15</t>
  </si>
  <si>
    <t xml:space="preserve">                           Раздел 9. Система В16</t>
  </si>
  <si>
    <r>
      <t>Прокладка трубопроводов водоснабжения из напорных полиэтиленовых труб низкого давления среднего типа наружным диаметром 90 мм</t>
    </r>
    <r>
      <rPr>
        <i/>
        <sz val="7"/>
        <rFont val="Arial"/>
        <family val="2"/>
        <charset val="204"/>
      </rPr>
      <t xml:space="preserve">
НР (127 руб.): 115%=128%*0.9 от ФОТ (110 руб.)
СП (78 руб.): 71%=83%*0.85 от ФОТ (110 руб.)</t>
    </r>
  </si>
  <si>
    <t>145
7,25</t>
  </si>
  <si>
    <t>14,27
0,71</t>
  </si>
  <si>
    <t>0,47
0,02</t>
  </si>
  <si>
    <t>0,064
0,0032</t>
  </si>
  <si>
    <t>0,35
0,0175</t>
  </si>
  <si>
    <t>0,0318
0,0016</t>
  </si>
  <si>
    <t>9,54
0,477</t>
  </si>
  <si>
    <t>9,74
0,487</t>
  </si>
  <si>
    <r>
      <t>Прокладка трубопроводов водоснабжения из напорных полиэтиленовых труб низкого давления среднего типа наружным диаметром 110 мм</t>
    </r>
    <r>
      <rPr>
        <i/>
        <sz val="7"/>
        <rFont val="Arial"/>
        <family val="2"/>
        <charset val="204"/>
      </rPr>
      <t xml:space="preserve">
НР (386 руб.): 115%=128%*0.9 от ФОТ (336 руб.)
СП (239 руб.): 71%=83%*0.85 от ФОТ (336 руб.)</t>
    </r>
  </si>
  <si>
    <r>
      <t>0,17</t>
    </r>
    <r>
      <rPr>
        <i/>
        <sz val="6"/>
        <rFont val="Arial"/>
        <family val="2"/>
        <charset val="204"/>
      </rPr>
      <t xml:space="preserve">
17 / 100</t>
    </r>
  </si>
  <si>
    <t>128,76
21,89</t>
  </si>
  <si>
    <t>14,27
2,43</t>
  </si>
  <si>
    <t>0,52
0,09</t>
  </si>
  <si>
    <t>0,036
0,0061</t>
  </si>
  <si>
    <t>0,2
0,034</t>
  </si>
  <si>
    <t>0,0475
0,0081</t>
  </si>
  <si>
    <t>14,25
2,423</t>
  </si>
  <si>
    <t>9,96
1,693</t>
  </si>
  <si>
    <r>
      <t>Арматура фланцевая с электрическим приводом на условное давление до 4 МПа, диаметр условного прохода 80 мм</t>
    </r>
    <r>
      <rPr>
        <i/>
        <sz val="7"/>
        <rFont val="Arial"/>
        <family val="2"/>
        <charset val="204"/>
      </rPr>
      <t xml:space="preserve">
НР (302 руб.): 80% от ФОТ (377 руб.)
СП (226 руб.): 60% от ФОТ (377 руб.)</t>
    </r>
  </si>
  <si>
    <t>5,78
23,12</t>
  </si>
  <si>
    <t>0,88
3,52</t>
  </si>
  <si>
    <t>0,09
0,36</t>
  </si>
  <si>
    <t>0,12
0,48</t>
  </si>
  <si>
    <t>0,36
1,44</t>
  </si>
  <si>
    <t>1,57
6,28</t>
  </si>
  <si>
    <r>
      <t>Установка фланцевых соединений на стальных трубопроводах диаметром 80 мм</t>
    </r>
    <r>
      <rPr>
        <i/>
        <sz val="7"/>
        <rFont val="Arial"/>
        <family val="2"/>
        <charset val="204"/>
      </rPr>
      <t xml:space="preserve">
50,86 = 169,86 - 2 x 59,50
НР (187 руб.): 115%=128%*0.9 от ФОТ (163 руб.)
СП (116 руб.): 71%=83%*0.85 от ФОТ (163 руб.)</t>
    </r>
  </si>
  <si>
    <t>1,46
11,68</t>
  </si>
  <si>
    <t>0,75
6</t>
  </si>
  <si>
    <t>0,01
0,08</t>
  </si>
  <si>
    <t>0,00033
0,0026</t>
  </si>
  <si>
    <t>0,0008
0,0064</t>
  </si>
  <si>
    <t>0,001
0,008</t>
  </si>
  <si>
    <r>
      <t>Тройник неравнопроходной ПВХ ф 110-90 ACDТ010900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</si>
  <si>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0,0193</t>
    </r>
    <r>
      <rPr>
        <i/>
        <sz val="6"/>
        <rFont val="Arial"/>
        <family val="2"/>
        <charset val="204"/>
      </rPr>
      <t xml:space="preserve">
(0,2*14+4*0,5+0,24*2+1*14)/1000</t>
    </r>
  </si>
  <si>
    <t xml:space="preserve">                           Воронка на выпуске К3-1:</t>
  </si>
  <si>
    <t>ТЕРм38-01-006-07</t>
  </si>
  <si>
    <r>
      <t>Изготовление воронок</t>
    </r>
    <r>
      <rPr>
        <i/>
        <sz val="7"/>
        <rFont val="Arial"/>
        <family val="2"/>
        <charset val="204"/>
      </rPr>
      <t xml:space="preserve">
6 876,13 = 13 462,69 - 1,064 x 6 190,38
НР (48 руб.): 66% от ФОТ (73 руб.)
СП 0% от ФОТ</t>
    </r>
  </si>
  <si>
    <r>
      <t>0,0279</t>
    </r>
    <r>
      <rPr>
        <i/>
        <sz val="6"/>
        <rFont val="Arial"/>
        <family val="2"/>
        <charset val="204"/>
      </rPr>
      <t xml:space="preserve">
(5,4*3+4,8+0,6+31,52*0,2)/1000</t>
    </r>
  </si>
  <si>
    <t>194
5,41</t>
  </si>
  <si>
    <t>0,5
0,01</t>
  </si>
  <si>
    <t>1,37
0,04</t>
  </si>
  <si>
    <t>3. 040300</t>
  </si>
  <si>
    <t>Автоматы сварочные с номинальным сварочным током 450-1250 А</t>
  </si>
  <si>
    <t>66,3
1,85</t>
  </si>
  <si>
    <t>1,8
0,05</t>
  </si>
  <si>
    <t>0,2
0,01</t>
  </si>
  <si>
    <t>0,3
0,01</t>
  </si>
  <si>
    <t>7. 330500</t>
  </si>
  <si>
    <t>Машины листогибочные специальные (вальцы)</t>
  </si>
  <si>
    <t>1,4
0,04</t>
  </si>
  <si>
    <t>8. 330900</t>
  </si>
  <si>
    <t>2,1
0,06</t>
  </si>
  <si>
    <t>9. 350471</t>
  </si>
  <si>
    <t>Пресс листогибочный кривошипный 1000 кН (100 тс)</t>
  </si>
  <si>
    <t>3
0,08</t>
  </si>
  <si>
    <t>10. 400002</t>
  </si>
  <si>
    <t>1,1
0,0307</t>
  </si>
  <si>
    <t>12. 101-1521</t>
  </si>
  <si>
    <t>0,0476
0,0013</t>
  </si>
  <si>
    <t>13. 101-2278</t>
  </si>
  <si>
    <t>0,3
0,0084</t>
  </si>
  <si>
    <t>14. 999-9950</t>
  </si>
  <si>
    <t>51,41
1,434</t>
  </si>
  <si>
    <t>ТСЦ-103-0190</t>
  </si>
  <si>
    <t>Трубы стальные электросварные прямошовные со снятой фаской из стали марок БСт2кп-БСт4кп и БСт2пс-БСт4пс наружный диаметр 219 мм, толщина стенки 6 мм</t>
  </si>
  <si>
    <t>Переходы концентрические на Ру до 16 МПа (160 кгс/см2) диаметром условного прохода 200х150 мм, наружным диаметром и толщиной стенки 219х6-159х4,5 мм</t>
  </si>
  <si>
    <t>ТСЦ-507-2179</t>
  </si>
  <si>
    <t>Тройники равнопроходные на Ру до 16 МПа (160 кгс/см2) диаметром условного прохода 150 мм, наружным диаметром 159 мм, толщиной стенки 4,5 мм</t>
  </si>
  <si>
    <t>ТСЦ-507-1993</t>
  </si>
  <si>
    <t>Отводы 90 град. с радиусом кривизны R=1,5 Ду на Ру до 16 МПа (160 кгс/см2), диаметром условного прохода 150 мм, наружным диаметром 159 мм, толщиной стенки 4 мм</t>
  </si>
  <si>
    <t>ТЕР16-07-002-04</t>
  </si>
  <si>
    <r>
      <t>Установка воронок</t>
    </r>
    <r>
      <rPr>
        <i/>
        <sz val="7"/>
        <rFont val="Arial"/>
        <family val="2"/>
        <charset val="204"/>
      </rPr>
      <t xml:space="preserve">
22,42 = 104,49 - 1 x 82,07
НР (20 руб.): 115%=128%*0.9 от ФОТ (17 руб.)
СП (12 руб.): 71%=83%*0.85 от ФОТ (17 руб.)</t>
    </r>
  </si>
  <si>
    <t>1 воронка</t>
  </si>
  <si>
    <t>1,36
1,36</t>
  </si>
  <si>
    <t>2. 101-0002</t>
  </si>
  <si>
    <t>Асбест хризотиловый тонкоизмельченный</t>
  </si>
  <si>
    <t>0,0006
0,0006</t>
  </si>
  <si>
    <t>3. 101-0311</t>
  </si>
  <si>
    <t>Каболка</t>
  </si>
  <si>
    <t>0,00012
0,0001</t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</si>
  <si>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(за 2 раза ПЗ=2 (ОЗП=2; ЭМ=2 к расх.; ЗПМ=2; МАТ=2 к расх.; ТЗ=2; ТЗМ=2))
НР (1 руб.): 81%=90%*0.9 от ФОТ (1 руб.)
СП (1 руб.): 60%=70%*0.85 от ФОТ (1 руб.)</t>
    </r>
  </si>
  <si>
    <t>7,66
0,08</t>
  </si>
  <si>
    <t>1,3
0,01</t>
  </si>
  <si>
    <t>0,038
0,0004</t>
  </si>
  <si>
    <t>Итоги по разделу 9 Система В16 :</t>
  </si>
  <si>
    <t xml:space="preserve">  Итого по разделу 9 Система В16</t>
  </si>
  <si>
    <t xml:space="preserve">                           Раздел 10. Система В18.1</t>
  </si>
  <si>
    <t>ТЕР16-04-002-01</t>
  </si>
  <si>
    <r>
      <t>Прокладка трубопроводов водоснабжения из напорных полиэтиленовых труб низкого давления среднего типа наружным диаметром 16 мм</t>
    </r>
    <r>
      <rPr>
        <i/>
        <sz val="7"/>
        <rFont val="Arial"/>
        <family val="2"/>
        <charset val="204"/>
      </rPr>
      <t xml:space="preserve">
4 602,97 = 4 717,86 + 8,99 x (41,41 - 54,19)
НР (100 руб.): 115%=128%*0.9 от ФОТ (87 руб.)
СП (62 руб.): 71%=83%*0.85 от ФОТ (87 руб.)</t>
    </r>
  </si>
  <si>
    <t>190,24
5,71</t>
  </si>
  <si>
    <t xml:space="preserve">0,03
</t>
  </si>
  <si>
    <t>0,22
0,01</t>
  </si>
  <si>
    <t xml:space="preserve">0,00085
</t>
  </si>
  <si>
    <t>0,25
0,0075</t>
  </si>
  <si>
    <t>0,1
0,003</t>
  </si>
  <si>
    <t>0,55
0,0165</t>
  </si>
  <si>
    <t xml:space="preserve">0,0016
</t>
  </si>
  <si>
    <t>12. ТСЦ-507-0621</t>
  </si>
  <si>
    <t>Трубы напорные из полиэтилена низкого давления тяжелого типа, наружным диаметром 16 мм</t>
  </si>
  <si>
    <t>8,99
0,2697</t>
  </si>
  <si>
    <r>
      <t>Угольник 90° ПВХ ф 16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</si>
  <si>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2,17</t>
    </r>
    <r>
      <rPr>
        <i/>
        <sz val="5"/>
        <rFont val="Arial"/>
        <family val="2"/>
        <charset val="204"/>
      </rPr>
      <t xml:space="preserve">
14,33/1,18/ИндексСМР</t>
    </r>
  </si>
  <si>
    <r>
      <t>Тройник ПВХ  ф 16 ACDТ160000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</si>
  <si>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2,69</t>
    </r>
    <r>
      <rPr>
        <i/>
        <sz val="5"/>
        <rFont val="Arial"/>
        <family val="2"/>
        <charset val="204"/>
      </rPr>
      <t xml:space="preserve">
17,77/1,18/ИндексСМР</t>
    </r>
  </si>
  <si>
    <r>
      <t>Муфта переходная ПВХ d40-16 07.0755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</si>
  <si>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7,04</t>
    </r>
    <r>
      <rPr>
        <i/>
        <sz val="5"/>
        <rFont val="Arial"/>
        <family val="2"/>
        <charset val="204"/>
      </rPr>
      <t xml:space="preserve">
46,55/1,18/ИндексСМР</t>
    </r>
  </si>
  <si>
    <r>
      <t>Муфта переходная ПВХ d90-40 07.0763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</si>
  <si>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Муфта соединительная ПВХ ф 16 07.0734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</si>
  <si>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2,47</t>
    </r>
    <r>
      <rPr>
        <i/>
        <sz val="5"/>
        <rFont val="Arial"/>
        <family val="2"/>
        <charset val="204"/>
      </rPr>
      <t xml:space="preserve">
16,28/1,18/ИндексСМР</t>
    </r>
  </si>
  <si>
    <r>
      <t>0,0003</t>
    </r>
    <r>
      <rPr>
        <i/>
        <sz val="6"/>
        <rFont val="Arial"/>
        <family val="2"/>
        <charset val="204"/>
      </rPr>
      <t xml:space="preserve">
0,055*5/1000</t>
    </r>
  </si>
  <si>
    <t>Итоги по разделу 10 Система В18.1 :</t>
  </si>
  <si>
    <t xml:space="preserve">  Итого по разделу 10 Система В18.1</t>
  </si>
  <si>
    <t xml:space="preserve">                           Раздел 11. Система В18.2</t>
  </si>
  <si>
    <r>
      <t>Прокладка трубопроводов водоснабжения из напорных полиэтиленовых труб низкого давления среднего типа наружным диаметром 16 мм</t>
    </r>
    <r>
      <rPr>
        <i/>
        <sz val="7"/>
        <rFont val="Arial"/>
        <family val="2"/>
        <charset val="204"/>
      </rPr>
      <t xml:space="preserve">
4 602,97 = 4 717,86 + 8,99 x (41,41 - 54,19)
НР (33 руб.): 115%=128%*0.9 от ФОТ (29 руб.)
СП (21 руб.): 71%=83%*0.85 от ФОТ (29 руб.)</t>
    </r>
  </si>
  <si>
    <t>190,24
1,9</t>
  </si>
  <si>
    <t xml:space="preserve">0,22
</t>
  </si>
  <si>
    <t>0,25
0,0025</t>
  </si>
  <si>
    <t>0,1
0,001</t>
  </si>
  <si>
    <t>0,55
0,0055</t>
  </si>
  <si>
    <t>8,99
0,0899</t>
  </si>
  <si>
    <t>Итоги по разделу 11 Система В18.2 :</t>
  </si>
  <si>
    <t xml:space="preserve">  Итого по разделу 11 Система В18.2</t>
  </si>
  <si>
    <t xml:space="preserve">                           Раздел 12. Система В1.1</t>
  </si>
  <si>
    <r>
      <t>Прокладка трубопроводов водоснабжения из напорных полиэтиленовых труб низкого давления среднего типа наружным диаметром 63 мм</t>
    </r>
    <r>
      <rPr>
        <i/>
        <sz val="7"/>
        <rFont val="Arial"/>
        <family val="2"/>
        <charset val="204"/>
      </rPr>
      <t xml:space="preserve">
НР (171 руб.): 115%=128%*0.9 от ФОТ (149 руб.)
СП (106 руб.): 71%=83%*0.85 от ФОТ (149 руб.)</t>
    </r>
  </si>
  <si>
    <r>
      <t>0,07</t>
    </r>
    <r>
      <rPr>
        <i/>
        <sz val="6"/>
        <rFont val="Arial"/>
        <family val="2"/>
        <charset val="204"/>
      </rPr>
      <t xml:space="preserve">
7 / 100</t>
    </r>
  </si>
  <si>
    <t>141,52
9,91</t>
  </si>
  <si>
    <t>13,34
0,93</t>
  </si>
  <si>
    <t>0,34
0,02</t>
  </si>
  <si>
    <t>0,43
0,0301</t>
  </si>
  <si>
    <t>0,085
0,006</t>
  </si>
  <si>
    <t>0,47
0,0329</t>
  </si>
  <si>
    <t>0,52
0,0364</t>
  </si>
  <si>
    <t>0,0156
0,0011</t>
  </si>
  <si>
    <t>4,67
0,3269</t>
  </si>
  <si>
    <t>9,46
0,6622</t>
  </si>
  <si>
    <r>
      <t>Муфта соединительная ПВХ ф 63 07.0740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</si>
  <si>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9,14</t>
    </r>
    <r>
      <rPr>
        <i/>
        <sz val="5"/>
        <rFont val="Arial"/>
        <family val="2"/>
        <charset val="204"/>
      </rPr>
      <t xml:space="preserve">
60,37/1,18/ИндексСМР</t>
    </r>
  </si>
  <si>
    <r>
      <t>0,104</t>
    </r>
    <r>
      <rPr>
        <i/>
        <sz val="6"/>
        <rFont val="Arial"/>
        <family val="2"/>
        <charset val="204"/>
      </rPr>
      <t xml:space="preserve">
(0,104*10+0,017*30+1*2+3*33+0,24*6)/1000</t>
    </r>
  </si>
  <si>
    <t>Итоги по разделу 12 Система В1.1 :</t>
  </si>
  <si>
    <t xml:space="preserve">  Итого по разделу 12 Система В1.1</t>
  </si>
  <si>
    <t xml:space="preserve">                           Раздел 13. Система R1, R2, R3</t>
  </si>
  <si>
    <t>Итоги по разделу 13 Система R1, R2, R3 :</t>
  </si>
  <si>
    <t xml:space="preserve">  Итого по разделу 13 Система R1, R2, R3</t>
  </si>
  <si>
    <t xml:space="preserve">                           Раздел 14. Система К3</t>
  </si>
  <si>
    <t xml:space="preserve">                           Опорожнение бака Б1 и отвод стоков в приямок:</t>
  </si>
  <si>
    <t>ТСЦ-302-1835</t>
  </si>
  <si>
    <r>
      <t>Кран шаровой муфтовый 11Б27П1, диаметром 40 мм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</si>
  <si>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t>ТЕР16-02-007-04</t>
  </si>
  <si>
    <r>
      <t>Установка фланцевых соединений на стальных трубопроводах диаметром 100 мм</t>
    </r>
    <r>
      <rPr>
        <i/>
        <sz val="7"/>
        <rFont val="Arial"/>
        <family val="2"/>
        <charset val="204"/>
      </rPr>
      <t xml:space="preserve">
НР (12 руб.): 115%=128%*0.9 от ФОТ (10 руб.)
СП (7 руб.): 71%=83%*0.85 от ФОТ (10 руб.)</t>
    </r>
  </si>
  <si>
    <r>
      <t>0,5</t>
    </r>
    <r>
      <rPr>
        <i/>
        <sz val="6"/>
        <rFont val="Arial"/>
        <family val="2"/>
        <charset val="204"/>
      </rPr>
      <t xml:space="preserve">
1/2</t>
    </r>
  </si>
  <si>
    <t>1,46
0,73</t>
  </si>
  <si>
    <t>0,75
0,38</t>
  </si>
  <si>
    <t>0,00033
0,0002</t>
  </si>
  <si>
    <t>0,0017
0,0009</t>
  </si>
  <si>
    <t>5. 507-0986</t>
  </si>
  <si>
    <t>2
1</t>
  </si>
  <si>
    <t>6. 509-0967</t>
  </si>
  <si>
    <t>0,001
0,0005</t>
  </si>
  <si>
    <r>
      <t>Прокладка трубопроводов водоснабжения из стальных водогазопроводных оцинкованных труб диаметром 40 мм</t>
    </r>
    <r>
      <rPr>
        <i/>
        <sz val="7"/>
        <rFont val="Arial"/>
        <family val="2"/>
        <charset val="204"/>
      </rPr>
      <t xml:space="preserve">
НР (6 руб.): 115%=128%*0.9 от ФОТ (5 руб.)
СП (4 руб.): 71%=83%*0.85 от ФОТ (5 руб.)</t>
    </r>
  </si>
  <si>
    <t>37,07
0,37</t>
  </si>
  <si>
    <t>1,39
0,01</t>
  </si>
  <si>
    <t xml:space="preserve">0,44
</t>
  </si>
  <si>
    <t xml:space="preserve">0,00019
</t>
  </si>
  <si>
    <t>0,342
0,0034</t>
  </si>
  <si>
    <t xml:space="preserve">0,00044
</t>
  </si>
  <si>
    <t xml:space="preserve">0,00053
</t>
  </si>
  <si>
    <t xml:space="preserve">0,0004
</t>
  </si>
  <si>
    <t>0,05
0,0005</t>
  </si>
  <si>
    <t>100
1</t>
  </si>
  <si>
    <t>0,0063
0,0001</t>
  </si>
  <si>
    <t>1,76
0,0176</t>
  </si>
  <si>
    <r>
      <t>Прокладка трубопроводов отопления и водоснабжения из стальных электросварных труб диаметром 80 мм</t>
    </r>
    <r>
      <rPr>
        <i/>
        <sz val="7"/>
        <rFont val="Arial"/>
        <family val="2"/>
        <charset val="204"/>
      </rPr>
      <t xml:space="preserve">
1 491,23 = 10 756,23 - 100 x 92,65
НР (6 руб.): 115%=128%*0.9 от ФОТ (5 руб.)
СП (4 руб.): 71%=83%*0.85 от ФОТ (5 руб.)</t>
    </r>
  </si>
  <si>
    <r>
      <t>0,0042</t>
    </r>
    <r>
      <rPr>
        <i/>
        <sz val="6"/>
        <rFont val="Arial"/>
        <family val="2"/>
        <charset val="204"/>
      </rPr>
      <t xml:space="preserve">
(0,3+0,12) / 100</t>
    </r>
  </si>
  <si>
    <t>79,75
0,33</t>
  </si>
  <si>
    <t>34,92
0,15</t>
  </si>
  <si>
    <t>1,4
0,01</t>
  </si>
  <si>
    <t>0,67
0,0028</t>
  </si>
  <si>
    <t>0,61
0,0026</t>
  </si>
  <si>
    <t>0,021
0,0001</t>
  </si>
  <si>
    <t>0,0251
0,0001</t>
  </si>
  <si>
    <t>7,03
0,0295</t>
  </si>
  <si>
    <t>ТСЦ-103-0150</t>
  </si>
  <si>
    <t>Трубы стальные электросварные прямошовные со снятой фаской из стали марок БСт2кп-БСт4кп и БСт2пс-БСт4пс наружный диаметр 83 мм, толщина стенки 4,5 мм</t>
  </si>
  <si>
    <t>ТСЦ-507-1979</t>
  </si>
  <si>
    <t>Отводы 90 град. с радиусом кривизны R=1,5 Ду на Ру до 16 МПа (160 кгс/см2), диаметром условного прохода 80 мм, наружным диаметром 89 мм, толщиной стенки 3,5 мм (L=0,12м)</t>
  </si>
  <si>
    <r>
      <t>Прокладка трубопроводов отопления и водоснабжения из стальных электросварных труб диаметром 100 мм</t>
    </r>
    <r>
      <rPr>
        <i/>
        <sz val="7"/>
        <rFont val="Arial"/>
        <family val="2"/>
        <charset val="204"/>
      </rPr>
      <t xml:space="preserve">
1 510,59 = 12 101,59 - 100 x 105,91
НР (67 руб.): 115%=128%*0.9 от ФОТ (58 руб.)
СП (41 руб.): 71%=83%*0.85 от ФОТ (58 руб.)</t>
    </r>
  </si>
  <si>
    <r>
      <t>0,0525</t>
    </r>
    <r>
      <rPr>
        <i/>
        <sz val="6"/>
        <rFont val="Arial"/>
        <family val="2"/>
        <charset val="204"/>
      </rPr>
      <t xml:space="preserve">
(5+0,15*1+0,1*1+0,004) / 100</t>
    </r>
  </si>
  <si>
    <t>79,75
4,19</t>
  </si>
  <si>
    <t>0,27
0,01</t>
  </si>
  <si>
    <t>34,92
1,83</t>
  </si>
  <si>
    <t>1,4
0,07</t>
  </si>
  <si>
    <t>0,67
0,0352</t>
  </si>
  <si>
    <t>0,61
0,032</t>
  </si>
  <si>
    <t>0,021
0,0011</t>
  </si>
  <si>
    <t>0,0393
0,0021</t>
  </si>
  <si>
    <t>10,99
0,577</t>
  </si>
  <si>
    <t>ТСЦ-103-0162</t>
  </si>
  <si>
    <t>Трубы стальные электросварные прямошовные со снятой фаской из стали марок БСт2кп-БСт4кп и БСт2пс-БСт4пс наружный диаметр 108 мм, толщина стенки 4,5 мм</t>
  </si>
  <si>
    <t>ТСЦ-507-1982</t>
  </si>
  <si>
    <t>Отводы 90 град. с радиусом кривизны R=1,5 Ду на Ру до 16 МПа (160 кгс/см2), диаметром условного прохода 100 мм, наружным диаметром 108 мм, толщиной стенки 4 мм (L=0,15м)</t>
  </si>
  <si>
    <t>ТСЦ-507-2207</t>
  </si>
  <si>
    <t>Тройники переходные на Ру до 16 МПа (160 кгс/см2) диаметром условного прохода 100х80 мм, наружным диаметром и толщиной стенки 108х4-89х4 мм (L=0,1м)</t>
  </si>
  <si>
    <t>ТСЦ-507-2388</t>
  </si>
  <si>
    <t>Заглушки эллиптические на Ру 10 МПа (100 кгс/см2) из стали 20, диаметром условного прохода 100 мм, наружным диаметром 108 мм, толщиной стенки 4,0 мм (L=0,004м)</t>
  </si>
  <si>
    <r>
      <t>0,0112</t>
    </r>
    <r>
      <rPr>
        <i/>
        <sz val="6"/>
        <rFont val="Arial"/>
        <family val="2"/>
        <charset val="204"/>
      </rPr>
      <t xml:space="preserve">
(10,26*1+0,96*1)/1000</t>
    </r>
  </si>
  <si>
    <t>5,01
0,05</t>
  </si>
  <si>
    <t>1,5
0,02</t>
  </si>
  <si>
    <t>0,02
0,0002</t>
  </si>
  <si>
    <t>1
0,01</t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</si>
  <si>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НР (6 руб.): 115%=128%*0.9 от ФОТ (5 руб.)
СП (4 руб.): 71%=83%*0.85 от ФОТ (5 руб.)</t>
    </r>
  </si>
  <si>
    <r>
      <t>0,0567</t>
    </r>
    <r>
      <rPr>
        <i/>
        <sz val="6"/>
        <rFont val="Arial"/>
        <family val="2"/>
        <charset val="204"/>
      </rPr>
      <t xml:space="preserve">
(0,42+5,25) / 100</t>
    </r>
  </si>
  <si>
    <t>5,01
0,28</t>
  </si>
  <si>
    <t>1,5
0,09</t>
  </si>
  <si>
    <t>0,02
0,0011</t>
  </si>
  <si>
    <t>3,8
0,2155</t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</si>
  <si>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(за 2 раза ПЗ=2 (ОЗП=2; ЭМ=2 к расх.; ЗПМ=2; МАТ=2 к расх.; ТЗ=2; ТЗМ=2))
НР (2 руб.): 81%=90%*0.9 от ФОТ (2 руб.)
СП (1 руб.): 60%=70%*0.85 от ФОТ (2 руб.)</t>
    </r>
  </si>
  <si>
    <r>
      <t>0,02</t>
    </r>
    <r>
      <rPr>
        <i/>
        <sz val="6"/>
        <rFont val="Arial"/>
        <family val="2"/>
        <charset val="204"/>
      </rPr>
      <t xml:space="preserve">
(0,047*3,14*1+0,089*3,14*0,42+0,108*3,14*5,25) / 100</t>
    </r>
  </si>
  <si>
    <t>7,66
0,15</t>
  </si>
  <si>
    <t>1,3
0,03</t>
  </si>
  <si>
    <t>0,0028
0,0001</t>
  </si>
  <si>
    <t>0,038
0,0008</t>
  </si>
  <si>
    <t xml:space="preserve">                           Перелив из бака Б1:</t>
  </si>
  <si>
    <r>
      <t>Прокладка трубопроводов отопления и водоснабжения из стальных электросварных труб диаметром 100 мм</t>
    </r>
    <r>
      <rPr>
        <i/>
        <sz val="7"/>
        <rFont val="Arial"/>
        <family val="2"/>
        <charset val="204"/>
      </rPr>
      <t xml:space="preserve">
1 510,59 = 12 101,59 - 100 x 105,91
НР (21 руб.): 115%=128%*0.9 от ФОТ (18 руб.)
СП (13 руб.): 71%=83%*0.85 от ФОТ (18 руб.)</t>
    </r>
  </si>
  <si>
    <r>
      <t>0,0165</t>
    </r>
    <r>
      <rPr>
        <i/>
        <sz val="6"/>
        <rFont val="Arial"/>
        <family val="2"/>
        <charset val="204"/>
      </rPr>
      <t xml:space="preserve">
(1,5+0,15) / 100</t>
    </r>
  </si>
  <si>
    <t>79,75
1,32</t>
  </si>
  <si>
    <t>34,92
0,58</t>
  </si>
  <si>
    <t>1,4
0,02</t>
  </si>
  <si>
    <t>0,67
0,0111</t>
  </si>
  <si>
    <t>0,61
0,0101</t>
  </si>
  <si>
    <t>0,021
0,0003</t>
  </si>
  <si>
    <t>0,0393
0,0006</t>
  </si>
  <si>
    <t>10,99
0,1813</t>
  </si>
  <si>
    <t>ТСЦ-103-0161</t>
  </si>
  <si>
    <t>Трубы стальные электросварные прямошовные со снятой фаской из стали марок БСт2кп-БСт4кп и БСт2пс-БСт4пс наружный диаметр 108 мм, толщина стенки 4 мм</t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</si>
  <si>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НР (1 руб.): 115%=128%*0.9 от ФОТ (1 руб.)
СП (1 руб.): 71%=83%*0.85 от ФОТ (1 руб.)</t>
    </r>
  </si>
  <si>
    <r>
      <t>0,0165</t>
    </r>
    <r>
      <rPr>
        <i/>
        <sz val="6"/>
        <rFont val="Arial"/>
        <family val="2"/>
        <charset val="204"/>
      </rPr>
      <t xml:space="preserve">
1,65 / 100</t>
    </r>
  </si>
  <si>
    <t>5,01
0,08</t>
  </si>
  <si>
    <t>0,02
0,0003</t>
  </si>
  <si>
    <t>3,8
0,0627</t>
  </si>
  <si>
    <r>
      <t>0,0287</t>
    </r>
    <r>
      <rPr>
        <i/>
        <sz val="6"/>
        <rFont val="Arial"/>
        <family val="2"/>
        <charset val="204"/>
      </rPr>
      <t xml:space="preserve">
28,7*1/1000</t>
    </r>
  </si>
  <si>
    <r>
      <t>0,006</t>
    </r>
    <r>
      <rPr>
        <i/>
        <sz val="6"/>
        <rFont val="Arial"/>
        <family val="2"/>
        <charset val="204"/>
      </rPr>
      <t xml:space="preserve">
(0,108*3,14*1,65) / 100</t>
    </r>
  </si>
  <si>
    <t>7,66
0,05</t>
  </si>
  <si>
    <t>0,038
0,0002</t>
  </si>
  <si>
    <t xml:space="preserve">                           Опорожнение фильтров Ф3</t>
  </si>
  <si>
    <t>Кран шаровой муфтовый 11Б27П1, диаметром 40 мм</t>
  </si>
  <si>
    <r>
      <t>Установка фланцевых соединений на стальных трубопроводах диаметром 40 мм</t>
    </r>
    <r>
      <rPr>
        <i/>
        <sz val="7"/>
        <rFont val="Arial"/>
        <family val="2"/>
        <charset val="204"/>
      </rPr>
      <t xml:space="preserve">
99,31 = 125,49 + 2 x (30,94 - 44,03)
НР (15 руб.): 115%=128%*0.9 от ФОТ (13 руб.)
СП (9 руб.): 71%=83%*0.85 от ФОТ (13 руб.)</t>
    </r>
  </si>
  <si>
    <t>5. ТСЦ-507-0982</t>
  </si>
  <si>
    <r>
      <t>Прокладка трубопроводов водоснабжения из стальных водогазопроводных оцинкованных труб диаметром 40 мм</t>
    </r>
    <r>
      <rPr>
        <i/>
        <sz val="7"/>
        <rFont val="Arial"/>
        <family val="2"/>
        <charset val="204"/>
      </rPr>
      <t xml:space="preserve">
НР (12 руб.): 115%=128%*0.9 от ФОТ (10 руб.)
СП (7 руб.): 71%=83%*0.85 от ФОТ (10 руб.)</t>
    </r>
  </si>
  <si>
    <t>37,07
0,74</t>
  </si>
  <si>
    <t>1,39
0,03</t>
  </si>
  <si>
    <t>0,44
0,01</t>
  </si>
  <si>
    <t>0,342
0,0068</t>
  </si>
  <si>
    <t>0,05
0,001</t>
  </si>
  <si>
    <t>100
2</t>
  </si>
  <si>
    <t>1,76
0,0352</t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</si>
  <si>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Arial"/>
        <family val="2"/>
        <charset val="204"/>
      </rPr>
      <t xml:space="preserve">
НР (2 руб.): 115%=128%*0.9 от ФОТ (2 руб.)
СП (1 руб.): 71%=83%*0.85 от ФОТ (2 руб.)</t>
    </r>
  </si>
  <si>
    <t>5,01
0,1</t>
  </si>
  <si>
    <t>1,5
0,03</t>
  </si>
  <si>
    <t>0,02
0,0004</t>
  </si>
  <si>
    <t>1
0,02</t>
  </si>
  <si>
    <r>
      <t>0,003</t>
    </r>
    <r>
      <rPr>
        <i/>
        <sz val="6"/>
        <rFont val="Arial"/>
        <family val="2"/>
        <charset val="204"/>
      </rPr>
      <t xml:space="preserve">
(0,047*3,4*2) / 100</t>
    </r>
  </si>
  <si>
    <r>
      <t>Монтаж штуцера диаметром 40 мм</t>
    </r>
    <r>
      <rPr>
        <i/>
        <sz val="7"/>
        <rFont val="Arial"/>
        <family val="2"/>
        <charset val="204"/>
      </rPr>
      <t xml:space="preserve">
632,65 = 8 494,65 - 100 x 78,62
НР (1 руб.): 115%=128%*0.9 от ФОТ (1 руб.)
СП (1 руб.): 71%=83%*0.85 от ФОТ (1 руб.)</t>
    </r>
  </si>
  <si>
    <r>
      <t>0,0015</t>
    </r>
    <r>
      <rPr>
        <i/>
        <sz val="6"/>
        <rFont val="Arial"/>
        <family val="2"/>
        <charset val="204"/>
      </rPr>
      <t xml:space="preserve">
0,15 / 100</t>
    </r>
  </si>
  <si>
    <t>37,07
0,06</t>
  </si>
  <si>
    <t xml:space="preserve">1,39
</t>
  </si>
  <si>
    <t>0,342
0,0005</t>
  </si>
  <si>
    <t>0,05
0,0001</t>
  </si>
  <si>
    <t>11. 405-1601</t>
  </si>
  <si>
    <t>12. 411-0001</t>
  </si>
  <si>
    <t>1,76
0,0026</t>
  </si>
  <si>
    <t>ТСЦ-103-0053</t>
  </si>
  <si>
    <t>Трубы стальные сварные водогазопроводные с резьбой оцинкованные обыкновенные, диаметр условного прохода 40 мм, толщина стенки 3,5 мм ( Штуцер под шланг из трубы)</t>
  </si>
  <si>
    <t>ТЕРм08-02-409-02</t>
  </si>
  <si>
    <r>
      <t>Монтаж шланга ПВХ  диаметр 45 мм</t>
    </r>
    <r>
      <rPr>
        <i/>
        <sz val="7"/>
        <rFont val="Arial"/>
        <family val="2"/>
        <charset val="204"/>
      </rPr>
      <t xml:space="preserve">
НР (40 руб.): 95% от ФОТ (42 руб.)
СП (27 руб.): 65% от ФОТ (42 руб.)</t>
    </r>
  </si>
  <si>
    <t>34,4
1,72</t>
  </si>
  <si>
    <t>0,33
0,02</t>
  </si>
  <si>
    <t>2. 030902</t>
  </si>
  <si>
    <t>Подъемники гидравлические высотой подъема 10 м</t>
  </si>
  <si>
    <t>23,5
1,18</t>
  </si>
  <si>
    <t>2,7
0,14</t>
  </si>
  <si>
    <t>4. 331451</t>
  </si>
  <si>
    <t>Перфораторы электрические</t>
  </si>
  <si>
    <t>6,96
0,35</t>
  </si>
  <si>
    <t>6. 101-0813</t>
  </si>
  <si>
    <t>Проволока стальная низкоуглеродистая разного назначения оцинкованная диаметром 3,0 мм</t>
  </si>
  <si>
    <t>0,0021
0,0001</t>
  </si>
  <si>
    <t>7. 101-1699</t>
  </si>
  <si>
    <t>Патроны для пристрелки</t>
  </si>
  <si>
    <t>10 шт.</t>
  </si>
  <si>
    <t>13,4
0,67</t>
  </si>
  <si>
    <t>8. 101-1924</t>
  </si>
  <si>
    <t>0,96
0,048</t>
  </si>
  <si>
    <t>9. 101-3911</t>
  </si>
  <si>
    <t>Дюбели для пристрелки стальные</t>
  </si>
  <si>
    <t>10. 113-8040</t>
  </si>
  <si>
    <t>Клей БМК-5к</t>
  </si>
  <si>
    <t>0,4
0,02</t>
  </si>
  <si>
    <t>11. 301-0041</t>
  </si>
  <si>
    <t>Патрубки</t>
  </si>
  <si>
    <t>1,8
0,09</t>
  </si>
  <si>
    <t>12. 509-0102</t>
  </si>
  <si>
    <t>Скобы</t>
  </si>
  <si>
    <t>6,7
0,335</t>
  </si>
  <si>
    <t>13. 509-0783</t>
  </si>
  <si>
    <t>Втулки изолирующие</t>
  </si>
  <si>
    <t>18
0,9</t>
  </si>
  <si>
    <t>14. 509-0809</t>
  </si>
  <si>
    <t>Заглушки</t>
  </si>
  <si>
    <t>1
0,05</t>
  </si>
  <si>
    <t>15. 999-9950</t>
  </si>
  <si>
    <t>9,12
0,456</t>
  </si>
  <si>
    <r>
      <t>Шланг ПВХ ф вн 45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</si>
  <si>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29,68</t>
    </r>
    <r>
      <rPr>
        <i/>
        <sz val="5"/>
        <rFont val="Arial"/>
        <family val="2"/>
        <charset val="204"/>
      </rPr>
      <t xml:space="preserve">
196,13/1,18/ИндексСМР</t>
    </r>
  </si>
  <si>
    <t>Итоги по разделу 14 Система К3 :</t>
  </si>
  <si>
    <t xml:space="preserve">  Итого по разделу 14 Система К3</t>
  </si>
  <si>
    <t xml:space="preserve">                           Раздел 15. Система К3Н</t>
  </si>
  <si>
    <r>
      <t>Кран шаровый ПВХ ф 63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</si>
  <si>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136,18</t>
    </r>
    <r>
      <rPr>
        <i/>
        <sz val="5"/>
        <rFont val="Arial"/>
        <family val="2"/>
        <charset val="204"/>
      </rPr>
      <t xml:space="preserve">
900,00/1,18/ИндексСМР</t>
    </r>
  </si>
  <si>
    <r>
      <t>Клапан обратный ПВХ  ф 63 12.1041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</si>
  <si>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173,45</t>
    </r>
    <r>
      <rPr>
        <i/>
        <sz val="5"/>
        <rFont val="Arial"/>
        <family val="2"/>
        <charset val="204"/>
      </rPr>
      <t xml:space="preserve">
1146,31/1,18/ИндексСМР</t>
    </r>
  </si>
  <si>
    <r>
      <t>Ниппель переходной на наружную резьбу ПВХ d63-1 1/2" ACDJ403020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</si>
  <si>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0,0013</t>
    </r>
    <r>
      <rPr>
        <i/>
        <sz val="6"/>
        <rFont val="Arial"/>
        <family val="2"/>
        <charset val="204"/>
      </rPr>
      <t xml:space="preserve">
0,087*15/1000</t>
    </r>
  </si>
  <si>
    <t>Итоги по разделу 15 Система К3Н :</t>
  </si>
  <si>
    <t xml:space="preserve">  Итого по разделу 15 Система К3Н</t>
  </si>
  <si>
    <t>Евро на 05.09.14</t>
  </si>
  <si>
    <t>Евро</t>
  </si>
  <si>
    <r>
      <t xml:space="preserve">ЛОКАЛЬНЫЙ СМЕТНЫЙ РАСЧЕТ № </t>
    </r>
    <r>
      <rPr>
        <sz val="10"/>
        <rFont val="Arial"/>
        <family val="2"/>
        <charset val="204"/>
      </rPr>
      <t>02-01-03 (14-057-ОВ.СМ)</t>
    </r>
  </si>
  <si>
    <t>на Отопление к проекту: Реконструкция системы технологической водоподготовки бассейна профилактория комбината</t>
  </si>
  <si>
    <t>___________________________183,424</t>
  </si>
  <si>
    <t>_______________________________________________________________________________________________125,329</t>
  </si>
  <si>
    <t>_______________________________________________________________________________________________7,135</t>
  </si>
  <si>
    <t>_______________________________________________________________________________________________50,960</t>
  </si>
  <si>
    <t>___________________________14,398</t>
  </si>
  <si>
    <t>_______________________________________________________________________________________________1003,24</t>
  </si>
  <si>
    <t xml:space="preserve">                           Раздел 1. Теплоснабжение пластинчатого теплообменника</t>
  </si>
  <si>
    <t>ТЕРм06-03-005-05</t>
  </si>
  <si>
    <r>
      <t>Монтаж. Теплообменник водоводяной, производительность 40 т/ч</t>
    </r>
    <r>
      <rPr>
        <i/>
        <sz val="7"/>
        <rFont val="Arial"/>
        <family val="2"/>
        <charset val="204"/>
      </rPr>
      <t xml:space="preserve">
НР (1517 руб.): 80% от ФОТ (1896 руб.)
СП (1138 руб.): 60% от ФОТ (1896 руб.)</t>
    </r>
  </si>
  <si>
    <r>
      <t>0,23</t>
    </r>
    <r>
      <rPr>
        <i/>
        <sz val="6"/>
        <rFont val="Arial"/>
        <family val="2"/>
        <charset val="204"/>
      </rPr>
      <t xml:space="preserve">
115*2/1000</t>
    </r>
  </si>
  <si>
    <t>660
151,8</t>
  </si>
  <si>
    <t>0,5
0,12</t>
  </si>
  <si>
    <t>47,7
10,97</t>
  </si>
  <si>
    <t>3. 030405</t>
  </si>
  <si>
    <t>Лебедки электрические тяговым усилием до 49,05 кН (5 т)</t>
  </si>
  <si>
    <t>7,41
1,7</t>
  </si>
  <si>
    <t>4. 040502</t>
  </si>
  <si>
    <t>1,03
0,24</t>
  </si>
  <si>
    <t>5. 101402</t>
  </si>
  <si>
    <t>3,56
0,82</t>
  </si>
  <si>
    <t>6. 330400</t>
  </si>
  <si>
    <t>1,57
0,36</t>
  </si>
  <si>
    <t>8. 101-0324</t>
  </si>
  <si>
    <t>6,79
1,562</t>
  </si>
  <si>
    <t>9. 101-1514</t>
  </si>
  <si>
    <t>0,00243
0,0006</t>
  </si>
  <si>
    <t>10. 101-1518</t>
  </si>
  <si>
    <t>0,00137
0,0003</t>
  </si>
  <si>
    <t>11. 101-1851</t>
  </si>
  <si>
    <t>1,64
0,3772</t>
  </si>
  <si>
    <t>1,96
0,4508</t>
  </si>
  <si>
    <t>13. 101-3976</t>
  </si>
  <si>
    <t>1,86
0,4278</t>
  </si>
  <si>
    <t>14. 113-0003</t>
  </si>
  <si>
    <t>Ацетон технический, сорт I</t>
  </si>
  <si>
    <t>0,01
0,0023</t>
  </si>
  <si>
    <t>15. 201-0835</t>
  </si>
  <si>
    <t>224
51,52</t>
  </si>
  <si>
    <t>16. 411-0005</t>
  </si>
  <si>
    <t>71,4
16,42</t>
  </si>
  <si>
    <t>17. 509-2160</t>
  </si>
  <si>
    <t>2,86
0,6578</t>
  </si>
  <si>
    <t>18. 999-9950</t>
  </si>
  <si>
    <t>164,74
37,89</t>
  </si>
  <si>
    <t>Оборудование, ЗАО Ридан к/п №01175608-1 от 09.07.14</t>
  </si>
  <si>
    <r>
      <t>Аппарат теплообменный пластинчатый разборный НН№ 07, тепловой нагрузкой 430000ккал/ч  НН№7A в комплекте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</si>
  <si>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24106,43</t>
    </r>
    <r>
      <rPr>
        <i/>
        <sz val="5"/>
        <rFont val="Arial"/>
        <family val="2"/>
        <charset val="204"/>
      </rPr>
      <t xml:space="preserve">
110249,97/1,18/ИндексОБ</t>
    </r>
  </si>
  <si>
    <t>ТЕР16-05-001-01</t>
  </si>
  <si>
    <r>
      <t>Установка кранов фланцевых диаметром до 25 мм</t>
    </r>
    <r>
      <rPr>
        <i/>
        <sz val="7"/>
        <rFont val="Arial"/>
        <family val="2"/>
        <charset val="204"/>
      </rPr>
      <t xml:space="preserve">
45,54 = 84,10 - 2 x 19,28
НР (44 руб.): 115%=128%*0.9 от ФОТ (38 руб.)
СП (27 руб.): 71%=83%*0.85 от ФОТ (38 руб.)</t>
    </r>
  </si>
  <si>
    <t>4. 101-2575</t>
  </si>
  <si>
    <t>Материалы, BROEN BALLOMAX</t>
  </si>
  <si>
    <r>
      <t>Кран стальной шаровой проходной фланцевый Ру 4,0МПа КШТ60.103.020 ф 20 BROEN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</si>
  <si>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459,07</t>
    </r>
    <r>
      <rPr>
        <i/>
        <sz val="5"/>
        <rFont val="Arial"/>
        <family val="2"/>
        <charset val="204"/>
      </rPr>
      <t xml:space="preserve">
3034,00/1,18/ИндексСМР</t>
    </r>
  </si>
  <si>
    <r>
      <t>Фланец стальной плоский приварной BROEN ф 20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</si>
  <si>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454,99</t>
    </r>
    <r>
      <rPr>
        <i/>
        <sz val="5"/>
        <rFont val="Arial"/>
        <family val="2"/>
        <charset val="204"/>
      </rPr>
      <t xml:space="preserve">
3007,00/1,18/ИндексСМР</t>
    </r>
  </si>
  <si>
    <r>
      <t>Установка кранов фланцевых диаметром до 50 мм</t>
    </r>
    <r>
      <rPr>
        <i/>
        <sz val="7"/>
        <rFont val="Arial"/>
        <family val="2"/>
        <charset val="204"/>
      </rPr>
      <t xml:space="preserve">
50,52 = 138,58 - 2 x 44,03
НР (173 руб.): 115%=128%*0.9 от ФОТ (150 руб.)
СП (107 руб.): 71%=83%*0.85 от ФОТ (150 руб.)</t>
    </r>
  </si>
  <si>
    <t>1,47
11,76</t>
  </si>
  <si>
    <t>0,35
2,8</t>
  </si>
  <si>
    <t>0,02
0,16</t>
  </si>
  <si>
    <t>0,00014
0,0011</t>
  </si>
  <si>
    <t>0,0011
0,0088</t>
  </si>
  <si>
    <t>0,002
0,016</t>
  </si>
  <si>
    <r>
      <t>Кран стальной шаровой проходной фланцевый Ру 4,0МПа КШТ60.103.040 ф 40 BROEN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</si>
  <si>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735,21</t>
    </r>
    <r>
      <rPr>
        <i/>
        <sz val="5"/>
        <rFont val="Arial"/>
        <family val="2"/>
        <charset val="204"/>
      </rPr>
      <t xml:space="preserve">
4859,00/1,18/ИндексСМР</t>
    </r>
  </si>
  <si>
    <r>
      <t>Фланец стальной плоский приварной BROEN ф 40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</si>
  <si>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Установка кранов фланцевых  диаметром до 100 мм</t>
    </r>
    <r>
      <rPr>
        <i/>
        <sz val="7"/>
        <rFont val="Arial"/>
        <family val="2"/>
        <charset val="204"/>
      </rPr>
      <t xml:space="preserve">
99,87 = 278,39 - 2 x 89,26
НР (173 руб.): 115%=128%*0.9 от ФОТ (150 руб.)
СП (107 руб.): 71%=83%*0.85 от ФОТ (150 руб.)</t>
    </r>
  </si>
  <si>
    <r>
      <t>Кран стальной шаровой проходной фланцевый Ру 2,5МПа КШТ60.103.080 ф 80 BROEN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</si>
  <si>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1218,34</t>
    </r>
    <r>
      <rPr>
        <i/>
        <sz val="5"/>
        <rFont val="Arial"/>
        <family val="2"/>
        <charset val="204"/>
      </rPr>
      <t xml:space="preserve">
8052,00/1,18/ИндексСМР</t>
    </r>
  </si>
  <si>
    <r>
      <t>Фланец стальной плоский приварной BROEN ф 80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</si>
  <si>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553,19</t>
    </r>
    <r>
      <rPr>
        <i/>
        <sz val="5"/>
        <rFont val="Arial"/>
        <family val="2"/>
        <charset val="204"/>
      </rPr>
      <t xml:space="preserve">
3656,00/1,18/ИндексСМР</t>
    </r>
  </si>
  <si>
    <r>
      <t>Кран стальной шаровой проходной фланцевый Ру 2,5МПа КШТ60.103.100 ф 100 BROEN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</si>
  <si>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1831,29</t>
    </r>
    <r>
      <rPr>
        <i/>
        <sz val="5"/>
        <rFont val="Arial"/>
        <family val="2"/>
        <charset val="204"/>
      </rPr>
      <t xml:space="preserve">
12103,00/1,18/ИндексСМР</t>
    </r>
  </si>
  <si>
    <r>
      <t>Фланец стальной плоский приварной BROEN ф 100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</si>
  <si>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837,19</t>
    </r>
    <r>
      <rPr>
        <i/>
        <sz val="5"/>
        <rFont val="Arial"/>
        <family val="2"/>
        <charset val="204"/>
      </rPr>
      <t xml:space="preserve">
5533,00/1,18/ИндексСМР</t>
    </r>
  </si>
  <si>
    <r>
      <t>Установка клапанов фланцевых  диаметром до 100 мм</t>
    </r>
    <r>
      <rPr>
        <i/>
        <sz val="7"/>
        <rFont val="Arial"/>
        <family val="2"/>
        <charset val="204"/>
      </rPr>
      <t xml:space="preserve">
218,87 = 278,39 + 2 x (59,50 - 89,26)
НР (43 руб.): 115%=128%*0.9 от ФОТ (37 руб.)
СП (26 руб.): 71%=83%*0.85 от ФОТ (37 руб.)</t>
    </r>
  </si>
  <si>
    <t>7. ТСЦ-507-0985</t>
  </si>
  <si>
    <t>Фланцы стальные плоские приварные из стали ВСт3сп2, ВСт3сп3, давлением 1,0 МПа (10 кгс/см2), диаметром 80 мм</t>
  </si>
  <si>
    <t>атериалы, BROEN BALLOMAX</t>
  </si>
  <si>
    <r>
      <t>Клапан обратный подъемный фланцевый Ру 1,6МПа  BROEN V287 ф 80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</si>
  <si>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1042,83</t>
    </r>
    <r>
      <rPr>
        <i/>
        <sz val="5"/>
        <rFont val="Arial"/>
        <family val="2"/>
        <charset val="204"/>
      </rPr>
      <t xml:space="preserve">
6892,00/1,18/ИндексСМР</t>
    </r>
  </si>
  <si>
    <r>
      <t>Установка клапанов фланцевых  диаметром до 100 мм</t>
    </r>
    <r>
      <rPr>
        <i/>
        <sz val="7"/>
        <rFont val="Arial"/>
        <family val="2"/>
        <charset val="204"/>
      </rPr>
      <t xml:space="preserve">
НР (43 руб.): 115%=128%*0.9 от ФОТ (37 руб.)
СП (26 руб.): 71%=83%*0.85 от ФОТ (37 руб.)</t>
    </r>
  </si>
  <si>
    <r>
      <t>Клапан обратный подъемный фланцевый Ру 1,6МПа  BROEN V287 ф 100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</si>
  <si>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1541,38</t>
    </r>
    <r>
      <rPr>
        <i/>
        <sz val="5"/>
        <rFont val="Arial"/>
        <family val="2"/>
        <charset val="204"/>
      </rPr>
      <t xml:space="preserve">
10187,00/1,18/ИндексСМР</t>
    </r>
  </si>
  <si>
    <r>
      <t>Установка манометров с трехходовым краном</t>
    </r>
    <r>
      <rPr>
        <i/>
        <sz val="7"/>
        <rFont val="Arial"/>
        <family val="2"/>
        <charset val="204"/>
      </rPr>
      <t xml:space="preserve">
4,02 = 244,31 - 1 x 240,29
НР (29 руб.): 115%=128%*0.9 от ФОТ (25 руб.)
СП (18 руб.): 71%=83%*0.85 от ФОТ (25 руб.)</t>
    </r>
  </si>
  <si>
    <t>0,22
1,76</t>
  </si>
  <si>
    <t>2E-5
0,0002</t>
  </si>
  <si>
    <t>1E-5
0,0001</t>
  </si>
  <si>
    <t>ТЕРм12-10-001-01</t>
  </si>
  <si>
    <r>
      <t>Монтаж бобышки</t>
    </r>
    <r>
      <rPr>
        <i/>
        <sz val="7"/>
        <rFont val="Arial"/>
        <family val="2"/>
        <charset val="204"/>
      </rPr>
      <t xml:space="preserve">
2 504,75 = 3 444,75 - 100 x 9,40
НР (57 руб.): 80% от ФОТ (71 руб.)
СП (43 руб.): 60% от ФОТ (71 руб.)</t>
    </r>
  </si>
  <si>
    <t>65,4
5,23</t>
  </si>
  <si>
    <t>54,75
4,38</t>
  </si>
  <si>
    <t>3. 101-1537</t>
  </si>
  <si>
    <t>Электроды диаметром 8 мм Э42</t>
  </si>
  <si>
    <t>0,01
0,0008</t>
  </si>
  <si>
    <t>4. 101-1703</t>
  </si>
  <si>
    <t>3
0,24</t>
  </si>
  <si>
    <t>5. 301-3240</t>
  </si>
  <si>
    <t>Колпачки-заглушки 1"</t>
  </si>
  <si>
    <t>100
8</t>
  </si>
  <si>
    <t>6. 507-2630</t>
  </si>
  <si>
    <t>Пробки П-М27х2</t>
  </si>
  <si>
    <t>7. 999-9950</t>
  </si>
  <si>
    <t>17,72
1,418</t>
  </si>
  <si>
    <t>Материалы, Росма</t>
  </si>
  <si>
    <r>
      <t>Манометр, показывающий предел измерения 0-2,5МПа ТМ, ТМ-310 кл 2,5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</si>
  <si>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27,99</t>
    </r>
    <r>
      <rPr>
        <i/>
        <sz val="5"/>
        <rFont val="Arial"/>
        <family val="2"/>
        <charset val="204"/>
      </rPr>
      <t xml:space="preserve">
185,00/1,18/ИндексСМР</t>
    </r>
  </si>
  <si>
    <r>
      <t>Бобышка приварная из углеродистой стали 30 мм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</si>
  <si>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9,83</t>
    </r>
    <r>
      <rPr>
        <i/>
        <sz val="5"/>
        <rFont val="Arial"/>
        <family val="2"/>
        <charset val="204"/>
      </rPr>
      <t xml:space="preserve">
65,00/1,18/ИндексСМР</t>
    </r>
  </si>
  <si>
    <r>
      <t>Петлевая угловая трубка из углеродистой стали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</si>
  <si>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48,42</t>
    </r>
    <r>
      <rPr>
        <i/>
        <sz val="5"/>
        <rFont val="Arial"/>
        <family val="2"/>
        <charset val="204"/>
      </rPr>
      <t xml:space="preserve">
320,00/1,18/ИндексСМР</t>
    </r>
  </si>
  <si>
    <r>
      <t>Трехходовой кран с натяжной гайкой Ру 2,5МПа, Тмах 120°C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</si>
  <si>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32,53</t>
    </r>
    <r>
      <rPr>
        <i/>
        <sz val="5"/>
        <rFont val="Arial"/>
        <family val="2"/>
        <charset val="204"/>
      </rPr>
      <t xml:space="preserve">
215,00/1,18/ИндексСМР</t>
    </r>
  </si>
  <si>
    <r>
      <t>Уплотнительные кольца для уплотнения соединения манометра с бобышкой, краном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</si>
  <si>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2,27</t>
    </r>
    <r>
      <rPr>
        <i/>
        <sz val="5"/>
        <rFont val="Arial"/>
        <family val="2"/>
        <charset val="204"/>
      </rPr>
      <t xml:space="preserve">
15,00/1,18/ИндексСМР</t>
    </r>
  </si>
  <si>
    <r>
      <t>Установка термометров</t>
    </r>
    <r>
      <rPr>
        <i/>
        <sz val="7"/>
        <rFont val="Arial"/>
        <family val="2"/>
        <charset val="204"/>
      </rPr>
      <t xml:space="preserve">
6,15 = 365,03 - 1 x 358,88
НР (38 руб.): 115%=128%*0.9 от ФОТ (33 руб.)
СП (23 руб.): 71%=83%*0.85 от ФОТ (33 руб.)</t>
    </r>
  </si>
  <si>
    <t>0,31
2,48</t>
  </si>
  <si>
    <t>0,00011
0,0009</t>
  </si>
  <si>
    <t>ТЕРм11-02-001-01</t>
  </si>
  <si>
    <r>
      <t>Монтаж гильзы</t>
    </r>
    <r>
      <rPr>
        <i/>
        <sz val="7"/>
        <rFont val="Arial"/>
        <family val="2"/>
        <charset val="204"/>
      </rPr>
      <t xml:space="preserve">
НР (92 руб.): 80% от ФОТ (115 руб.)
СП (69 руб.): 60% от ФОТ (115 руб.)</t>
    </r>
  </si>
  <si>
    <t>1,03
8,24</t>
  </si>
  <si>
    <t>1. 509-2160</t>
  </si>
  <si>
    <t>0,042
0,336</t>
  </si>
  <si>
    <t>0,29
2,32</t>
  </si>
  <si>
    <r>
      <t>Термометр биметаллический, показывающий T(0-150)°С БТ-41-211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</si>
  <si>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54,47</t>
    </r>
    <r>
      <rPr>
        <i/>
        <sz val="5"/>
        <rFont val="Arial"/>
        <family val="2"/>
        <charset val="204"/>
      </rPr>
      <t xml:space="preserve">
360,00/1,18/ИндексСМР</t>
    </r>
  </si>
  <si>
    <r>
      <t>Гильза из нержавеющей стали 100 мм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</si>
  <si>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72,63</t>
    </r>
    <r>
      <rPr>
        <i/>
        <sz val="5"/>
        <rFont val="Arial"/>
        <family val="2"/>
        <charset val="204"/>
      </rPr>
      <t xml:space="preserve">
480,00/1,18/ИндексСМР</t>
    </r>
  </si>
  <si>
    <r>
      <t>Уплотнительные кольца для уплотнения соединения термометра с бобышкой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</si>
  <si>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Прокладка трубопроводов отопления из стальных водогазопроводных неоцинкованных труб диаметром 20 мм</t>
    </r>
    <r>
      <rPr>
        <i/>
        <sz val="7"/>
        <rFont val="Arial"/>
        <family val="2"/>
        <charset val="204"/>
      </rPr>
      <t xml:space="preserve">
НР (2 руб.): 115%=128%*0.9 от ФОТ (2 руб.)
СП (1 руб.): 71%=83%*0.85 от ФОТ (2 руб.)</t>
    </r>
  </si>
  <si>
    <t>32,97
0,16</t>
  </si>
  <si>
    <t>1,15
0,01</t>
  </si>
  <si>
    <t xml:space="preserve">0,35
</t>
  </si>
  <si>
    <t xml:space="preserve">0,00013
</t>
  </si>
  <si>
    <t>0,281
0,0014</t>
  </si>
  <si>
    <t xml:space="preserve">0,00017
</t>
  </si>
  <si>
    <t>0,06
0,0003</t>
  </si>
  <si>
    <t>11. 302-0882</t>
  </si>
  <si>
    <t>0,44
0,0022</t>
  </si>
  <si>
    <t>ТЕР16-02-001-05</t>
  </si>
  <si>
    <r>
      <t>Прокладка трубопроводов отопления из стальных водогазопроводных неоцинкованных труб диаметром 40 мм</t>
    </r>
    <r>
      <rPr>
        <i/>
        <sz val="7"/>
        <rFont val="Arial"/>
        <family val="2"/>
        <charset val="204"/>
      </rPr>
      <t xml:space="preserve">
НР (13 руб.): 115%=128%*0.9 от ФОТ (11 руб.)
СП (8 руб.): 71%=83%*0.85 от ФОТ (11 руб.)</t>
    </r>
  </si>
  <si>
    <r>
      <t>0,025</t>
    </r>
    <r>
      <rPr>
        <i/>
        <sz val="6"/>
        <rFont val="Arial"/>
        <family val="2"/>
        <charset val="204"/>
      </rPr>
      <t xml:space="preserve">
2,5 / 100</t>
    </r>
  </si>
  <si>
    <t>32,97
0,82</t>
  </si>
  <si>
    <t>1,15
0,03</t>
  </si>
  <si>
    <t>0,35
0,01</t>
  </si>
  <si>
    <t>0,281
0,007</t>
  </si>
  <si>
    <t>0,06
0,0015</t>
  </si>
  <si>
    <t>11. 302-0885</t>
  </si>
  <si>
    <t>Узлы укрупненные монтажные (трубопроводы) из стальных водогазопроводных неоцинкованных труб с гильзами для систем отопления диаметром 40 мм</t>
  </si>
  <si>
    <t>100
2,5</t>
  </si>
  <si>
    <t>0,0063
0,0002</t>
  </si>
  <si>
    <t>1,76
0,044</t>
  </si>
  <si>
    <r>
      <t>Прокладка трубопроводов отопления и водоснабжения из стальных электросварных труб диаметром 50 мм</t>
    </r>
    <r>
      <rPr>
        <i/>
        <sz val="7"/>
        <rFont val="Arial"/>
        <family val="2"/>
        <charset val="204"/>
      </rPr>
      <t xml:space="preserve">
НР (146 руб.): 115%=128%*0.9 от ФОТ (127 руб.)
СП (90 руб.): 71%=83%*0.85 от ФОТ (127 руб.)</t>
    </r>
  </si>
  <si>
    <t>60,83
9,12</t>
  </si>
  <si>
    <t>0,12
0,02</t>
  </si>
  <si>
    <t>18,44
2,77</t>
  </si>
  <si>
    <t>0,87
0,13</t>
  </si>
  <si>
    <t>0,32
0,048</t>
  </si>
  <si>
    <t>100
15</t>
  </si>
  <si>
    <t>0,008
0,0012</t>
  </si>
  <si>
    <t>0,0099
0,0015</t>
  </si>
  <si>
    <t>2,75
0,4125</t>
  </si>
  <si>
    <r>
      <t>Прокладка трубопроводов отопления и водоснабжения из стальных электросварных труб диаметром 100 мм</t>
    </r>
    <r>
      <rPr>
        <i/>
        <sz val="7"/>
        <rFont val="Arial"/>
        <family val="2"/>
        <charset val="204"/>
      </rPr>
      <t xml:space="preserve">
НР (266 руб.): 115%=128%*0.9 от ФОТ (231 руб.)
СП (164 руб.): 71%=83%*0.85 от ФОТ (231 руб.)</t>
    </r>
  </si>
  <si>
    <t>79,75
16,75</t>
  </si>
  <si>
    <t>0,27
0,06</t>
  </si>
  <si>
    <t>34,92
7,33</t>
  </si>
  <si>
    <t>1,4
0,29</t>
  </si>
  <si>
    <t>0,67
0,1407</t>
  </si>
  <si>
    <t>0,0005
0,0001</t>
  </si>
  <si>
    <t>0,61
0,1281</t>
  </si>
  <si>
    <t>100
21</t>
  </si>
  <si>
    <t>0,021
0,0044</t>
  </si>
  <si>
    <t>0,0393
0,0083</t>
  </si>
  <si>
    <t>10,99
2,308</t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</si>
  <si>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Arial"/>
        <family val="2"/>
        <charset val="204"/>
      </rPr>
      <t xml:space="preserve">
НР (17 руб.): 115%=128%*0.9 от ФОТ (15 руб.)
СП (11 руб.): 71%=83%*0.85 от ФОТ (15 руб.)</t>
    </r>
  </si>
  <si>
    <r>
      <t>0,18</t>
    </r>
    <r>
      <rPr>
        <i/>
        <sz val="6"/>
        <rFont val="Arial"/>
        <family val="2"/>
        <charset val="204"/>
      </rPr>
      <t xml:space="preserve">
(0,5+2,5+15) / 100</t>
    </r>
  </si>
  <si>
    <t>5,01
0,9</t>
  </si>
  <si>
    <t>1,5
0,27</t>
  </si>
  <si>
    <t>0,02
0,0036</t>
  </si>
  <si>
    <t>1
0,18</t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</si>
  <si>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НР (20 руб.): 115%=128%*0.9 от ФОТ (17 руб.)
СП (12 руб.): 71%=83%*0.85 от ФОТ (17 руб.)</t>
    </r>
  </si>
  <si>
    <t>5,01
1,05</t>
  </si>
  <si>
    <t>1,5
0,32</t>
  </si>
  <si>
    <t>0,02
0,0042</t>
  </si>
  <si>
    <t>3,8
0,798</t>
  </si>
  <si>
    <t>ТЕР26-01-003-01</t>
  </si>
  <si>
    <r>
      <t>Изоляция трубопроводов цилиндрами</t>
    </r>
    <r>
      <rPr>
        <i/>
        <sz val="7"/>
        <rFont val="Arial"/>
        <family val="2"/>
        <charset val="204"/>
      </rPr>
      <t xml:space="preserve">
1 140,90 = 2 429,78 - 1,032 x 1 248,91
НР (44 руб.): 90%=100%*0.9 от ФОТ (49 руб.)
СП (29 руб.): 60%=70%*0.85 от ФОТ (49 руб.)</t>
    </r>
  </si>
  <si>
    <r>
      <t>0,2</t>
    </r>
    <r>
      <rPr>
        <i/>
        <sz val="6"/>
        <rFont val="Arial"/>
        <family val="2"/>
        <charset val="204"/>
      </rPr>
      <t xml:space="preserve">
0,057*3,14*15*0,02+0,108*3,14*21*0,02</t>
    </r>
  </si>
  <si>
    <t>18,8
3,76</t>
  </si>
  <si>
    <t>1,18
0,24</t>
  </si>
  <si>
    <t>0,4
0,08</t>
  </si>
  <si>
    <t>3. 101-0540</t>
  </si>
  <si>
    <t>Лента стальная упаковочная, мягкая, нормальной точности 0,7х20-50 мм</t>
  </si>
  <si>
    <t>0,0109
0,0022</t>
  </si>
  <si>
    <t>4. 101-0811</t>
  </si>
  <si>
    <t>Проволока стальная низкоуглеродистая разного назначения оцинкованная диаметром 1,1 мм</t>
  </si>
  <si>
    <t>0,0011
0,0002</t>
  </si>
  <si>
    <t>5. 101-0812</t>
  </si>
  <si>
    <t>Проволока стальная низкоуглеродистая разного назначения оцинкованная диаметром 1,6 мм</t>
  </si>
  <si>
    <t>0,004
0,0008</t>
  </si>
  <si>
    <t>6. 101-1821</t>
  </si>
  <si>
    <t>Винты самонарезающие оцинкованные, размером 4-12 мм ГОСТ 10621-80</t>
  </si>
  <si>
    <t>7. 101-1876</t>
  </si>
  <si>
    <t>Сталь листовая оцинкованная толщиной листа 0,8 мм</t>
  </si>
  <si>
    <t>0,039
0,0078</t>
  </si>
  <si>
    <t>Материалы</t>
  </si>
  <si>
    <r>
      <t>Изоляция PAROC Pro Selection 100 толщиной 20 мм для ф 57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</si>
  <si>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2,8</t>
    </r>
    <r>
      <rPr>
        <i/>
        <sz val="6"/>
        <rFont val="Arial"/>
        <family val="2"/>
        <charset val="204"/>
      </rPr>
      <t xml:space="preserve">
0,057*3,14*15*1,05</t>
    </r>
  </si>
  <si>
    <r>
      <t>52,81</t>
    </r>
    <r>
      <rPr>
        <i/>
        <sz val="5"/>
        <rFont val="Arial"/>
        <family val="2"/>
        <charset val="204"/>
      </rPr>
      <t xml:space="preserve">
349,00/1,18/ИндексСМР</t>
    </r>
  </si>
  <si>
    <r>
      <t>Изоляция PAROC Pro Selection 100 толщиной 20 мм для ф 108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</si>
  <si>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7,5</t>
    </r>
    <r>
      <rPr>
        <i/>
        <sz val="6"/>
        <rFont val="Arial"/>
        <family val="2"/>
        <charset val="204"/>
      </rPr>
      <t xml:space="preserve">
0,108*3,14*21*1,05</t>
    </r>
  </si>
  <si>
    <t>ТЕР26-01-054-03</t>
  </si>
  <si>
    <r>
      <t>Оклеивание поверхности изоляции тканью базальтовой БТ11</t>
    </r>
    <r>
      <rPr>
        <i/>
        <sz val="7"/>
        <rFont val="Arial"/>
        <family val="2"/>
        <charset val="204"/>
      </rPr>
      <t xml:space="preserve">
НР (72 руб.): 90%=100%*0.9 от ФОТ (80 руб.)
СП (48 руб.): 60%=70%*0.85 от ФОТ (80 руб.)</t>
    </r>
  </si>
  <si>
    <t>100 м2 поверхности покрытия изоляции</t>
  </si>
  <si>
    <t>Затраты труда рабочих (ср 3,1)</t>
  </si>
  <si>
    <t>44
6,6</t>
  </si>
  <si>
    <t>1,26
0,19</t>
  </si>
  <si>
    <t>0,3
0,05</t>
  </si>
  <si>
    <t>0,0473
0,0071</t>
  </si>
  <si>
    <t>4. 101-1838</t>
  </si>
  <si>
    <t>Клей ПВА</t>
  </si>
  <si>
    <t>0,024
0,0036</t>
  </si>
  <si>
    <t>5. 104-0088</t>
  </si>
  <si>
    <t>Ткань стеклянная конструкционная марки Т-10, Т-10п</t>
  </si>
  <si>
    <t>1000 м2</t>
  </si>
  <si>
    <t>0,12
0,018</t>
  </si>
  <si>
    <t>ТЕР13-03-002-04</t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</si>
  <si>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НР (9 руб.): 81%=90%*0.9 от ФОТ (11 руб.)
СП (7 руб.): 60%=70%*0.85 от ФОТ (11 руб.)</t>
    </r>
  </si>
  <si>
    <r>
      <t>0,14</t>
    </r>
    <r>
      <rPr>
        <i/>
        <sz val="6"/>
        <rFont val="Arial"/>
        <family val="2"/>
        <charset val="204"/>
      </rPr>
      <t xml:space="preserve">
14 / 100</t>
    </r>
  </si>
  <si>
    <t>Затраты труда рабочих (ср 4,7)</t>
  </si>
  <si>
    <t>5,31
0,74</t>
  </si>
  <si>
    <t>1,12
0,16</t>
  </si>
  <si>
    <t>5. 113-0021</t>
  </si>
  <si>
    <t>0,012
0,0017</t>
  </si>
  <si>
    <t>6. 113-0077</t>
  </si>
  <si>
    <t>Ксилол нефтяной марки А</t>
  </si>
  <si>
    <t>0,002
0,0003</t>
  </si>
  <si>
    <t>ТЕР15-04-041-04</t>
  </si>
  <si>
    <r>
      <t>Окраска по металлу за 2 раза кузбасским лаком</t>
    </r>
    <r>
      <rPr>
        <i/>
        <sz val="7"/>
        <rFont val="Arial"/>
        <family val="2"/>
        <charset val="204"/>
      </rPr>
      <t xml:space="preserve">
НР (33 руб.): 95%=105%*0.9 от ФОТ (35 руб.)
СП (16 руб.): 47%=55%*0.85 от ФОТ (35 руб.)</t>
    </r>
  </si>
  <si>
    <t>19,65
2,75</t>
  </si>
  <si>
    <t>3. 101-1663</t>
  </si>
  <si>
    <t>Лак кузбасский</t>
  </si>
  <si>
    <t>0,009
0,0013</t>
  </si>
  <si>
    <t>4. 101-1757</t>
  </si>
  <si>
    <t>0,2
0,028</t>
  </si>
  <si>
    <t>5. 101-2136</t>
  </si>
  <si>
    <t>Растворитель</t>
  </si>
  <si>
    <t>0,0026
0,0004</t>
  </si>
  <si>
    <t>ТСЦ-201-0888</t>
  </si>
  <si>
    <t>Опоры скользящие и катковые, крепежные детали, хомуты</t>
  </si>
  <si>
    <r>
      <t>0,022</t>
    </r>
    <r>
      <rPr>
        <i/>
        <sz val="6"/>
        <rFont val="Arial"/>
        <family val="2"/>
        <charset val="204"/>
      </rPr>
      <t xml:space="preserve">
5,5*4/1000</t>
    </r>
  </si>
  <si>
    <r>
      <t>Лестница-стремянка 5 ступ. алюм. H-1,03м матовая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</si>
  <si>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t>шт</t>
  </si>
  <si>
    <r>
      <t>151,31</t>
    </r>
    <r>
      <rPr>
        <i/>
        <sz val="5"/>
        <rFont val="Arial"/>
        <family val="2"/>
        <charset val="204"/>
      </rPr>
      <t xml:space="preserve">
1000,00/1,18/ИндексСМР</t>
    </r>
  </si>
  <si>
    <t>Итоги по разделу 1 Теплоснабжение пластинчатого теплообменника :</t>
  </si>
  <si>
    <t xml:space="preserve">  Итого по разделу 1 Теплоснабжение пластинчатого теплообменника</t>
  </si>
  <si>
    <t xml:space="preserve">                           Раздел 2. Система теплого пола бассейна</t>
  </si>
  <si>
    <r>
      <t>Монтаж распределительного коллектора</t>
    </r>
    <r>
      <rPr>
        <i/>
        <sz val="7"/>
        <rFont val="Arial"/>
        <family val="2"/>
        <charset val="204"/>
      </rPr>
      <t xml:space="preserve">
24,58 = 84,10 - 0,0011 x 16 456,01 - 2 x 19,28 - 0,002 x 1 428,00
НР (22 руб.): 115%=128%*0.9 от ФОТ (19 руб.)
СП (13 руб.): 71%=83%*0.85 от ФОТ (19 руб.)</t>
    </r>
  </si>
  <si>
    <t>Материалы, REHAU</t>
  </si>
  <si>
    <r>
      <t>Распределительный коллектор REHAU  нерж. HKV-D 5 12080511002 "REHAU"  в комплекте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</si>
  <si>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2436,2</t>
    </r>
    <r>
      <rPr>
        <i/>
        <sz val="5"/>
        <rFont val="Arial"/>
        <family val="2"/>
        <charset val="204"/>
      </rPr>
      <t xml:space="preserve">
332,80*Евро/1,18/ИндексСМР</t>
    </r>
  </si>
  <si>
    <r>
      <t>Монтаж комплекта регулирования</t>
    </r>
    <r>
      <rPr>
        <i/>
        <sz val="7"/>
        <rFont val="Arial"/>
        <family val="2"/>
        <charset val="204"/>
      </rPr>
      <t xml:space="preserve">
24,58 = 84,10 - 0,0011 x 16 456,01 - 2 x 19,28 - 0,002 x 1 428,00
НР (22 руб.): 115%=128%*0.9 от ФОТ (19 руб.)
СП (13 руб.): 71%=83%*0.85 от ФОТ (19 руб.)</t>
    </r>
  </si>
  <si>
    <r>
      <t>Комплект регулирования с постоянными параметрами для HKV/HKV-D ErP 12096781001 "REHAU"  в комплекте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</si>
  <si>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4347,76</t>
    </r>
    <r>
      <rPr>
        <i/>
        <sz val="5"/>
        <rFont val="Arial"/>
        <family val="2"/>
        <charset val="204"/>
      </rPr>
      <t xml:space="preserve">
593,93*Евро/1,18/ИндексСМР</t>
    </r>
  </si>
  <si>
    <t>ТЕРм08-01-081-01</t>
  </si>
  <si>
    <r>
      <t>Монтаж сервопривода</t>
    </r>
    <r>
      <rPr>
        <i/>
        <sz val="7"/>
        <rFont val="Arial"/>
        <family val="2"/>
        <charset val="204"/>
      </rPr>
      <t xml:space="preserve">
НР (77 руб.): 95% от ФОТ (81 руб.)
СП (53 руб.): 65% от ФОТ (81 руб.)</t>
    </r>
  </si>
  <si>
    <t>1,13
5,65</t>
  </si>
  <si>
    <t>0,04
0,2</t>
  </si>
  <si>
    <t>0,06
0,3</t>
  </si>
  <si>
    <t>0,02
0,1</t>
  </si>
  <si>
    <t>0,31
1,55</t>
  </si>
  <si>
    <r>
      <t>Сервопривод REHAU 24 В 12412931002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</si>
  <si>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269,61</t>
    </r>
    <r>
      <rPr>
        <i/>
        <sz val="5"/>
        <rFont val="Arial"/>
        <family val="2"/>
        <charset val="204"/>
      </rPr>
      <t xml:space="preserve">
36,83*Евро/1,18/ИндексСМР</t>
    </r>
  </si>
  <si>
    <r>
      <t>Монтаж трансформатора</t>
    </r>
    <r>
      <rPr>
        <i/>
        <sz val="7"/>
        <rFont val="Arial"/>
        <family val="2"/>
        <charset val="204"/>
      </rPr>
      <t xml:space="preserve">
НР (15 руб.): 95% от ФОТ (16 руб.)
СП (10 руб.): 65% от ФОТ (16 руб.)</t>
    </r>
  </si>
  <si>
    <r>
      <t>Трансформатор 24В 12690241003 REHAU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</si>
  <si>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496,69</t>
    </r>
    <r>
      <rPr>
        <i/>
        <sz val="5"/>
        <rFont val="Arial"/>
        <family val="2"/>
        <charset val="204"/>
      </rPr>
      <t xml:space="preserve">
67,85*Евро/1,18/ИндексСМР</t>
    </r>
  </si>
  <si>
    <r>
      <t>Монтажный комплект для теплосчетчика REHAU 12692421001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</si>
  <si>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1046,44</t>
    </r>
    <r>
      <rPr>
        <i/>
        <sz val="5"/>
        <rFont val="Arial"/>
        <family val="2"/>
        <charset val="204"/>
      </rPr>
      <t xml:space="preserve">
142,95*Евро/1,18/ИндексСМР</t>
    </r>
  </si>
  <si>
    <t>ТЕРм08-03-572-08</t>
  </si>
  <si>
    <r>
      <t>Монтаж.  Блок управления шкафного исполнения или распределительный пункт (шкаф), устанавливаемый в нише, высота и ширина до 700х850 мм</t>
    </r>
    <r>
      <rPr>
        <i/>
        <sz val="7"/>
        <rFont val="Arial"/>
        <family val="2"/>
        <charset val="204"/>
      </rPr>
      <t xml:space="preserve">
НР (32 руб.): 95% от ФОТ (34 руб.)
СП (22 руб.): 65% от ФОТ (34 руб.)</t>
    </r>
  </si>
  <si>
    <t>2,32
2,32</t>
  </si>
  <si>
    <t>0,55
0,55</t>
  </si>
  <si>
    <t>3. 400002</t>
  </si>
  <si>
    <t>4. 101-1924</t>
  </si>
  <si>
    <t>0,3
0,3</t>
  </si>
  <si>
    <t>5. 101-1977</t>
  </si>
  <si>
    <t>0,17
0,17</t>
  </si>
  <si>
    <t>6. 101-2143</t>
  </si>
  <si>
    <t>7. 201-0843</t>
  </si>
  <si>
    <t>8. 999-9950</t>
  </si>
  <si>
    <t>0,65
0,65</t>
  </si>
  <si>
    <t>Оборудование, REHAU</t>
  </si>
  <si>
    <r>
      <t>Шкаф коллекторный встраиваемый UP 110/950 13454301001 REHAU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</si>
  <si>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2192,06</t>
    </r>
    <r>
      <rPr>
        <i/>
        <sz val="5"/>
        <rFont val="Arial"/>
        <family val="2"/>
        <charset val="204"/>
      </rPr>
      <t xml:space="preserve">
207,22*Евро/1,18/ИндексОБ</t>
    </r>
  </si>
  <si>
    <r>
      <t>Терморегулятор Nea H 24 В 13360241001 REHAU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</si>
  <si>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555,37</t>
    </r>
    <r>
      <rPr>
        <i/>
        <sz val="5"/>
        <rFont val="Arial"/>
        <family val="2"/>
        <charset val="204"/>
      </rPr>
      <t xml:space="preserve">
52,50*Евро/1,18/ИндексОБ</t>
    </r>
  </si>
  <si>
    <t>ТЕР18-06-007-01</t>
  </si>
  <si>
    <r>
      <t>Установка фильтров диаметром 25 мм</t>
    </r>
    <r>
      <rPr>
        <i/>
        <sz val="7"/>
        <rFont val="Arial"/>
        <family val="2"/>
        <charset val="204"/>
      </rPr>
      <t xml:space="preserve">
180,60 = 5 347,80 - 10 x 516,72
НР (13 руб.): 115%=128%*0.9 от ФОТ (11 руб.)
СП (8 руб.): 71%=83%*0.85 от ФОТ (11 руб.)</t>
    </r>
  </si>
  <si>
    <t>10 фильтров</t>
  </si>
  <si>
    <t>8,18
0,82</t>
  </si>
  <si>
    <t>2,78
0,28</t>
  </si>
  <si>
    <t>0,35
0,04</t>
  </si>
  <si>
    <t>0,0007
0,0001</t>
  </si>
  <si>
    <r>
      <t>Фильтр магнитно-механический муфтовый Ру 1,0МПа V823 ф 20 "BROEN"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</si>
  <si>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216,37</t>
    </r>
    <r>
      <rPr>
        <i/>
        <sz val="5"/>
        <rFont val="Arial"/>
        <family val="2"/>
        <charset val="204"/>
      </rPr>
      <t xml:space="preserve">
1430,00/1,18/ИндексСМР</t>
    </r>
  </si>
  <si>
    <r>
      <t>Добавка в стяжку REHAU P 12563741003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</si>
  <si>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36,09</t>
    </r>
    <r>
      <rPr>
        <i/>
        <sz val="5"/>
        <rFont val="Arial"/>
        <family val="2"/>
        <charset val="204"/>
      </rPr>
      <t xml:space="preserve">
4,93*Евро/1,18/ИндексСМР</t>
    </r>
  </si>
  <si>
    <r>
      <t>Прокладка трубопроводов водоснабжения из напорных полиэтиленовых труб низкого давления среднего типа наружным диаметром 20 мм</t>
    </r>
    <r>
      <rPr>
        <i/>
        <sz val="7"/>
        <rFont val="Arial"/>
        <family val="2"/>
        <charset val="204"/>
      </rPr>
      <t xml:space="preserve">
4 230,69 = 4 717,86 - 8,99 x 54,19
НР (11972 руб.): 115%=128%*0.9 от ФОТ (10410 руб.)
СП (7391 руб.): 71%=83%*0.85 от ФОТ (10410 руб.)</t>
    </r>
  </si>
  <si>
    <r>
      <t>3,6</t>
    </r>
    <r>
      <rPr>
        <i/>
        <sz val="6"/>
        <rFont val="Arial"/>
        <family val="2"/>
        <charset val="204"/>
      </rPr>
      <t xml:space="preserve">
360 / 100</t>
    </r>
  </si>
  <si>
    <t>190,24
684,86</t>
  </si>
  <si>
    <t>0,05
0,18</t>
  </si>
  <si>
    <t>0,03
0,11</t>
  </si>
  <si>
    <t>13,34
48,02</t>
  </si>
  <si>
    <t>0,22
0,79</t>
  </si>
  <si>
    <t>0,00085
0,0031</t>
  </si>
  <si>
    <t>0,25
0,9</t>
  </si>
  <si>
    <t>0,1
0,36</t>
  </si>
  <si>
    <t>0,55
1,98</t>
  </si>
  <si>
    <t>0,0016
0,0058</t>
  </si>
  <si>
    <t>0,47
1,692</t>
  </si>
  <si>
    <r>
      <t>Труба из многослойного сшитого полиэтилена PE-Xa RAUTHERM S 11361401240 ф 17*2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</si>
  <si>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13,03</t>
    </r>
    <r>
      <rPr>
        <i/>
        <sz val="5"/>
        <rFont val="Arial"/>
        <family val="2"/>
        <charset val="204"/>
      </rPr>
      <t xml:space="preserve">
1,78*Евро/1,18/ИндексСМР</t>
    </r>
  </si>
  <si>
    <t>ТЕРм08-02-409-06</t>
  </si>
  <si>
    <r>
      <t>Монтаж. Труба ПВХ по установленным конструкциям, по основанию пола, диаметр до 25 мм</t>
    </r>
    <r>
      <rPr>
        <i/>
        <sz val="7"/>
        <rFont val="Arial"/>
        <family val="2"/>
        <charset val="204"/>
      </rPr>
      <t xml:space="preserve">
НР (24 руб.): 95% от ФОТ (25 руб.)
СП (16 руб.): 65% от ФОТ (25 руб.)</t>
    </r>
  </si>
  <si>
    <t>19,1
1,91</t>
  </si>
  <si>
    <t>0,11
0,01</t>
  </si>
  <si>
    <t>2. 331451</t>
  </si>
  <si>
    <t>2,94
0,29</t>
  </si>
  <si>
    <t>4. 101-0813</t>
  </si>
  <si>
    <t>0,0021
0,0002</t>
  </si>
  <si>
    <t>5. 101-1699</t>
  </si>
  <si>
    <t>12,2
1,22</t>
  </si>
  <si>
    <t>6. 101-3911</t>
  </si>
  <si>
    <t>7. 113-8040</t>
  </si>
  <si>
    <t>0,2
0,02</t>
  </si>
  <si>
    <t>8. 301-0041</t>
  </si>
  <si>
    <t>2
0,2</t>
  </si>
  <si>
    <t>0,021
0,0021</t>
  </si>
  <si>
    <t>10. 509-0067</t>
  </si>
  <si>
    <t>Профиль монтажный</t>
  </si>
  <si>
    <t>0,5
0,05</t>
  </si>
  <si>
    <t>11. 509-0809</t>
  </si>
  <si>
    <t>1
0,1</t>
  </si>
  <si>
    <t>12. 999-9950</t>
  </si>
  <si>
    <t>5,06
0,506</t>
  </si>
  <si>
    <r>
      <t>Гофротруба REHAU для труб REHAU 16/17 11371401050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</si>
  <si>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6,37</t>
    </r>
    <r>
      <rPr>
        <i/>
        <sz val="5"/>
        <rFont val="Arial"/>
        <family val="2"/>
        <charset val="204"/>
      </rPr>
      <t xml:space="preserve">
0,87*Евро/1,18/ИндексСМР</t>
    </r>
  </si>
  <si>
    <r>
      <t>Поворотная клипса для арматурной сетки Quattro 12125511001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</si>
  <si>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2,27</t>
    </r>
    <r>
      <rPr>
        <i/>
        <sz val="5"/>
        <rFont val="Arial"/>
        <family val="2"/>
        <charset val="204"/>
      </rPr>
      <t xml:space="preserve">
0,31*Евро/1,18/ИндексСМР</t>
    </r>
  </si>
  <si>
    <t>ФЕР11-01-051-02</t>
  </si>
  <si>
    <r>
      <t>Устройство систем электрического отопления полов ("теплый пол") на основе: нагревательного мата по готовому основанию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 к расх.; ЗПМ=1,7512; МАТ=1,052 к расх.; ТЗ=1,41; ТЗМ=1,7512)
НР (195 руб.): 111%=123%*0.9 от ФОТ (176 руб.)
СП (113 руб.): 64%=75%*0.85 от ФОТ (176 руб.)</t>
    </r>
  </si>
  <si>
    <t>100 м2 пола</t>
  </si>
  <si>
    <r>
      <t>0,676</t>
    </r>
    <r>
      <rPr>
        <i/>
        <sz val="6"/>
        <rFont val="Arial"/>
        <family val="2"/>
        <charset val="204"/>
      </rPr>
      <t xml:space="preserve">
67,59 / 100</t>
    </r>
  </si>
  <si>
    <t>27,0297
18,27</t>
  </si>
  <si>
    <t>1. 331451</t>
  </si>
  <si>
    <t>1,06812
0,72</t>
  </si>
  <si>
    <t>0,02484
0,02</t>
  </si>
  <si>
    <t>3. 405-0219</t>
  </si>
  <si>
    <t>Гипсовые вяжущие, марка Г3</t>
  </si>
  <si>
    <t>0,002104
0,0014</t>
  </si>
  <si>
    <r>
      <t>REHAU-Тепло и звукоизоляционные маты 50-2мм PSTK 12393031001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</si>
  <si>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128,48</t>
    </r>
    <r>
      <rPr>
        <i/>
        <sz val="5"/>
        <rFont val="Arial"/>
        <family val="2"/>
        <charset val="204"/>
      </rPr>
      <t xml:space="preserve">
17,55*Евро/1,18/ИндексСМР</t>
    </r>
  </si>
  <si>
    <r>
      <t>REHAU-Фиксатор поврота трубы 90 град для 16 / 17 мм 12393331001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</si>
  <si>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10,39</t>
    </r>
    <r>
      <rPr>
        <i/>
        <sz val="5"/>
        <rFont val="Arial"/>
        <family val="2"/>
        <charset val="204"/>
      </rPr>
      <t xml:space="preserve">
1,42*Евро/1,18/ИндексСМР</t>
    </r>
  </si>
  <si>
    <r>
      <t>Проволочная обвязка REHAU-BKT. Общая 140мм 12468991001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</si>
  <si>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18,37</t>
    </r>
    <r>
      <rPr>
        <i/>
        <sz val="5"/>
        <rFont val="Arial"/>
        <family val="2"/>
        <charset val="204"/>
      </rPr>
      <t xml:space="preserve">
2,51*Евро/1,18/ИндексСМР</t>
    </r>
  </si>
  <si>
    <r>
      <t>Резьбозаж. соед. с разр. кольцом REHAU 17 x 2,0 12506071002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</si>
  <si>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42,68</t>
    </r>
    <r>
      <rPr>
        <i/>
        <sz val="5"/>
        <rFont val="Arial"/>
        <family val="2"/>
        <charset val="204"/>
      </rPr>
      <t xml:space="preserve">
5,83*Евро/1,18/ИндексСМР</t>
    </r>
  </si>
  <si>
    <t>ФЕР11-01-051-03</t>
  </si>
  <si>
    <r>
      <t>Устройство систем электрического отопления полов ("теплый пол") на основе: термопленки по готовому основанию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 к расх.; ЗПМ=1,7512; МАТ=1,052 к расх.; ТЗ=1,41; ТЗМ=1,7512)
НР (198 руб.): 111%=123%*0.9 от ФОТ (178 руб.)
СП (114 руб.): 64%=75%*0.85 от ФОТ (178 руб.)</t>
    </r>
  </si>
  <si>
    <r>
      <t>0,744</t>
    </r>
    <r>
      <rPr>
        <i/>
        <sz val="6"/>
        <rFont val="Arial"/>
        <family val="2"/>
        <charset val="204"/>
      </rPr>
      <t xml:space="preserve">
74,35 / 100</t>
    </r>
  </si>
  <si>
    <t>24,8019
18,45</t>
  </si>
  <si>
    <t>0,79488
0,59</t>
  </si>
  <si>
    <t>3. 101-1945</t>
  </si>
  <si>
    <t>Лента тканевая с липким слоем</t>
  </si>
  <si>
    <t>21,04
15,65</t>
  </si>
  <si>
    <t>4. 405-0219</t>
  </si>
  <si>
    <t>0,002104
0,0016</t>
  </si>
  <si>
    <r>
      <t>Полиэтиленовая пленка REHAU 1200мм (шир.) x 100м 12560541003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</si>
  <si>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7,54</t>
    </r>
    <r>
      <rPr>
        <i/>
        <sz val="5"/>
        <rFont val="Arial"/>
        <family val="2"/>
        <charset val="204"/>
      </rPr>
      <t xml:space="preserve">
1,03*Евро/1,18/ИндексСМР</t>
    </r>
  </si>
  <si>
    <r>
      <t>Арматурная сетка REHAU RM 100 размер ячеек 100ммх100мм 12563241005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</si>
  <si>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117,78</t>
    </r>
    <r>
      <rPr>
        <i/>
        <sz val="5"/>
        <rFont val="Arial"/>
        <family val="2"/>
        <charset val="204"/>
      </rPr>
      <t xml:space="preserve">
16,09*Евро/1,18/ИндексСМР</t>
    </r>
  </si>
  <si>
    <r>
      <t>Клейкая лента REHAU  50мм (шир.)x66 м 12619491001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</si>
  <si>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58,49</t>
    </r>
    <r>
      <rPr>
        <i/>
        <sz val="5"/>
        <rFont val="Arial"/>
        <family val="2"/>
        <charset val="204"/>
      </rPr>
      <t xml:space="preserve">
7,99*Евро/1,18/ИндексСМР</t>
    </r>
  </si>
  <si>
    <r>
      <t>Отстенная теплоизоляция с гофр. REHAU 10мм(толщ.), 180мм(шир.) x 25 (м) 12644111002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</si>
  <si>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8,12</t>
    </r>
    <r>
      <rPr>
        <i/>
        <sz val="5"/>
        <rFont val="Arial"/>
        <family val="2"/>
        <charset val="204"/>
      </rPr>
      <t xml:space="preserve">
1,11*Евро/1,18/ИндексСМР</t>
    </r>
  </si>
  <si>
    <t>Материалы, TA_HYDRONICS_2014</t>
  </si>
  <si>
    <r>
      <t>Ручной балансировочный клапан Ру 2,0МПа  ф15 STAD "TA HYDRONICS"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</si>
  <si>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744,18</t>
    </r>
    <r>
      <rPr>
        <i/>
        <sz val="5"/>
        <rFont val="Arial"/>
        <family val="2"/>
        <charset val="204"/>
      </rPr>
      <t xml:space="preserve">
101,66*Евро/1,18/ИндексСМР</t>
    </r>
  </si>
  <si>
    <r>
      <t>Запорный клапан Tmax=120°C, Ру 2,0МПа,  ф20  STS "TA HYDRONICS"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</si>
  <si>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718,06</t>
    </r>
    <r>
      <rPr>
        <i/>
        <sz val="5"/>
        <rFont val="Arial"/>
        <family val="2"/>
        <charset val="204"/>
      </rPr>
      <t xml:space="preserve">
98,09*Евро/1,18/ИндексСМР</t>
    </r>
  </si>
  <si>
    <r>
      <t>Прокладка трубопроводов отопления из стальных водогазопроводных неоцинкованных труб диаметром 20 мм</t>
    </r>
    <r>
      <rPr>
        <i/>
        <sz val="7"/>
        <rFont val="Arial"/>
        <family val="2"/>
        <charset val="204"/>
      </rPr>
      <t xml:space="preserve">
НР (52 руб.): 115%=128%*0.9 от ФОТ (45 руб.)
СП (32 руб.): 71%=83%*0.85 от ФОТ (45 руб.)</t>
    </r>
  </si>
  <si>
    <t>32,97
3,3</t>
  </si>
  <si>
    <t>1,15
0,12</t>
  </si>
  <si>
    <t>0,281
0,0281</t>
  </si>
  <si>
    <t>0,00053
0,0001</t>
  </si>
  <si>
    <t>0,06
0,006</t>
  </si>
  <si>
    <t>100
10</t>
  </si>
  <si>
    <t>0,0016
0,0002</t>
  </si>
  <si>
    <t>0,44
0,044</t>
  </si>
  <si>
    <r>
      <t>Изоляция трубопроводов цилиндрами</t>
    </r>
    <r>
      <rPr>
        <i/>
        <sz val="7"/>
        <rFont val="Arial"/>
        <family val="2"/>
        <charset val="204"/>
      </rPr>
      <t xml:space="preserve">
1 140,90 = 2 429,78 - 1,032 x 1 248,91
НР (5 руб.): 90%=100%*0.9 от ФОТ (5 руб.)
СП (3 руб.): 60%=70%*0.85 от ФОТ (5 руб.)</t>
    </r>
  </si>
  <si>
    <r>
      <t>0,02</t>
    </r>
    <r>
      <rPr>
        <i/>
        <sz val="6"/>
        <rFont val="Arial"/>
        <family val="2"/>
        <charset val="204"/>
      </rPr>
      <t xml:space="preserve">
0,0256*3,14*10*0,02</t>
    </r>
  </si>
  <si>
    <t>18,8
0,38</t>
  </si>
  <si>
    <t>1,18
0,02</t>
  </si>
  <si>
    <t>0,4
0,01</t>
  </si>
  <si>
    <t>0,0109
0,0002</t>
  </si>
  <si>
    <t xml:space="preserve">0,0011
</t>
  </si>
  <si>
    <t>0,004
0,0001</t>
  </si>
  <si>
    <t>0,039
0,0008</t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</si>
  <si>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Arial"/>
        <family val="2"/>
        <charset val="204"/>
      </rPr>
      <t xml:space="preserve">
НР (9 руб.): 115%=128%*0.9 от ФОТ (8 руб.)
СП (6 руб.): 71%=83%*0.85 от ФОТ (8 руб.)</t>
    </r>
  </si>
  <si>
    <t>5,01
0,5</t>
  </si>
  <si>
    <t>1,5
0,15</t>
  </si>
  <si>
    <t>0,02
0,002</t>
  </si>
  <si>
    <r>
      <t>Изоляция PAROC Pro Selection 100 толщиной 20 мм для ф 20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</si>
  <si>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0,8</t>
    </r>
    <r>
      <rPr>
        <i/>
        <sz val="6"/>
        <rFont val="Arial"/>
        <family val="2"/>
        <charset val="204"/>
      </rPr>
      <t xml:space="preserve">
0,0256*3,14*10*1,05</t>
    </r>
  </si>
  <si>
    <r>
      <t>Оклеивание поверхности изоляции тканью базальтовой БТ11</t>
    </r>
    <r>
      <rPr>
        <i/>
        <sz val="7"/>
        <rFont val="Arial"/>
        <family val="2"/>
        <charset val="204"/>
      </rPr>
      <t xml:space="preserve">
НР (10 руб.): 90%=100%*0.9 от ФОТ (11 руб.)
СП (7 руб.): 60%=70%*0.85 от ФОТ (11 руб.)</t>
    </r>
  </si>
  <si>
    <r>
      <t>0,021</t>
    </r>
    <r>
      <rPr>
        <i/>
        <sz val="6"/>
        <rFont val="Arial"/>
        <family val="2"/>
        <charset val="204"/>
      </rPr>
      <t xml:space="preserve">
2,1 / 100</t>
    </r>
  </si>
  <si>
    <t>44
0,92</t>
  </si>
  <si>
    <t>1,26
0,03</t>
  </si>
  <si>
    <t>0,0473
0,001</t>
  </si>
  <si>
    <t>0,024
0,0005</t>
  </si>
  <si>
    <t>0,12
0,0025</t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</si>
  <si>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НР (1 руб.): 81%=90%*0.9 от ФОТ (1 руб.)
СП (1 руб.): 60%=70%*0.85 от ФОТ (1 руб.)</t>
    </r>
  </si>
  <si>
    <t>5,31
0,05</t>
  </si>
  <si>
    <t>1,12
0,01</t>
  </si>
  <si>
    <t>0,012
0,0001</t>
  </si>
  <si>
    <t xml:space="preserve">0,002
</t>
  </si>
  <si>
    <r>
      <t>Окраска по металлу за 2 раза кузбасским лаком</t>
    </r>
    <r>
      <rPr>
        <i/>
        <sz val="7"/>
        <rFont val="Arial"/>
        <family val="2"/>
        <charset val="204"/>
      </rPr>
      <t xml:space="preserve">
НР (2 руб.): 95%=105%*0.9 от ФОТ (2 руб.)
СП (1 руб.): 47%=55%*0.85 от ФОТ (2 руб.)</t>
    </r>
  </si>
  <si>
    <t>19,65
0,2</t>
  </si>
  <si>
    <t>0,009
0,0001</t>
  </si>
  <si>
    <t xml:space="preserve">0,0026
</t>
  </si>
  <si>
    <t>ТЕР46-03-010-02</t>
  </si>
  <si>
    <r>
      <t>Пробивка в бетонных перекрытиях отверстий 0,05*0,1</t>
    </r>
    <r>
      <rPr>
        <i/>
        <sz val="7"/>
        <rFont val="Arial"/>
        <family val="2"/>
        <charset val="204"/>
      </rPr>
      <t xml:space="preserve">
НР (6 руб.): 99%=110%*0.9 от ФОТ (6 руб.)
СП (4 руб.): 60%=70%*0.85 от ФОТ (6 руб.)</t>
    </r>
  </si>
  <si>
    <t>100 отверстий</t>
  </si>
  <si>
    <t>35,43
0,35</t>
  </si>
  <si>
    <t>8,99
0,09</t>
  </si>
  <si>
    <t>17,98
0,18</t>
  </si>
  <si>
    <t>Итоги по разделу 2 Система теплого пола бассейна :</t>
  </si>
  <si>
    <t xml:space="preserve">  Итого по разделу 2 Система теплого пола бассейна</t>
  </si>
  <si>
    <r>
      <t xml:space="preserve">ЛОКАЛЬНЫЙ СМЕТНЫЙ РАСЧЕТ № </t>
    </r>
    <r>
      <rPr>
        <sz val="10"/>
        <rFont val="Arial"/>
        <family val="2"/>
        <charset val="204"/>
      </rPr>
      <t>02-01-04  (14-057-ЭМ.СМ)</t>
    </r>
  </si>
  <si>
    <t>на Электрооборудование к проекту: Реконструкция системы технологической водоподготовки бассейна профилактория комбината</t>
  </si>
  <si>
    <t>Основание: 14-057-ЭМ</t>
  </si>
  <si>
    <t>___________________________30,554</t>
  </si>
  <si>
    <t>_______________________________________________________________________________________________21,110</t>
  </si>
  <si>
    <t>_______________________________________________________________________________________________9,444</t>
  </si>
  <si>
    <t>___________________________1,388</t>
  </si>
  <si>
    <t>_______________________________________________________________________________________________86,86</t>
  </si>
  <si>
    <t xml:space="preserve">                           Раздел 1. Электрооборудование</t>
  </si>
  <si>
    <t>ТЕРм08-03-524-05</t>
  </si>
  <si>
    <r>
      <t>Монтаж. Ящик с одним двухполюсным рубильником, или с двухполюсным рубильником и двумя предохранителями, или с двумя блоками «предохранитель-выключатель», или с двумя предохранителями, устанавливаемый на конструкции на стене или колонне, на ток до 250 А</t>
    </r>
    <r>
      <rPr>
        <i/>
        <sz val="7"/>
        <rFont val="Arial"/>
        <family val="2"/>
        <charset val="204"/>
      </rPr>
      <t xml:space="preserve">
НР (43 руб.): 95% от ФОТ (45 руб.)
СП (29 руб.): 65% от ФОТ (45 руб.)</t>
    </r>
  </si>
  <si>
    <t>3,21
3,21</t>
  </si>
  <si>
    <t>0,13
0,13</t>
  </si>
  <si>
    <t>3. 330206</t>
  </si>
  <si>
    <t>4. 350451</t>
  </si>
  <si>
    <t>6. 101-1665</t>
  </si>
  <si>
    <t>Лак электроизоляционный 318</t>
  </si>
  <si>
    <t>0,018
0,018</t>
  </si>
  <si>
    <t>1,22
1,22</t>
  </si>
  <si>
    <t>9. 101-1964</t>
  </si>
  <si>
    <t>Шпагат бумажный</t>
  </si>
  <si>
    <t>0,005
0,005</t>
  </si>
  <si>
    <t>10. 101-1977</t>
  </si>
  <si>
    <t>0,418
0,418</t>
  </si>
  <si>
    <t>11. 101-2143</t>
  </si>
  <si>
    <t>0,046
0,046</t>
  </si>
  <si>
    <t>12. 101-2365</t>
  </si>
  <si>
    <t>Нитки швейные</t>
  </si>
  <si>
    <t>0,003
0,003</t>
  </si>
  <si>
    <t>13. 101-2493</t>
  </si>
  <si>
    <t>Лента липкая изоляционная на поликасиновом компаунде марки ЛСЭПЛ, шириной 20-30 мм, толщиной от 0,14 до 0,19 мм</t>
  </si>
  <si>
    <t>0,044
0,044</t>
  </si>
  <si>
    <t>14. 101-3911</t>
  </si>
  <si>
    <t>15. 101-3914</t>
  </si>
  <si>
    <t>Дюбели распорные полипропиленовые</t>
  </si>
  <si>
    <t>0,014
0,014</t>
  </si>
  <si>
    <t>16. 111-0086</t>
  </si>
  <si>
    <t>Бирки маркировочные</t>
  </si>
  <si>
    <t>17. 201-0843</t>
  </si>
  <si>
    <t>18. 509-0038</t>
  </si>
  <si>
    <t>Наконечники кабельные для электротехнических установок</t>
  </si>
  <si>
    <t>4,1
4,1</t>
  </si>
  <si>
    <t>19. 509-0090</t>
  </si>
  <si>
    <t>Перемычки гибкие, тип ПГС-50</t>
  </si>
  <si>
    <t>1
1</t>
  </si>
  <si>
    <t>20. 509-1210</t>
  </si>
  <si>
    <t>Вазелин технический</t>
  </si>
  <si>
    <t>0,012
0,012</t>
  </si>
  <si>
    <t>0,9
0,9</t>
  </si>
  <si>
    <t>Оборудование, Лампа.66</t>
  </si>
  <si>
    <r>
      <t>Ящик силовой  для приема и распределения электрической энергии 380/220В, 250А,50 Гц. с предохранителями Iн.п.в=100А ЯРПП-250А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</si>
  <si>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823,44</t>
    </r>
    <r>
      <rPr>
        <i/>
        <sz val="5"/>
        <rFont val="Arial"/>
        <family val="2"/>
        <charset val="204"/>
      </rPr>
      <t xml:space="preserve">
3766,00/1,18/ИндексОБ</t>
    </r>
  </si>
  <si>
    <t>ТЕРм08-03-524-04</t>
  </si>
  <si>
    <r>
      <t>Монтаж. Ящик с одним двухполюсным рубильником, или с двухполюсным рубильником и двумя предохранителями, или с двумя блоками «предохранитель-выключатель», или с двумя предохранителями, устанавливаемый на конструкции на стене или колонне, на ток до 100 А</t>
    </r>
    <r>
      <rPr>
        <i/>
        <sz val="7"/>
        <rFont val="Arial"/>
        <family val="2"/>
        <charset val="204"/>
      </rPr>
      <t xml:space="preserve">
НР (32 руб.): 95% от ФОТ (34 руб.)
СП (22 руб.): 65% от ФОТ (34 руб.)</t>
    </r>
  </si>
  <si>
    <t>2,46
2,46</t>
  </si>
  <si>
    <t>0,27
0,27</t>
  </si>
  <si>
    <t>0,024
0,024</t>
  </si>
  <si>
    <t>0,006
0,006</t>
  </si>
  <si>
    <t>0,69
0,69</t>
  </si>
  <si>
    <t>Оборудование, ЭТМ</t>
  </si>
  <si>
    <r>
      <t>Ящик-выключатель защищенныйсо штепсельным разъемом трехполюсный; 100 А; 500 Hz, 380В ЯВЗШ-31-У2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</si>
  <si>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1190,34</t>
    </r>
    <r>
      <rPr>
        <i/>
        <sz val="5"/>
        <rFont val="Arial"/>
        <family val="2"/>
        <charset val="204"/>
      </rPr>
      <t xml:space="preserve">
5444,00/1,18/ИндексОБ</t>
    </r>
  </si>
  <si>
    <t xml:space="preserve">                           Щит силовой распределительный ЩС-2:</t>
  </si>
  <si>
    <r>
      <t>Установка открытая, корпус из металла,   ЩРн-36з-1 74УХЛ3,исп. IP54,  на 36 модулей, навесной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</si>
  <si>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256,26</t>
    </r>
    <r>
      <rPr>
        <i/>
        <sz val="5"/>
        <rFont val="Arial"/>
        <family val="2"/>
        <charset val="204"/>
      </rPr>
      <t xml:space="preserve">
1172,00/1,18/ИндексОБ</t>
    </r>
  </si>
  <si>
    <r>
      <t>Шина N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</si>
  <si>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6,71</t>
    </r>
    <r>
      <rPr>
        <i/>
        <sz val="5"/>
        <rFont val="Arial"/>
        <family val="2"/>
        <charset val="204"/>
      </rPr>
      <t xml:space="preserve">
30,70/1,18/ИндексОБ</t>
    </r>
  </si>
  <si>
    <r>
      <t>Шина РЕ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</si>
  <si>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8,99</t>
    </r>
    <r>
      <rPr>
        <i/>
        <sz val="5"/>
        <rFont val="Arial"/>
        <family val="2"/>
        <charset val="204"/>
      </rPr>
      <t xml:space="preserve">
41,10/1,18/ИндексОБ</t>
    </r>
  </si>
  <si>
    <r>
      <t>Сборная трехфазная шина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</si>
  <si>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86,15</t>
    </r>
    <r>
      <rPr>
        <i/>
        <sz val="5"/>
        <rFont val="Arial"/>
        <family val="2"/>
        <charset val="204"/>
      </rPr>
      <t xml:space="preserve">
394,00/1,18/ИндексОБ</t>
    </r>
  </si>
  <si>
    <t>ТЕРм08-03-575-01</t>
  </si>
  <si>
    <r>
      <t>Монтаж выключателей в щите</t>
    </r>
    <r>
      <rPr>
        <i/>
        <sz val="7"/>
        <rFont val="Arial"/>
        <family val="2"/>
        <charset val="204"/>
      </rPr>
      <t xml:space="preserve">
НР (134 руб.): 95% от ФОТ (141 руб.)
СП (92 руб.): 65% от ФОТ (141 руб.)</t>
    </r>
  </si>
  <si>
    <t>1,12
10,08</t>
  </si>
  <si>
    <t>1. 101-1977</t>
  </si>
  <si>
    <t>0,02
0,18</t>
  </si>
  <si>
    <t>0,31
2,79</t>
  </si>
  <si>
    <r>
      <t>Выключатель-разъединитель ВН32 3Р 100 А, 50/60 Hz 2300/400V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</si>
  <si>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42,63</t>
    </r>
    <r>
      <rPr>
        <i/>
        <sz val="5"/>
        <rFont val="Arial"/>
        <family val="2"/>
        <charset val="204"/>
      </rPr>
      <t xml:space="preserve">
195,00/1,18/ИндексОБ</t>
    </r>
  </si>
  <si>
    <r>
      <t>Трехполюсный автоматический выключатель с тепловым и электромагнитным расцепителем, кривая С: ВА47-29/С/3Р/10A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</si>
  <si>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31,93</t>
    </r>
    <r>
      <rPr>
        <i/>
        <sz val="5"/>
        <rFont val="Arial"/>
        <family val="2"/>
        <charset val="204"/>
      </rPr>
      <t xml:space="preserve">
146,00/1,18/ИндексОБ</t>
    </r>
  </si>
  <si>
    <r>
      <t>Трехполюсный автоматический выключатель с тепловым и электромагнитным расцепителем, кривая D: ВА47-29/D/3Р/80A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</si>
  <si>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165,52</t>
    </r>
    <r>
      <rPr>
        <i/>
        <sz val="5"/>
        <rFont val="Arial"/>
        <family val="2"/>
        <charset val="204"/>
      </rPr>
      <t xml:space="preserve">
757,00/1,18/ИндексОБ</t>
    </r>
  </si>
  <si>
    <r>
      <t>Трехполюсный автоматический выключатель с тепловым и электромагнитным расцепителем, кривая D: ВА47-29/D/3Р/25A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</si>
  <si>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41,55</t>
    </r>
    <r>
      <rPr>
        <i/>
        <sz val="5"/>
        <rFont val="Arial"/>
        <family val="2"/>
        <charset val="204"/>
      </rPr>
      <t xml:space="preserve">
190,00/1,18/ИндексОБ</t>
    </r>
  </si>
  <si>
    <r>
      <t>Трехполюсный автоматический выключатель с тепловым и электромагнитным расцепителем, кривая D: ВА47-29/D/3Р/16A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</si>
  <si>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Трехполюсный автоматический выключатель с тепловым и электромагнитным расцепителем, кривая D: ВА47-29/D/3Р/10A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</si>
  <si>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Однополюсный автоматический выключатель с тепловым и электромагнитным расцепителем, кривая D: ВА47-29/С/1Р/10A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</si>
  <si>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Однополюсный автоматический выключатель с тепловым и электромагнитным расцепителем, кривая В: ВА47-29/В/1Р/10A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</si>
  <si>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10,62</t>
    </r>
    <r>
      <rPr>
        <i/>
        <sz val="5"/>
        <rFont val="Arial"/>
        <family val="2"/>
        <charset val="204"/>
      </rPr>
      <t xml:space="preserve">
48,60/1,18/ИндексОБ</t>
    </r>
  </si>
  <si>
    <t>ТЕРм08-04-745-01</t>
  </si>
  <si>
    <r>
      <t>Ввод герметичный</t>
    </r>
    <r>
      <rPr>
        <i/>
        <sz val="7"/>
        <rFont val="Arial"/>
        <family val="2"/>
        <charset val="204"/>
      </rPr>
      <t xml:space="preserve">
НР (338 руб.): 95% от ФОТ (356 руб.)
СП (231 руб.): 65% от ФОТ (356 руб.)</t>
    </r>
  </si>
  <si>
    <t>21,5
21,5</t>
  </si>
  <si>
    <t>0,18
0,18</t>
  </si>
  <si>
    <t>2. 030408</t>
  </si>
  <si>
    <t>Лебедки электрические тяговым усилием 156,96 кН (16 т)</t>
  </si>
  <si>
    <t>3,65
3,65</t>
  </si>
  <si>
    <t>3,13
3,13</t>
  </si>
  <si>
    <t>4. 400002</t>
  </si>
  <si>
    <t>5. 101-0179</t>
  </si>
  <si>
    <t>0,00015
0,0002</t>
  </si>
  <si>
    <t>6. 101-0865</t>
  </si>
  <si>
    <t>Роли свинцовые марки С1 толщиной 1,0 мм</t>
  </si>
  <si>
    <t>0,0035
0,0035</t>
  </si>
  <si>
    <t>7. 101-1662</t>
  </si>
  <si>
    <t>Азот газообразный технический</t>
  </si>
  <si>
    <t>8. 101-1755</t>
  </si>
  <si>
    <t>Сталь полосовая, марка стали Ст3сп шириной 50-200 мм толщиной 4-5 мм</t>
  </si>
  <si>
    <t>0,0013
0,0013</t>
  </si>
  <si>
    <t>9. 101-1924</t>
  </si>
  <si>
    <t>2,5
2,5</t>
  </si>
  <si>
    <t>10. 101-2353</t>
  </si>
  <si>
    <t>Спирт этиловый ректификованный технический, сорт I</t>
  </si>
  <si>
    <t>5E-5
0,0001</t>
  </si>
  <si>
    <t>11. 102-0081</t>
  </si>
  <si>
    <t>Доски необрезные хвойных пород длиной 4-6,5 м, все ширины, толщиной 44 мм и более, III сорта</t>
  </si>
  <si>
    <t>12. 201-0835</t>
  </si>
  <si>
    <t>0,5
0,5</t>
  </si>
  <si>
    <t>13. 509-0899</t>
  </si>
  <si>
    <t>Состав органосиликатный</t>
  </si>
  <si>
    <t>14. 509-0910</t>
  </si>
  <si>
    <t>Бумага асбестовая электроизоляционная марки БЭ толщиной 0,2-0,3 мм</t>
  </si>
  <si>
    <t>0,0015
0,0015</t>
  </si>
  <si>
    <t>5,83
5,83</t>
  </si>
  <si>
    <t xml:space="preserve">                           </t>
  </si>
  <si>
    <t>Оборудование, Уралэлектротехника</t>
  </si>
  <si>
    <r>
      <t>Ящик управления 380В, 50Гц, Iн=8А, исп. IP54 Я5114-2974-30ХЛ4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</si>
  <si>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1316,29</t>
    </r>
    <r>
      <rPr>
        <i/>
        <sz val="5"/>
        <rFont val="Arial"/>
        <family val="2"/>
        <charset val="204"/>
      </rPr>
      <t xml:space="preserve">
6020,00/1,18/ИндексОБ</t>
    </r>
  </si>
  <si>
    <r>
      <t>Ящик управления 380В, 50Гц, Iн=16А, исп. IP54  Я5115-3274-32УХЛ4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</si>
  <si>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Ящик управления SK-712</t>
    </r>
    <r>
      <rPr>
        <i/>
        <sz val="7"/>
        <rFont val="Arial"/>
        <family val="2"/>
        <charset val="204"/>
      </rPr>
      <t xml:space="preserve">
(МДС 81-35.2004 п.4.60.Транспортные расходы на ОБ ПЗ=3%;
МДС 81-35.2004 п.4.64.Заготовительно-складские расходы  на ОБ ПЗ=1,2%)</t>
    </r>
  </si>
  <si>
    <r>
      <t>4045,07</t>
    </r>
    <r>
      <rPr>
        <i/>
        <sz val="5"/>
        <rFont val="Arial"/>
        <family val="2"/>
        <charset val="204"/>
      </rPr>
      <t xml:space="preserve">
18500,00/1,18/ИндексОБ</t>
    </r>
  </si>
  <si>
    <t>Итоги по разделу 1 Электрооборудование :</t>
  </si>
  <si>
    <t xml:space="preserve">  Итого по разделу 1 Электрооборудование</t>
  </si>
  <si>
    <t xml:space="preserve">                           Раздел 2. Монтажные работы и материалы</t>
  </si>
  <si>
    <t>ТЕРм08-02-409-01</t>
  </si>
  <si>
    <r>
      <t>Монтаж. Труба ПВХ по установленным конструкциям, по стенам и колоннам с креплением скобами, диаметр до 25 мм</t>
    </r>
    <r>
      <rPr>
        <i/>
        <sz val="7"/>
        <rFont val="Arial"/>
        <family val="2"/>
        <charset val="204"/>
      </rPr>
      <t xml:space="preserve">
НР (107 руб.): 95% от ФОТ (113 руб.)
СП (73 руб.): 65% от ФОТ (113 руб.)</t>
    </r>
  </si>
  <si>
    <t>23,8
4,76</t>
  </si>
  <si>
    <t>15,8
3,16</t>
  </si>
  <si>
    <t>2,7
0,54</t>
  </si>
  <si>
    <t>4,84
0,97</t>
  </si>
  <si>
    <t>0,0021
0,0004</t>
  </si>
  <si>
    <t>13,4
2,68</t>
  </si>
  <si>
    <t>0,96
0,192</t>
  </si>
  <si>
    <t>0,2
0,04</t>
  </si>
  <si>
    <t>1,8
0,36</t>
  </si>
  <si>
    <t>6,7
1,34</t>
  </si>
  <si>
    <t>18
3,6</t>
  </si>
  <si>
    <t>1
0,2</t>
  </si>
  <si>
    <t>6,31
1,262</t>
  </si>
  <si>
    <t>Материалы, ЭТМ</t>
  </si>
  <si>
    <r>
      <t>Труба гибкая гофрированная ф20мм 11920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</si>
  <si>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1,15</t>
    </r>
    <r>
      <rPr>
        <i/>
        <sz val="5"/>
        <rFont val="Arial"/>
        <family val="2"/>
        <charset val="204"/>
      </rPr>
      <t xml:space="preserve">
7,60/1,18/ИндексСМР</t>
    </r>
  </si>
  <si>
    <t>ТЕРм08-02-412-01</t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</si>
  <si>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  </r>
    <r>
      <rPr>
        <i/>
        <sz val="7"/>
        <rFont val="Arial"/>
        <family val="2"/>
        <charset val="204"/>
      </rPr>
      <t xml:space="preserve">
НР (14 руб.): 95% от ФОТ (15 руб.)
СП (10 руб.): 65% от ФОТ (15 руб.)</t>
    </r>
  </si>
  <si>
    <t>5,61
1,12</t>
  </si>
  <si>
    <t>3. 101-1764</t>
  </si>
  <si>
    <t>Тальк молотый, сорт I</t>
  </si>
  <si>
    <t>0,00043
0,0001</t>
  </si>
  <si>
    <t>4. 101-2143</t>
  </si>
  <si>
    <t>0,02
0,004</t>
  </si>
  <si>
    <t>5. 101-2493</t>
  </si>
  <si>
    <t>0,16
0,032</t>
  </si>
  <si>
    <t>6. 111-0086</t>
  </si>
  <si>
    <t>7. 509-0033</t>
  </si>
  <si>
    <t>Сжимы ответвительные</t>
  </si>
  <si>
    <t>0,31
0,062</t>
  </si>
  <si>
    <t>8. 509-0044</t>
  </si>
  <si>
    <t>Колпачки изолирующие</t>
  </si>
  <si>
    <t>0,8
0,16</t>
  </si>
  <si>
    <t>9. 509-0081</t>
  </si>
  <si>
    <t>Гильзы соединительные</t>
  </si>
  <si>
    <t>10. 509-0783</t>
  </si>
  <si>
    <t>12,2
2,44</t>
  </si>
  <si>
    <t>11. 999-9950</t>
  </si>
  <si>
    <t>1,49
0,298</t>
  </si>
  <si>
    <t>ТЕРм08-02-395-02</t>
  </si>
  <si>
    <r>
      <t>Монтаж. Лоток металлический штампованный по установленным конструкциям, ширина лотка до 400 мм</t>
    </r>
    <r>
      <rPr>
        <i/>
        <sz val="7"/>
        <rFont val="Arial"/>
        <family val="2"/>
        <charset val="204"/>
      </rPr>
      <t xml:space="preserve">
НР (52 руб.): 95% от ФОТ (55 руб.)
СП (36 руб.): 65% от ФОТ (55 руб.)</t>
    </r>
  </si>
  <si>
    <r>
      <t>0,0521</t>
    </r>
    <r>
      <rPr>
        <i/>
        <sz val="6"/>
        <rFont val="Arial"/>
        <family val="2"/>
        <charset val="204"/>
      </rPr>
      <t xml:space="preserve">
(11,07*4+0,77*4+0,027*3+0,027*4+1,14*4)/1000</t>
    </r>
  </si>
  <si>
    <t>58,1
3,03</t>
  </si>
  <si>
    <t>1,56
0,08</t>
  </si>
  <si>
    <t>16,2
0,84</t>
  </si>
  <si>
    <t>10,6
0,55</t>
  </si>
  <si>
    <t>5. 101-1924</t>
  </si>
  <si>
    <t>2,66
0,1386</t>
  </si>
  <si>
    <t>6. 101-1977</t>
  </si>
  <si>
    <t>1,78
0,0927</t>
  </si>
  <si>
    <t>15,4
0,8023</t>
  </si>
  <si>
    <r>
      <t>Проволочный кабельный лоток, осн. 300 h= 50мм, l=3000мм с крышкой FC5030, 35525 (вес=2,11*3+1,58*3=11,07кг/шт)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</si>
  <si>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344,99</t>
    </r>
    <r>
      <rPr>
        <i/>
        <sz val="5"/>
        <rFont val="Arial"/>
        <family val="2"/>
        <charset val="204"/>
      </rPr>
      <t xml:space="preserve">
(460*3+300*3)/1,18/ИндексСМР</t>
    </r>
  </si>
  <si>
    <r>
      <t>Консоль ML облегченная с осн.300мм FC34108 (вес=0,77 кг)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</si>
  <si>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30,11</t>
    </r>
    <r>
      <rPr>
        <i/>
        <sz val="5"/>
        <rFont val="Arial"/>
        <family val="2"/>
        <charset val="204"/>
      </rPr>
      <t xml:space="preserve">
199,00/1,18/ИндексСМР</t>
    </r>
  </si>
  <si>
    <r>
      <t>Комплект №1 для изготовления изгиба 90° для кабельных лотов (0,007+0,01+0,006+0,004=0,027кг)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</si>
  <si>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2,87</t>
    </r>
    <r>
      <rPr>
        <i/>
        <sz val="5"/>
        <rFont val="Arial"/>
        <family val="2"/>
        <charset val="204"/>
      </rPr>
      <t xml:space="preserve">
(3,5+7,2+6,4+1,9)/1,18/ИндексСМР</t>
    </r>
  </si>
  <si>
    <r>
      <t>Комплект №1 для изготовления Т-образного  отвода для кабельных лотов (0,007+0,01+0,006+0,004=0,027кг)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</si>
  <si>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Перегородка SEP 36460 (вес=0,38кг/м*3=1,14кг/шт)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</si>
  <si>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187,93</t>
    </r>
    <r>
      <rPr>
        <i/>
        <sz val="5"/>
        <rFont val="Arial"/>
        <family val="2"/>
        <charset val="204"/>
      </rPr>
      <t xml:space="preserve">
414,00*3/1,18/ИндексСМР</t>
    </r>
  </si>
  <si>
    <t>ТЕРм08-02-395-01</t>
  </si>
  <si>
    <r>
      <t>Монтаж. Лоток металлический штампованный по установленным конструкциям, ширина лотка до 200 мм</t>
    </r>
    <r>
      <rPr>
        <i/>
        <sz val="7"/>
        <rFont val="Arial"/>
        <family val="2"/>
        <charset val="204"/>
      </rPr>
      <t xml:space="preserve">
НР (20 руб.): 95% от ФОТ (21 руб.)
СП (14 руб.): 65% от ФОТ (21 руб.)</t>
    </r>
  </si>
  <si>
    <r>
      <t>0,0164</t>
    </r>
    <r>
      <rPr>
        <i/>
        <sz val="6"/>
        <rFont val="Arial"/>
        <family val="2"/>
        <charset val="204"/>
      </rPr>
      <t xml:space="preserve">
(6,51*2+3,06*1+0,07*4)/1000</t>
    </r>
  </si>
  <si>
    <t>67,5
1,11</t>
  </si>
  <si>
    <t>1,56
0,03</t>
  </si>
  <si>
    <t>19,8
0,32</t>
  </si>
  <si>
    <t>13,1
0,21</t>
  </si>
  <si>
    <t>3,36
0,0551</t>
  </si>
  <si>
    <t>2,54
0,0417</t>
  </si>
  <si>
    <t>17,89
0,2934</t>
  </si>
  <si>
    <r>
      <t>Проволочный кабельный лоток, осн. 200 h= 50мм, l=3000мм с крышкой FC5020, 35524 (вес=1,06*3+1,11*3=6,51кг/шт)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</si>
  <si>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213,35</t>
    </r>
    <r>
      <rPr>
        <i/>
        <sz val="5"/>
        <rFont val="Arial"/>
        <family val="2"/>
        <charset val="204"/>
      </rPr>
      <t xml:space="preserve">
(255*3+215,0*3)/1,18/ИндексСМР</t>
    </r>
  </si>
  <si>
    <r>
      <t>Проволочный кабельный лоток, осн. 50 h=50мм, l=3000мм с крышкой FC5005, 35520 (вес=0,62*3+0,4*3=3,06кг/шт)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</si>
  <si>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121,79</t>
    </r>
    <r>
      <rPr>
        <i/>
        <sz val="5"/>
        <rFont val="Arial"/>
        <family val="2"/>
        <charset val="204"/>
      </rPr>
      <t xml:space="preserve">
(170,0*3+98,30*3)/1,18/ИндексСМР</t>
    </r>
  </si>
  <si>
    <r>
      <t>Соединение  кабельный лотов, осн. 200 h=50мм FC37304 (вес=0,07кг/шт)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</si>
  <si>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13,99</t>
    </r>
    <r>
      <rPr>
        <i/>
        <sz val="5"/>
        <rFont val="Arial"/>
        <family val="2"/>
        <charset val="204"/>
      </rPr>
      <t xml:space="preserve">
92,40/1,18/ИндексСМР</t>
    </r>
  </si>
  <si>
    <t>ТЕРм08-02-397-01</t>
  </si>
  <si>
    <r>
      <t>Монтаж. Профиль перфорированный монтажный длиной 2 м</t>
    </r>
    <r>
      <rPr>
        <i/>
        <sz val="7"/>
        <rFont val="Arial"/>
        <family val="2"/>
        <charset val="204"/>
      </rPr>
      <t xml:space="preserve">
НР (68 руб.): 95% от ФОТ (72 руб.)
СП (47 руб.): 65% от ФОТ (72 руб.)</t>
    </r>
  </si>
  <si>
    <r>
      <t>0,36</t>
    </r>
    <r>
      <rPr>
        <i/>
        <sz val="6"/>
        <rFont val="Arial"/>
        <family val="2"/>
        <charset val="204"/>
      </rPr>
      <t xml:space="preserve">
(18*2) / 100</t>
    </r>
  </si>
  <si>
    <t>10,7
3,85</t>
  </si>
  <si>
    <t>0,33
0,12</t>
  </si>
  <si>
    <t>3,28
1,18</t>
  </si>
  <si>
    <t>3,01
1,08</t>
  </si>
  <si>
    <t>2,21
0,8</t>
  </si>
  <si>
    <t>6. 101-1699</t>
  </si>
  <si>
    <t>4,34
1,562</t>
  </si>
  <si>
    <t>7. 101-1924</t>
  </si>
  <si>
    <t>2,14
0,7704</t>
  </si>
  <si>
    <t>8. 101-1977</t>
  </si>
  <si>
    <t>1,25
0,45</t>
  </si>
  <si>
    <t>10. 101-3914</t>
  </si>
  <si>
    <t>0,3
0,108</t>
  </si>
  <si>
    <t>11. 502-0639</t>
  </si>
  <si>
    <t>Муфта</t>
  </si>
  <si>
    <t>6
2,16</t>
  </si>
  <si>
    <t>12. 509-0166</t>
  </si>
  <si>
    <t>Серьга</t>
  </si>
  <si>
    <t>30
10,8</t>
  </si>
  <si>
    <t>2,84
1,022</t>
  </si>
  <si>
    <r>
      <t>П-образный профиль PSM, толщина 2,5мм, l=2000м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</si>
  <si>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92,3</t>
    </r>
    <r>
      <rPr>
        <i/>
        <sz val="5"/>
        <rFont val="Arial"/>
        <family val="2"/>
        <charset val="204"/>
      </rPr>
      <t xml:space="preserve">
305,00*2/1,18/ИндексСМР</t>
    </r>
  </si>
  <si>
    <r>
      <t>Стальной забивной анкер М10 (вес=0,016кг/шт)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</si>
  <si>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1,41</t>
    </r>
    <r>
      <rPr>
        <i/>
        <sz val="5"/>
        <rFont val="Arial"/>
        <family val="2"/>
        <charset val="204"/>
      </rPr>
      <t xml:space="preserve">
9,30/1,18/ИндексСМР</t>
    </r>
  </si>
  <si>
    <r>
      <t>Шпилька резьбовая, оцинкованная DIN 975/976, М10х2000 (вес=0,496кг/шт)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</si>
  <si>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30,26</t>
    </r>
    <r>
      <rPr>
        <i/>
        <sz val="5"/>
        <rFont val="Arial"/>
        <family val="2"/>
        <charset val="204"/>
      </rPr>
      <t xml:space="preserve">
100,00*2/1,18/ИндексСМР</t>
    </r>
  </si>
  <si>
    <t>ТЕРм08-02-400-01</t>
  </si>
  <si>
    <r>
      <t>Монтаж. Провод по перфорированным профилям, сечением до 6 мм2</t>
    </r>
    <r>
      <rPr>
        <i/>
        <sz val="7"/>
        <rFont val="Arial"/>
        <family val="2"/>
        <charset val="204"/>
      </rPr>
      <t xml:space="preserve">
НР (32 руб.): 95% от ФОТ (34 руб.)
СП (22 руб.): 65% от ФОТ (34 руб.)</t>
    </r>
  </si>
  <si>
    <r>
      <t>0,36</t>
    </r>
    <r>
      <rPr>
        <i/>
        <sz val="6"/>
        <rFont val="Arial"/>
        <family val="2"/>
        <charset val="204"/>
      </rPr>
      <t xml:space="preserve">
36 / 100</t>
    </r>
  </si>
  <si>
    <t>4,7
1,69</t>
  </si>
  <si>
    <t>2,2
0,79</t>
  </si>
  <si>
    <t>0,05
0,018</t>
  </si>
  <si>
    <t>5. 101-2478</t>
  </si>
  <si>
    <t>Лента К226</t>
  </si>
  <si>
    <t>6. 101-2493</t>
  </si>
  <si>
    <t>0,16
0,0576</t>
  </si>
  <si>
    <t>7. 111-0086</t>
  </si>
  <si>
    <t>8. 509-0070</t>
  </si>
  <si>
    <t>Кнопки монтажные</t>
  </si>
  <si>
    <t>0,02
0,0072</t>
  </si>
  <si>
    <t>9. 509-0143</t>
  </si>
  <si>
    <t>Полоски и пряжки для крепления проводов</t>
  </si>
  <si>
    <t>0,26
0,0936</t>
  </si>
  <si>
    <t>10. 509-0167</t>
  </si>
  <si>
    <t>Сжимы соединительные</t>
  </si>
  <si>
    <t>0,1
0,036</t>
  </si>
  <si>
    <t>ТЕРм08-02-152-06</t>
  </si>
  <si>
    <r>
      <t>Монтаж. Стойка сборных кабельных конструкций (без полок), масса до 4 кг</t>
    </r>
    <r>
      <rPr>
        <i/>
        <sz val="7"/>
        <rFont val="Arial"/>
        <family val="2"/>
        <charset val="204"/>
      </rPr>
      <t xml:space="preserve">
НР (11 руб.): 95% от ФОТ (12 руб.)
СП (8 руб.): 65% от ФОТ (12 руб.)</t>
    </r>
  </si>
  <si>
    <t>28,4
0,85</t>
  </si>
  <si>
    <t>0,66
0,02</t>
  </si>
  <si>
    <t>22
0,66</t>
  </si>
  <si>
    <t>4. 101-1699</t>
  </si>
  <si>
    <t>24,5
0,735</t>
  </si>
  <si>
    <t>3,68
0,1104</t>
  </si>
  <si>
    <t>7. 113-1786</t>
  </si>
  <si>
    <t>Лак битумный БТ-123</t>
  </si>
  <si>
    <t xml:space="preserve">0,0014
</t>
  </si>
  <si>
    <t>8. 509-0102</t>
  </si>
  <si>
    <t>8,7
0,261</t>
  </si>
  <si>
    <t>7,7
0,231</t>
  </si>
  <si>
    <r>
      <t>Стойка К314У3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</si>
  <si>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126,04</t>
    </r>
    <r>
      <rPr>
        <i/>
        <sz val="5"/>
        <rFont val="Arial"/>
        <family val="2"/>
        <charset val="204"/>
      </rPr>
      <t xml:space="preserve">
833,00/1,18/ИндексСМР</t>
    </r>
  </si>
  <si>
    <t>ТЕРм08-02-405-01</t>
  </si>
  <si>
    <r>
      <t>Монтаж. Провод по установленным стальным конструкциям и панелям, сечение до 16 мм2</t>
    </r>
    <r>
      <rPr>
        <i/>
        <sz val="7"/>
        <rFont val="Arial"/>
        <family val="2"/>
        <charset val="204"/>
      </rPr>
      <t xml:space="preserve">
НР (24 руб.): 95% от ФОТ (25 руб.)
СП (16 руб.): 65% от ФОТ (25 руб.)</t>
    </r>
  </si>
  <si>
    <t>38,3
1,92</t>
  </si>
  <si>
    <t>6,18
0,31</t>
  </si>
  <si>
    <t>6,11
0,31</t>
  </si>
  <si>
    <t>5. 101-0115</t>
  </si>
  <si>
    <t>Винты с полукруглой головкой длиной 50 мм</t>
  </si>
  <si>
    <t xml:space="preserve">0,00058
</t>
  </si>
  <si>
    <t>3
0,15</t>
  </si>
  <si>
    <t>7. 101-2143</t>
  </si>
  <si>
    <t>0,1
0,005</t>
  </si>
  <si>
    <t>8. 111-0086</t>
  </si>
  <si>
    <t>9. 509-0109</t>
  </si>
  <si>
    <t>Скоба К-142</t>
  </si>
  <si>
    <t>220
11</t>
  </si>
  <si>
    <t>10. 509-0143</t>
  </si>
  <si>
    <t>2,2
0,11</t>
  </si>
  <si>
    <t>11. 509-0860</t>
  </si>
  <si>
    <t>Прессшпан листовой, марки А</t>
  </si>
  <si>
    <t>0,55
0,0275</t>
  </si>
  <si>
    <t>10,15
0,5075</t>
  </si>
  <si>
    <t>ТЕРм08-02-411-01</t>
  </si>
  <si>
    <r>
      <t>Монтаж. Рукав металлический наружным диаметром до 48 мм</t>
    </r>
    <r>
      <rPr>
        <i/>
        <sz val="7"/>
        <rFont val="Arial"/>
        <family val="2"/>
        <charset val="204"/>
      </rPr>
      <t xml:space="preserve">
НР (39 руб.): 95% от ФОТ (41 руб.)
СП (27 руб.): 65% от ФОТ (41 руб.)</t>
    </r>
  </si>
  <si>
    <r>
      <t>0,09</t>
    </r>
    <r>
      <rPr>
        <i/>
        <sz val="6"/>
        <rFont val="Arial"/>
        <family val="2"/>
        <charset val="204"/>
      </rPr>
      <t xml:space="preserve">
(1,5*6) / 100</t>
    </r>
  </si>
  <si>
    <t>34,7
3,12</t>
  </si>
  <si>
    <t>0,22
0,02</t>
  </si>
  <si>
    <t>17,9
1,61</t>
  </si>
  <si>
    <t>3. 331451</t>
  </si>
  <si>
    <t>4,44
0,4</t>
  </si>
  <si>
    <t>0,00218
0,0002</t>
  </si>
  <si>
    <t>0,003
0,0003</t>
  </si>
  <si>
    <t>21,8
1,962</t>
  </si>
  <si>
    <t>0,0515
0,0046</t>
  </si>
  <si>
    <t>1,05
0,0945</t>
  </si>
  <si>
    <t>10. 101-3911</t>
  </si>
  <si>
    <t>1
0,09</t>
  </si>
  <si>
    <t>12. 509-0031</t>
  </si>
  <si>
    <t>Муфты соединительные</t>
  </si>
  <si>
    <t>10
0,9</t>
  </si>
  <si>
    <t>13. 509-0090</t>
  </si>
  <si>
    <t>5
0,45</t>
  </si>
  <si>
    <t>14. 509-0102</t>
  </si>
  <si>
    <t>25
2,25</t>
  </si>
  <si>
    <t>15. 509-0783</t>
  </si>
  <si>
    <t>16. 999-9950</t>
  </si>
  <si>
    <t>9,2
0,828</t>
  </si>
  <si>
    <r>
      <t>Герметичный металлорукав в ПВХ изоляции МРПИ (ШЭМ) L=1.5м МРПИ 20 (22)У2,5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</si>
  <si>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7,8</t>
    </r>
    <r>
      <rPr>
        <i/>
        <sz val="5"/>
        <rFont val="Arial"/>
        <family val="2"/>
        <charset val="204"/>
      </rPr>
      <t xml:space="preserve">
51,50/1,18/ИндексСМР</t>
    </r>
  </si>
  <si>
    <r>
      <t>Муфта вводная МВ - М (РКн) исп.IP54 МВ 20 У2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</si>
  <si>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1,84</t>
    </r>
    <r>
      <rPr>
        <i/>
        <sz val="5"/>
        <rFont val="Arial"/>
        <family val="2"/>
        <charset val="204"/>
      </rPr>
      <t xml:space="preserve">
12,20/1,18/ИндексСМР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</si>
  <si>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  </r>
    <r>
      <rPr>
        <i/>
        <sz val="7"/>
        <rFont val="Arial"/>
        <family val="2"/>
        <charset val="204"/>
      </rPr>
      <t xml:space="preserve">
НР (7 руб.): 95% от ФОТ (7 руб.)
СП (5 руб.): 65% от ФОТ (7 руб.)</t>
    </r>
  </si>
  <si>
    <t>5,61
0,5</t>
  </si>
  <si>
    <t xml:space="preserve">0,00043
</t>
  </si>
  <si>
    <t>0,02
0,0018</t>
  </si>
  <si>
    <t>0,16
0,0144</t>
  </si>
  <si>
    <t>0,31
0,0279</t>
  </si>
  <si>
    <t>0,8
0,072</t>
  </si>
  <si>
    <t>0,05
0,0045</t>
  </si>
  <si>
    <t>12,2
1,098</t>
  </si>
  <si>
    <t>1,49
0,1341</t>
  </si>
  <si>
    <r>
      <t>Комплект крепления металлокорпуса к столбу монтажной полосой YKK-0-125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</si>
  <si>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104,56</t>
    </r>
    <r>
      <rPr>
        <i/>
        <sz val="5"/>
        <rFont val="Arial"/>
        <family val="2"/>
        <charset val="204"/>
      </rPr>
      <t xml:space="preserve">
691,00/1,18/ИндексСМР</t>
    </r>
  </si>
  <si>
    <t>ТЕРм08-02-398-01</t>
  </si>
  <si>
    <r>
      <t>Монтаж. Провод в лотках, сечением до 6 мм2</t>
    </r>
    <r>
      <rPr>
        <i/>
        <sz val="7"/>
        <rFont val="Arial"/>
        <family val="2"/>
        <charset val="204"/>
      </rPr>
      <t xml:space="preserve">
НР (57 руб.): 95% от ФОТ (60 руб.)
СП (39 руб.): 65% от ФОТ (60 руб.)</t>
    </r>
  </si>
  <si>
    <r>
      <t>1,7</t>
    </r>
    <r>
      <rPr>
        <i/>
        <sz val="6"/>
        <rFont val="Arial"/>
        <family val="2"/>
        <charset val="204"/>
      </rPr>
      <t xml:space="preserve">
(60+25+35+80+20+20-20-36-5-9) / 100</t>
    </r>
  </si>
  <si>
    <t>1,68
2,86</t>
  </si>
  <si>
    <t>0,8
1,36</t>
  </si>
  <si>
    <t>0,05
0,085</t>
  </si>
  <si>
    <t>0,16
0,272</t>
  </si>
  <si>
    <t>0,02
0,034</t>
  </si>
  <si>
    <t>0,26
0,442</t>
  </si>
  <si>
    <t>0,1
0,17</t>
  </si>
  <si>
    <t>0,45
0,765</t>
  </si>
  <si>
    <r>
      <t>Кабель с медными  жилами, с изоляцией из ПВХ пластиката, в_x000D_
оболочке из ПВХ пластиката пониженной пожароопасности ВВГнг(А)-LS 5х25 мм2-0,66 кВ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</si>
  <si>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82,92</t>
    </r>
    <r>
      <rPr>
        <i/>
        <sz val="5"/>
        <rFont val="Arial"/>
        <family val="2"/>
        <charset val="204"/>
      </rPr>
      <t xml:space="preserve">
548,00/1,18/ИндексСМР</t>
    </r>
  </si>
  <si>
    <r>
      <t>Кабель с медными  жилами, с изоляцией из ПВХ пластиката, в_x000D_
оболочке из ПВХ пластиката пониженной пожароопасности ВВГнг(А)-LS 5х16 мм2-0,66 кВ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</si>
  <si>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52,5</t>
    </r>
    <r>
      <rPr>
        <i/>
        <sz val="5"/>
        <rFont val="Arial"/>
        <family val="2"/>
        <charset val="204"/>
      </rPr>
      <t xml:space="preserve">
347,00/1,18/ИндексСМР</t>
    </r>
  </si>
  <si>
    <r>
      <t>Кабель с медными  жилами, с изоляцией из ПВХ пластиката, в_x000D_
оболочке из ПВХ пластиката пониженной пожароопасности ВВГнг(А)-LS 5х2,5 мм2-0,66 кВ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</si>
  <si>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8,58</t>
    </r>
    <r>
      <rPr>
        <i/>
        <sz val="5"/>
        <rFont val="Arial"/>
        <family val="2"/>
        <charset val="204"/>
      </rPr>
      <t xml:space="preserve">
56,70/1,18/ИндексСМР</t>
    </r>
  </si>
  <si>
    <r>
      <t>Кабель с медными  жилами, с изоляцией из ПВХ пластиката, в_x000D_
оболочке из ПВХ пластиката пониженной пожароопасности ВВГнг(А)-LS 4х2,5 мм2-0,66 кВ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</si>
  <si>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6,93</t>
    </r>
    <r>
      <rPr>
        <i/>
        <sz val="5"/>
        <rFont val="Arial"/>
        <family val="2"/>
        <charset val="204"/>
      </rPr>
      <t xml:space="preserve">
45,80/1,18/ИндексСМР</t>
    </r>
  </si>
  <si>
    <r>
      <t>Кабель с медными  жилами, с изоляцией из ПВХ пластиката, в_x000D_
оболочке из ПВХ пластиката пониженной пожароопасности ВВГнг(А)-LS 3х2,5 мм2-0,66 кВ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</si>
  <si>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5,05</t>
    </r>
    <r>
      <rPr>
        <i/>
        <sz val="5"/>
        <rFont val="Arial"/>
        <family val="2"/>
        <charset val="204"/>
      </rPr>
      <t xml:space="preserve">
33,40/1,18/ИндексСМР</t>
    </r>
  </si>
  <si>
    <r>
      <t>Кабельный наконечник медный без покрытия для кабеля 0,4кВ сечением: 25мм2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</si>
  <si>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1,77</t>
    </r>
    <r>
      <rPr>
        <i/>
        <sz val="5"/>
        <rFont val="Arial"/>
        <family val="2"/>
        <charset val="204"/>
      </rPr>
      <t xml:space="preserve">
11,70/1,18/ИндексСМР</t>
    </r>
  </si>
  <si>
    <r>
      <t>Кабельный наконечник медный без покрытия для кабеля 0,4кВ сечением: 16мм2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</si>
  <si>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1,58</t>
    </r>
    <r>
      <rPr>
        <i/>
        <sz val="5"/>
        <rFont val="Arial"/>
        <family val="2"/>
        <charset val="204"/>
      </rPr>
      <t xml:space="preserve">
10,40/1,18/ИндексСМР</t>
    </r>
  </si>
  <si>
    <r>
      <t>Монтаж. Провод и кабель для теплого пола</t>
    </r>
    <r>
      <rPr>
        <i/>
        <sz val="7"/>
        <rFont val="Arial"/>
        <family val="2"/>
        <charset val="204"/>
      </rPr>
      <t xml:space="preserve">
НР (195 руб.): 95% от ФОТ (205 руб.)
СП (133 руб.): 65% от ФОТ (205 руб.)</t>
    </r>
  </si>
  <si>
    <r>
      <t>0,4</t>
    </r>
    <r>
      <rPr>
        <i/>
        <sz val="6"/>
        <rFont val="Arial"/>
        <family val="2"/>
        <charset val="204"/>
      </rPr>
      <t xml:space="preserve">
(20+20) / 100</t>
    </r>
  </si>
  <si>
    <t>38,3
15,32</t>
  </si>
  <si>
    <t>0,25
0,1</t>
  </si>
  <si>
    <t>6,18
2,47</t>
  </si>
  <si>
    <t>6,11
2,44</t>
  </si>
  <si>
    <t>0,00058
0,0002</t>
  </si>
  <si>
    <t>3
1,2</t>
  </si>
  <si>
    <t>0,1
0,04</t>
  </si>
  <si>
    <t>220
88</t>
  </si>
  <si>
    <t>2,2
0,88</t>
  </si>
  <si>
    <t>0,55
0,22</t>
  </si>
  <si>
    <t>10,15
4,06</t>
  </si>
  <si>
    <r>
      <t>Кабель с медными  жилами, с изоляцией из ПВХ пластиката, в_x000D_
оболочке из ПВХ пластиката пониженной пожароопасности ВВГнг(А)-LS 3х1,5 мм2-0,66 кВ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</si>
  <si>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4,19</t>
    </r>
    <r>
      <rPr>
        <i/>
        <sz val="5"/>
        <rFont val="Arial"/>
        <family val="2"/>
        <charset val="204"/>
      </rPr>
      <t xml:space="preserve">
27,70/1,18/ИндексСМР</t>
    </r>
  </si>
  <si>
    <t>ТСЦ-502-0512</t>
  </si>
  <si>
    <t>Провода силовые для электрических установок на напряжение до 450 В с медной жилой марки ПВ3, сечением 1 мм2</t>
  </si>
  <si>
    <t>1000 м</t>
  </si>
  <si>
    <r>
      <t>0,02</t>
    </r>
    <r>
      <rPr>
        <i/>
        <sz val="6"/>
        <rFont val="Arial"/>
        <family val="2"/>
        <charset val="204"/>
      </rPr>
      <t xml:space="preserve">
20 / 1000</t>
    </r>
  </si>
  <si>
    <t>Итоги по разделу 2 Монтажные работы и материалы :</t>
  </si>
  <si>
    <t xml:space="preserve">  Электромонтажные работы на других объектах</t>
  </si>
  <si>
    <t xml:space="preserve">  Материалы для монтажных работ по прайсам</t>
  </si>
  <si>
    <t xml:space="preserve">  Материалы для монтажных работ</t>
  </si>
  <si>
    <t xml:space="preserve">  Итого по разделу 2 Монтажные работы и материалы</t>
  </si>
  <si>
    <r>
      <t xml:space="preserve">ЛОКАЛЬНЫЙ СМЕТНЫЙ РАСЧЕТ № </t>
    </r>
    <r>
      <rPr>
        <sz val="10"/>
        <rFont val="Arial"/>
        <family val="2"/>
        <charset val="204"/>
      </rPr>
      <t>02-01-05  (14-057-ЭО.СМ)</t>
    </r>
  </si>
  <si>
    <t>на Электроосвещение к проекту: Реконструкция системы технологической водоподготовки бассейна профилактория комбината</t>
  </si>
  <si>
    <t>Основание: 14-057-ЭО</t>
  </si>
  <si>
    <t>___________________________31,419</t>
  </si>
  <si>
    <t>_______________________________________________________________________________________________1,157</t>
  </si>
  <si>
    <t>_______________________________________________________________________________________________30,262</t>
  </si>
  <si>
    <t>___________________________1,180</t>
  </si>
  <si>
    <t>_______________________________________________________________________________________________74,3</t>
  </si>
  <si>
    <t xml:space="preserve">                           Раздел 1. Электроосвещение</t>
  </si>
  <si>
    <t>ТЕРм08-03-591-06</t>
  </si>
  <si>
    <r>
      <t>Монтаж. Переключатель неутопленного типа при открытой проводке</t>
    </r>
    <r>
      <rPr>
        <i/>
        <sz val="7"/>
        <rFont val="Arial"/>
        <family val="2"/>
        <charset val="204"/>
      </rPr>
      <t xml:space="preserve">
НР (21 руб.): 95% от ФОТ (22 руб.)
СП (14 руб.): 65% от ФОТ (22 руб.)</t>
    </r>
  </si>
  <si>
    <r>
      <t>0,04</t>
    </r>
    <r>
      <rPr>
        <i/>
        <sz val="6"/>
        <rFont val="Arial"/>
        <family val="2"/>
        <charset val="204"/>
      </rPr>
      <t xml:space="preserve">
(2+2) / 100</t>
    </r>
  </si>
  <si>
    <t>38,9
1,56</t>
  </si>
  <si>
    <t>2. 330206</t>
  </si>
  <si>
    <t>6,4
0,26</t>
  </si>
  <si>
    <t>4. 101-1477</t>
  </si>
  <si>
    <t>Шурупы с полукруглой головкой 2,5х20 мм</t>
  </si>
  <si>
    <t xml:space="preserve">0,00016
</t>
  </si>
  <si>
    <t>5. 101-1481</t>
  </si>
  <si>
    <t>Шурупы с полукруглой головкой 4x40 мм</t>
  </si>
  <si>
    <t xml:space="preserve">0,0003
</t>
  </si>
  <si>
    <t>0,11
0,0044</t>
  </si>
  <si>
    <t>7. 101-3914</t>
  </si>
  <si>
    <t>2,04
0,0816</t>
  </si>
  <si>
    <t>8. 503-0464</t>
  </si>
  <si>
    <t>Подрозетники деревянные</t>
  </si>
  <si>
    <t>1,03
0,0412</t>
  </si>
  <si>
    <t>10,87
0,4348</t>
  </si>
  <si>
    <r>
      <t>Переключатель на 2-а направления, 10А ~250В IP55 Plexo IP66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</si>
  <si>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60,52</t>
    </r>
    <r>
      <rPr>
        <i/>
        <sz val="5"/>
        <rFont val="Arial"/>
        <family val="2"/>
        <charset val="204"/>
      </rPr>
      <t xml:space="preserve">
400,00/1,18/ИндексСМР</t>
    </r>
  </si>
  <si>
    <r>
      <t>Переключатель на 2-а направления, 10А ~250В IP55 Plexo IP55-IK07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</si>
  <si>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t>ТЕРм10-08-019-01</t>
  </si>
  <si>
    <r>
      <t>Монтаж. Коробка ответвительная</t>
    </r>
    <r>
      <rPr>
        <i/>
        <sz val="7"/>
        <rFont val="Arial"/>
        <family val="2"/>
        <charset val="204"/>
      </rPr>
      <t xml:space="preserve">
НР (154 руб.): 80% от ФОТ (193 руб.)
СП (116 руб.): 60% от ФОТ (193 руб.)</t>
    </r>
  </si>
  <si>
    <t>0,5
14</t>
  </si>
  <si>
    <t>1. 101-0812</t>
  </si>
  <si>
    <t>1E-5
0,0003</t>
  </si>
  <si>
    <t>2. 101-1481</t>
  </si>
  <si>
    <t>5E-5
0,0014</t>
  </si>
  <si>
    <t>4. 999-9950</t>
  </si>
  <si>
    <t>0,14
3,92</t>
  </si>
  <si>
    <t>ТСЦ-503-0460</t>
  </si>
  <si>
    <t>Разветвительная коробка</t>
  </si>
  <si>
    <t>ТЕРм08-03-593-06</t>
  </si>
  <si>
    <r>
      <t>Монтаж. Светильник потолочный или настенный с креплением винтами или болтами для помещений с нормальными условиями среды, одноламповый</t>
    </r>
    <r>
      <rPr>
        <i/>
        <sz val="7"/>
        <rFont val="Arial"/>
        <family val="2"/>
        <charset val="204"/>
      </rPr>
      <t xml:space="preserve">
НР (365 руб.): 95% от ФОТ (384 руб.)
СП (250 руб.): 65% от ФОТ (384 руб.)</t>
    </r>
  </si>
  <si>
    <t>88,3
17,66</t>
  </si>
  <si>
    <t>1,36
0,27</t>
  </si>
  <si>
    <t>42,4
8,48</t>
  </si>
  <si>
    <t>25,6
5,12</t>
  </si>
  <si>
    <t>0,00306
0,0006</t>
  </si>
  <si>
    <t>4,08
0,816</t>
  </si>
  <si>
    <t>8. 503-0472</t>
  </si>
  <si>
    <t>Розетка потолочная</t>
  </si>
  <si>
    <t>1,02
0,204</t>
  </si>
  <si>
    <t>9. 509-0033</t>
  </si>
  <si>
    <t>2,04
0,408</t>
  </si>
  <si>
    <t>10. 999-9950</t>
  </si>
  <si>
    <t>24,67
4,934</t>
  </si>
  <si>
    <r>
      <t>Cветильник подвесной 220В, 50Гц с лампой ДРИ-70 Е27 70Вт IP54 крепление на монтажный профиль ЖГСП17-70-732 18170732 ASTZ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</si>
  <si>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649,11</t>
    </r>
    <r>
      <rPr>
        <i/>
        <sz val="5"/>
        <rFont val="Arial"/>
        <family val="2"/>
        <charset val="204"/>
      </rPr>
      <t xml:space="preserve">
4290,00/1,18/ИндексСМР</t>
    </r>
  </si>
  <si>
    <t>ТЕРм08-03-593-05</t>
  </si>
  <si>
    <r>
      <t>Монтаж. Светильник потолочный или настенный с креплением винтами или болтами для помещений с тяжелыми условиями среды, уплотненный</t>
    </r>
    <r>
      <rPr>
        <i/>
        <sz val="7"/>
        <rFont val="Arial"/>
        <family val="2"/>
        <charset val="204"/>
      </rPr>
      <t xml:space="preserve">
НР (74 руб.): 95% от ФОТ (78 руб.)
СП (51 руб.): 65% от ФОТ (78 руб.)</t>
    </r>
  </si>
  <si>
    <r>
      <t>0,04</t>
    </r>
    <r>
      <rPr>
        <i/>
        <sz val="6"/>
        <rFont val="Arial"/>
        <family val="2"/>
        <charset val="204"/>
      </rPr>
      <t xml:space="preserve">
4 / 100</t>
    </r>
  </si>
  <si>
    <t>93,4
3,74</t>
  </si>
  <si>
    <t>0,8
0,03</t>
  </si>
  <si>
    <t>40
1,6</t>
  </si>
  <si>
    <t>25,6
1,02</t>
  </si>
  <si>
    <t>0,00306
0,0001</t>
  </si>
  <si>
    <t>0,31
0,0124</t>
  </si>
  <si>
    <t>4,08
0,1632</t>
  </si>
  <si>
    <t>1,02
0,0408</t>
  </si>
  <si>
    <t>26,1
1,044</t>
  </si>
  <si>
    <r>
      <t>Cветильник  220В, 50Гц с    LED 50Вт , IP67 AtomSvet®Plant 02-50-5600-55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</si>
  <si>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2249,21</t>
    </r>
    <r>
      <rPr>
        <i/>
        <sz val="5"/>
        <rFont val="Arial"/>
        <family val="2"/>
        <charset val="204"/>
      </rPr>
      <t xml:space="preserve">
14865,00/1,18/ИндексСМР</t>
    </r>
  </si>
  <si>
    <t>ТЕРм08-03-593-10</t>
  </si>
  <si>
    <r>
      <t>Монтаж. Световые настенные указатели</t>
    </r>
    <r>
      <rPr>
        <i/>
        <sz val="7"/>
        <rFont val="Arial"/>
        <family val="2"/>
        <charset val="204"/>
      </rPr>
      <t xml:space="preserve">
НР (13 руб.): 95% от ФОТ (14 руб.)
СП (9 руб.): 65% от ФОТ (14 руб.)</t>
    </r>
  </si>
  <si>
    <t>98,2
0,98</t>
  </si>
  <si>
    <t>25,6
0,26</t>
  </si>
  <si>
    <t>4. 101-2493</t>
  </si>
  <si>
    <t>0,21
0,0021</t>
  </si>
  <si>
    <t>5. 101-3914</t>
  </si>
  <si>
    <t>4,08
0,0408</t>
  </si>
  <si>
    <t>6. 502-0246</t>
  </si>
  <si>
    <t>Провода неизолированные для воздушных линий электропередачи медные марки М, сечением 4 мм2</t>
  </si>
  <si>
    <t xml:space="preserve">0,00153
</t>
  </si>
  <si>
    <t>27,44
0,2744</t>
  </si>
  <si>
    <r>
      <t>Cветильник настенный 220В, 50Гц с  LED 1.2Вт  , IP41  настенный c батареей, с пиктограммой  "Насосная". ДСО70-1,2-731 Тwins LED кат.70112731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</si>
  <si>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346,95</t>
    </r>
    <r>
      <rPr>
        <i/>
        <sz val="5"/>
        <rFont val="Arial"/>
        <family val="2"/>
        <charset val="204"/>
      </rPr>
      <t xml:space="preserve">
2293,00/1,18/ИндексСМР</t>
    </r>
  </si>
  <si>
    <t>ТСЦ-509-0677</t>
  </si>
  <si>
    <t>Лампы газоразрядные высокого давления типа ДНаТ 150</t>
  </si>
  <si>
    <r>
      <t>1,6</t>
    </r>
    <r>
      <rPr>
        <i/>
        <sz val="6"/>
        <rFont val="Arial"/>
        <family val="2"/>
        <charset val="204"/>
      </rPr>
      <t xml:space="preserve">
16 / 10</t>
    </r>
  </si>
  <si>
    <t>ТСЦ-509-0696</t>
  </si>
  <si>
    <t>Лампа 220В, 50Гц, 60Вт цоколь Е14</t>
  </si>
  <si>
    <t>ТЕРм08-02-413-01</t>
  </si>
  <si>
    <r>
      <t>Провод, количество проводов в резинобитумной трубке до 2, сечение провода до 6 мм2</t>
    </r>
    <r>
      <rPr>
        <i/>
        <sz val="7"/>
        <rFont val="Arial"/>
        <family val="2"/>
        <charset val="204"/>
      </rPr>
      <t xml:space="preserve">
НР (465 руб.): 95% от ФОТ (489 руб.)
СП (318 руб.): 65% от ФОТ (489 руб.)</t>
    </r>
  </si>
  <si>
    <t>100 м трубок</t>
  </si>
  <si>
    <r>
      <t>1,8</t>
    </r>
    <r>
      <rPr>
        <i/>
        <sz val="6"/>
        <rFont val="Arial"/>
        <family val="2"/>
        <charset val="204"/>
      </rPr>
      <t xml:space="preserve">
180/100</t>
    </r>
  </si>
  <si>
    <t>20,2
36,36</t>
  </si>
  <si>
    <t>0,22
0,4</t>
  </si>
  <si>
    <t>3. 101-0319</t>
  </si>
  <si>
    <t>Картон строительный прокладочный марки Б</t>
  </si>
  <si>
    <t>0,00033
0,0006</t>
  </si>
  <si>
    <t>4. 101-0612</t>
  </si>
  <si>
    <t>Мастика клеящая морозостойкая битумно-масляная МБ-50</t>
  </si>
  <si>
    <t>0,0014
0,0025</t>
  </si>
  <si>
    <t>5. 101-0813</t>
  </si>
  <si>
    <t>0,0021
0,0038</t>
  </si>
  <si>
    <t>6. 101-1764</t>
  </si>
  <si>
    <t>0,0003
0,0005</t>
  </si>
  <si>
    <t>0,04
0,072</t>
  </si>
  <si>
    <t>8. 101-2493</t>
  </si>
  <si>
    <t>0,16
0,288</t>
  </si>
  <si>
    <t>9. 101-3914</t>
  </si>
  <si>
    <t>0,32
0,576</t>
  </si>
  <si>
    <t>10. 111-0086</t>
  </si>
  <si>
    <t>3,2
5,76</t>
  </si>
  <si>
    <t>12. 405-0219</t>
  </si>
  <si>
    <t>0,021
0,0378</t>
  </si>
  <si>
    <t>13. 509-0033</t>
  </si>
  <si>
    <t>5,35
9,63</t>
  </si>
  <si>
    <r>
      <t>Труба гофрированная   D=20мм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</si>
  <si>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Кабели с медными жилами, с изоляцией и оболочкой из полимерных композиций, не_x000D_
содержащих галогенов ВВГнг(А)-FRLS  5х2,5 мм2-0,66 кВ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</si>
  <si>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15,44</t>
    </r>
    <r>
      <rPr>
        <i/>
        <sz val="5"/>
        <rFont val="Arial"/>
        <family val="2"/>
        <charset val="204"/>
      </rPr>
      <t xml:space="preserve">
102,00/1,18/ИндексСМР</t>
    </r>
  </si>
  <si>
    <r>
      <t>Кабели с медными жилами, с изоляцией и оболочкой из полимерных композиций, не_x000D_
содержащих галогенов ВВГнг(А)-FRLS  3х2,5 мм2-0,66 кВ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</si>
  <si>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9,51</t>
    </r>
    <r>
      <rPr>
        <i/>
        <sz val="5"/>
        <rFont val="Arial"/>
        <family val="2"/>
        <charset val="204"/>
      </rPr>
      <t xml:space="preserve">
62,90/1,18/ИндексСМР</t>
    </r>
  </si>
  <si>
    <t>Итоги по разделу 1 Электроосвещение :</t>
  </si>
  <si>
    <t xml:space="preserve">  Итого по разделу 1 Электроосвещение</t>
  </si>
  <si>
    <r>
      <t xml:space="preserve">ЛОКАЛЬНЫЙ СМЕТНЫЙ РАСЧЕТ № </t>
    </r>
    <r>
      <rPr>
        <sz val="10"/>
        <rFont val="Arial"/>
        <family val="2"/>
        <charset val="204"/>
      </rPr>
      <t>02-01-06  (14-057-КМ.СМ)</t>
    </r>
  </si>
  <si>
    <t>на Конструкции металлические. Опоры трубопроводов к проекту: Реконструкция системы технологической водоподготовки бассейна профилактория комбината</t>
  </si>
  <si>
    <t>Основание: 14-057-КМ</t>
  </si>
  <si>
    <t>___________________________2,139</t>
  </si>
  <si>
    <t>___________________________0,182</t>
  </si>
  <si>
    <t>_______________________________________________________________________________________________11,54</t>
  </si>
  <si>
    <t xml:space="preserve">                           Раздел 1. Опоры трубопроводов</t>
  </si>
  <si>
    <t>ТЕР09-03-039-01</t>
  </si>
  <si>
    <r>
      <t>Монтаж опорных конструкций для крепления трубопроводов внутри зданий и сооружений массой до 0,1 т</t>
    </r>
    <r>
      <rPr>
        <i/>
        <sz val="7"/>
        <rFont val="Arial"/>
        <family val="2"/>
        <charset val="204"/>
      </rPr>
      <t xml:space="preserve">
НР (66 руб.): 81%=90%*0.9 от ФОТ (82 руб.)
СП (59 руб.): 72%=85%*0.85 от ФОТ (82 руб.)</t>
    </r>
  </si>
  <si>
    <r>
      <t>0,0797</t>
    </r>
    <r>
      <rPr>
        <i/>
        <sz val="6"/>
        <rFont val="Arial"/>
        <family val="2"/>
        <charset val="204"/>
      </rPr>
      <t xml:space="preserve">
(9,5*6,89+1,0*14,2)/1000</t>
    </r>
  </si>
  <si>
    <t>80,22
6,39</t>
  </si>
  <si>
    <t>4,29
0,34</t>
  </si>
  <si>
    <t>2,32
0,18</t>
  </si>
  <si>
    <t>18,91
1,51</t>
  </si>
  <si>
    <t>1,19
0,09</t>
  </si>
  <si>
    <t>6. 400001</t>
  </si>
  <si>
    <t>0,16
0,01</t>
  </si>
  <si>
    <t>7. 101-0309</t>
  </si>
  <si>
    <t>1,95
0,1554</t>
  </si>
  <si>
    <t>9. 101-0797</t>
  </si>
  <si>
    <t>10. 101-1019</t>
  </si>
  <si>
    <t>0,00194
0,0002</t>
  </si>
  <si>
    <t>11. 101-1515</t>
  </si>
  <si>
    <t>0,014
0,0011</t>
  </si>
  <si>
    <t>12. 101-1714</t>
  </si>
  <si>
    <t>0,005
0,0004</t>
  </si>
  <si>
    <t>13. 101-1805</t>
  </si>
  <si>
    <t>0,59
0,047</t>
  </si>
  <si>
    <t>15. 101-2467</t>
  </si>
  <si>
    <t xml:space="preserve">0,0006
</t>
  </si>
  <si>
    <t>16. 102-0023</t>
  </si>
  <si>
    <t>0,00103
0,0001</t>
  </si>
  <si>
    <t>0,0187
0,0015</t>
  </si>
  <si>
    <t>ТЕР46-03-001-01</t>
  </si>
  <si>
    <r>
      <t>Сверление вертикальных отверстий глубиной 200 мм (80 мм) диаметром 21 мм</t>
    </r>
    <r>
      <rPr>
        <i/>
        <sz val="7"/>
        <rFont val="Arial"/>
        <family val="2"/>
        <charset val="204"/>
      </rPr>
      <t xml:space="preserve">
НР (73 руб.): 99%=110%*0.9 от ФОТ (74 руб.)
СП (44 руб.): 60%=70%*0.85 от ФОТ (74 руб.)</t>
    </r>
  </si>
  <si>
    <t>17,3
2,77</t>
  </si>
  <si>
    <t>1. 330210</t>
  </si>
  <si>
    <t>Установки для сверления отверстий в железобетоне диаметром до 160 мм</t>
  </si>
  <si>
    <t>16,4
2,62</t>
  </si>
  <si>
    <t>1,8
0,29</t>
  </si>
  <si>
    <t>3. 101-1913</t>
  </si>
  <si>
    <t>Сверла кольцевые алмазные диаметром 20 мм</t>
  </si>
  <si>
    <t>2,52
0,4032</t>
  </si>
  <si>
    <t>0,443
0,0709</t>
  </si>
  <si>
    <t>ТЕР46-03-001-17</t>
  </si>
  <si>
    <r>
      <t>На каждые 10 мм изменения глубины сверления добавляется или исключается к расценке 46-03-001-01</t>
    </r>
    <r>
      <rPr>
        <i/>
        <sz val="7"/>
        <rFont val="Arial"/>
        <family val="2"/>
        <charset val="204"/>
      </rPr>
      <t xml:space="preserve">
(ПЗ=12 (ОЗП=12; ЭМ=12 к расх.; ЗПМ=12; МАТ=12 к расх.; ТЗ=12; ТЗМ=12))
НР (-26 руб.): 99%=110%*0.9 от ФОТ (-26 руб.)
СП (-16 руб.): 60%=70%*0.85 от ФОТ (-26 руб.)</t>
    </r>
  </si>
  <si>
    <r>
      <t>-0,16</t>
    </r>
    <r>
      <rPr>
        <i/>
        <sz val="6"/>
        <rFont val="Arial"/>
        <family val="2"/>
        <charset val="204"/>
      </rPr>
      <t xml:space="preserve">
-16 / 100</t>
    </r>
  </si>
  <si>
    <t>2,28
-0,36</t>
  </si>
  <si>
    <t>9,84
-1,57</t>
  </si>
  <si>
    <t>2. 101-1913</t>
  </si>
  <si>
    <t>1,512
-0,2419</t>
  </si>
  <si>
    <t>0,264
-0,0422</t>
  </si>
  <si>
    <t>ТЕР46-03-002-01</t>
  </si>
  <si>
    <r>
      <t>Сверление  горизонтальных  отверстий глубиной 200 мм (80 мм) диаметром 21 мм</t>
    </r>
    <r>
      <rPr>
        <i/>
        <sz val="7"/>
        <rFont val="Arial"/>
        <family val="2"/>
        <charset val="204"/>
      </rPr>
      <t xml:space="preserve">
НР (73 руб.): 99%=110%*0.9 от ФОТ (74 руб.)
СП (44 руб.): 60%=70%*0.85 от ФОТ (74 руб.)</t>
    </r>
  </si>
  <si>
    <t>23,3
2,8</t>
  </si>
  <si>
    <t>22
2,64</t>
  </si>
  <si>
    <t>1,8
0,22</t>
  </si>
  <si>
    <t>2,52
0,3024</t>
  </si>
  <si>
    <t>0,594
0,0713</t>
  </si>
  <si>
    <t>ТЕР46-03-002-17</t>
  </si>
  <si>
    <r>
      <t>На каждые 10 мм изменения глубины сверления добавляется или исключается к расценке 46-03-002-01</t>
    </r>
    <r>
      <rPr>
        <i/>
        <sz val="7"/>
        <rFont val="Arial"/>
        <family val="2"/>
        <charset val="204"/>
      </rPr>
      <t xml:space="preserve">
(ПЗ=12 (ОЗП=12; ЭМ=12 к расх.; ЗПМ=12; МАТ=12 к расх.; ТЗ=12; ТЗМ=12))
НР (-28 руб.): 99%=110%*0.9 от ФОТ (-28 руб.)
СП (-17 руб.): 60%=70%*0.85 от ФОТ (-28 руб.)</t>
    </r>
  </si>
  <si>
    <r>
      <t>-0,12</t>
    </r>
    <r>
      <rPr>
        <i/>
        <sz val="6"/>
        <rFont val="Arial"/>
        <family val="2"/>
        <charset val="204"/>
      </rPr>
      <t xml:space="preserve">
-12 / 100</t>
    </r>
  </si>
  <si>
    <t>4,44
-0,53</t>
  </si>
  <si>
    <t>13,2
-1,58</t>
  </si>
  <si>
    <t>1,512
-0,1814</t>
  </si>
  <si>
    <t>0,36
-0,0432</t>
  </si>
  <si>
    <t>ТЕР06-01-015-01</t>
  </si>
  <si>
    <r>
      <t>Установка анкерных болтов в готовые гнезда с заделкой длиной до 1 м</t>
    </r>
    <r>
      <rPr>
        <i/>
        <sz val="7"/>
        <rFont val="Arial"/>
        <family val="2"/>
        <charset val="204"/>
      </rPr>
      <t xml:space="preserve">
4 007,90 = 14 827,90 - 1 x 10 820,00
НР (3 руб.): 95%=105%*0.9 от ФОТ (3 руб.)
СП (2 руб.): 55%=65%*0.85 от ФОТ (3 руб.)</t>
    </r>
  </si>
  <si>
    <r>
      <t>0,00084</t>
    </r>
    <r>
      <rPr>
        <i/>
        <sz val="6"/>
        <rFont val="Arial"/>
        <family val="2"/>
        <charset val="204"/>
      </rPr>
      <t xml:space="preserve">
0,042*20/1000</t>
    </r>
  </si>
  <si>
    <t>315,01
0,26</t>
  </si>
  <si>
    <t xml:space="preserve">0,25
</t>
  </si>
  <si>
    <t xml:space="preserve">0,37
</t>
  </si>
  <si>
    <t>3. 201-0798</t>
  </si>
  <si>
    <t>Кондуктор инвентарный металлический</t>
  </si>
  <si>
    <r>
      <t>Шпилька VMU-A 8-10/100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</si>
  <si>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4,4</t>
    </r>
    <r>
      <rPr>
        <i/>
        <sz val="5"/>
        <rFont val="Arial"/>
        <family val="2"/>
        <charset val="204"/>
      </rPr>
      <t xml:space="preserve">
29,08/1,18/ИндексСМР</t>
    </r>
  </si>
  <si>
    <r>
      <t>Анкер химический</t>
    </r>
    <r>
      <rPr>
        <i/>
        <sz val="7"/>
        <rFont val="Arial"/>
        <family val="2"/>
        <charset val="204"/>
      </rPr>
      <t xml:space="preserve">
(Транспортные расходы на МАТ по прайсам МАТ=0,3% к расх.;
Заготовительно-складские расходы на МАТ по прайсам МАТ=2% к расх.)</t>
    </r>
  </si>
  <si>
    <r>
      <t>156,26</t>
    </r>
    <r>
      <rPr>
        <i/>
        <sz val="5"/>
        <rFont val="Arial"/>
        <family val="2"/>
        <charset val="204"/>
      </rPr>
      <t xml:space="preserve">
1032,74/1,18/ИндексСМР</t>
    </r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</si>
  <si>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НР (2 руб.): 81%=90%*0.9 от ФОТ (3 руб.)
СП (2 руб.): 60%=70%*0.85 от ФОТ (3 руб.)</t>
    </r>
  </si>
  <si>
    <r>
      <t>0,04</t>
    </r>
    <r>
      <rPr>
        <i/>
        <sz val="6"/>
        <rFont val="Arial"/>
        <family val="2"/>
        <charset val="204"/>
      </rPr>
      <t xml:space="preserve">
(65,5*0,052+14,2*0,0416) / 100</t>
    </r>
  </si>
  <si>
    <t>5,31
0,21</t>
  </si>
  <si>
    <t>1,12
0,04</t>
  </si>
  <si>
    <t>0,012
0,0005</t>
  </si>
  <si>
    <t>0,002
0,0001</t>
  </si>
  <si>
    <t>Итоги по разделу 1 Опоры трубопроводов :</t>
  </si>
  <si>
    <t xml:space="preserve">  Бетонные и железобетонные монолитные конструкции в промышленном строительстве</t>
  </si>
  <si>
    <t xml:space="preserve">  Защита строительных конструкций и оборудования от коррозии</t>
  </si>
  <si>
    <t xml:space="preserve">  Итого по разделу 1 Опоры трубопроводов</t>
  </si>
  <si>
    <t>ЛОКАЛЬНЫЙ СМЕТНЫЙ РАСЧЕТ № 09-01</t>
  </si>
  <si>
    <t>на Пуско-наладочные работы. Технологическая часть к проекту: Реконструкция системы технологической водоподготовки бассейна профилактория комбината</t>
  </si>
  <si>
    <t>Основание:</t>
  </si>
  <si>
    <t>Сметная стоимость прочих _______________________________________________________________________________________________</t>
  </si>
  <si>
    <t>___________________________35,990</t>
  </si>
  <si>
    <t>___________________________17,556</t>
  </si>
  <si>
    <t>_______________________________________________________________________________________________855</t>
  </si>
  <si>
    <t xml:space="preserve">                           Раздел 1. Технологическая часть</t>
  </si>
  <si>
    <t>ТЕРп09-02-050-01</t>
  </si>
  <si>
    <r>
      <t>Установка насосная</t>
    </r>
    <r>
      <rPr>
        <i/>
        <sz val="7"/>
        <rFont val="Arial"/>
        <family val="2"/>
        <charset val="204"/>
      </rPr>
      <t xml:space="preserve">
НР (1426 руб.): 65% от ФОТ (2194 руб.)
СП (878 руб.): 40% от ФОТ (2194 руб.)</t>
    </r>
  </si>
  <si>
    <t>1 установка</t>
  </si>
  <si>
    <t>Главный технолог</t>
  </si>
  <si>
    <t>1
5</t>
  </si>
  <si>
    <t>Ведущий инженер</t>
  </si>
  <si>
    <t>4
20</t>
  </si>
  <si>
    <t>Инженер I категории</t>
  </si>
  <si>
    <t>10
50</t>
  </si>
  <si>
    <t>Инженер II категории</t>
  </si>
  <si>
    <t>5
25</t>
  </si>
  <si>
    <t>ТЕРп07-04-019-01</t>
  </si>
  <si>
    <r>
      <t>Установка для обезараживания воды</t>
    </r>
    <r>
      <rPr>
        <i/>
        <sz val="7"/>
        <rFont val="Arial"/>
        <family val="2"/>
        <charset val="204"/>
      </rPr>
      <t xml:space="preserve">
НР (4457 руб.): 65% от ФОТ (6857 руб.)
СП (2743 руб.): 40% от ФОТ (6857 руб.)</t>
    </r>
  </si>
  <si>
    <t>Инженер-теплотехник I категории</t>
  </si>
  <si>
    <t>168,5
168,5</t>
  </si>
  <si>
    <t>Инженер-теплотехник II категории</t>
  </si>
  <si>
    <t>84,25
84,25</t>
  </si>
  <si>
    <t>Инженер-теплотехник III категории</t>
  </si>
  <si>
    <t>ТЕРп07-04-008-01</t>
  </si>
  <si>
    <r>
      <t>Установка для механического фильтрования воды ( из 2-х фильтров)</t>
    </r>
    <r>
      <rPr>
        <i/>
        <sz val="7"/>
        <rFont val="Arial"/>
        <family val="2"/>
        <charset val="204"/>
      </rPr>
      <t xml:space="preserve">
НР (5528 руб.): 65% от ФОТ (8505 руб.)
СП (3402 руб.): 40% от ФОТ (8505 руб.)</t>
    </r>
  </si>
  <si>
    <t>209
209</t>
  </si>
  <si>
    <t>104,5
104,5</t>
  </si>
  <si>
    <t>Итоги по разделу 1 Технологическая часть :</t>
  </si>
  <si>
    <t xml:space="preserve">  Пусконаладочные работы: 'вхолостую' - 30%, 'под нагрузкой' - 70%</t>
  </si>
  <si>
    <t xml:space="preserve">  Пусконаладочные работы: 'вхолостую' - 60%, 'под нагрузкой' - 40%</t>
  </si>
  <si>
    <t xml:space="preserve">  Итого по разделу 1 Технологическая часть</t>
  </si>
  <si>
    <t>ЛОКАЛЬНЫЙ СМЕТНЫЙ РАСЧЕТ № 09-02</t>
  </si>
  <si>
    <t>на Пуско-наладочные работы. Отопление к проекту: Реконструкция системы технологической водоподготовки бассейна профилактория комбината</t>
  </si>
  <si>
    <t>___________________________0,303</t>
  </si>
  <si>
    <t>___________________________0,148</t>
  </si>
  <si>
    <t>_______________________________________________________________________________________________8</t>
  </si>
  <si>
    <t xml:space="preserve">                           Раздел 1. Отопление</t>
  </si>
  <si>
    <t>ТЕРп03-01-004-01</t>
  </si>
  <si>
    <r>
      <t>Установка теплообменная</t>
    </r>
    <r>
      <rPr>
        <i/>
        <sz val="7"/>
        <rFont val="Arial"/>
        <family val="2"/>
        <charset val="204"/>
      </rPr>
      <t xml:space="preserve">
НР (96 руб.): 65% от ФОТ (148 руб.)
СП (59 руб.): 40% от ФОТ (148 руб.)</t>
    </r>
  </si>
  <si>
    <t>Рабочий наладчик 6 разряда (ср 6)</t>
  </si>
  <si>
    <t>0,4
0,8</t>
  </si>
  <si>
    <t>Инженер III категории</t>
  </si>
  <si>
    <t>Техник I категории</t>
  </si>
  <si>
    <t>1,2
2,4</t>
  </si>
  <si>
    <t>Итоги по разделу 1 Отопление :</t>
  </si>
  <si>
    <t xml:space="preserve">  Пусконаладочные работы: 'вхолостую' - 75%, 'под нагрузкой' - 25%</t>
  </si>
  <si>
    <t xml:space="preserve">  Итого по разделу 1 Отопление</t>
  </si>
  <si>
    <t>на Пуско-наладочные работы. Автоматика к проекту: Реконструкция системы технологической водоподготовки бассейна профилактория комбината</t>
  </si>
  <si>
    <t xml:space="preserve">Основание: </t>
  </si>
  <si>
    <t>___________________________2,399</t>
  </si>
  <si>
    <t>___________________________1,170</t>
  </si>
  <si>
    <t>_______________________________________________________________________________________________58,55</t>
  </si>
  <si>
    <t xml:space="preserve">                           Раздел 1. Автоматика</t>
  </si>
  <si>
    <t>ТЕРп02-01-001-01</t>
  </si>
  <si>
    <r>
      <t>Автоматизированная система управления I категории технической сложности с количеством каналов (Кобщ) 2</t>
    </r>
    <r>
      <rPr>
        <i/>
        <sz val="7"/>
        <rFont val="Arial"/>
        <family val="2"/>
        <charset val="204"/>
      </rPr>
      <t xml:space="preserve">
НР (174 руб.): 65% от ФОТ (268 руб.)
СП (107 руб.): 40% от ФОТ (268 руб.)</t>
    </r>
  </si>
  <si>
    <t>1 система</t>
  </si>
  <si>
    <t>1,34
1,34</t>
  </si>
  <si>
    <t>2,68
2,68</t>
  </si>
  <si>
    <t>6,03
6,03</t>
  </si>
  <si>
    <t>0,67
0,67</t>
  </si>
  <si>
    <t>ТЕРп02-01-001-02</t>
  </si>
  <si>
    <r>
      <t>Автоматизированная система управления I категории технической сложности с количеством каналов (Кобщ) за каждый канал свыше 2 до 9 добавлять к расценке 02-01-001-01</t>
    </r>
    <r>
      <rPr>
        <i/>
        <sz val="7"/>
        <rFont val="Arial"/>
        <family val="2"/>
        <charset val="204"/>
      </rPr>
      <t xml:space="preserve">
НР (586 руб.): 65% от ФОТ (902 руб.)
СП (361 руб.): 40% от ФОТ (902 руб.)</t>
    </r>
  </si>
  <si>
    <t>1 канал</t>
  </si>
  <si>
    <t>0,645
4,52</t>
  </si>
  <si>
    <t>1,29
9,03</t>
  </si>
  <si>
    <t>2,9025
20,32</t>
  </si>
  <si>
    <t>0,3225
2,26</t>
  </si>
  <si>
    <t>Итоги по разделу 1 Автоматика :</t>
  </si>
  <si>
    <t xml:space="preserve">  Пусконаладочные работы: 'вхолостую' - 80%, 'под нагрузкой' - 20%</t>
  </si>
  <si>
    <t xml:space="preserve">  Итого по разделу 1 Автоматика</t>
  </si>
  <si>
    <t>_________________Е.В. Гордеев</t>
  </si>
  <si>
    <t>" _____ " ________________ 2015 г.</t>
  </si>
  <si>
    <t>"______ " _______________2015 г.</t>
  </si>
  <si>
    <t>ФГУП"Комбинат"Электрохимприбор", г. Лесной, Свердловская область</t>
  </si>
  <si>
    <t>ЛОКАЛЬНЫЙ СМЕТНЫЙ РАСЧЕТ № 7086/1</t>
  </si>
  <si>
    <t xml:space="preserve">на </t>
  </si>
  <si>
    <t>Реконструкция системы технологической водоподготовки бассейна профилактория комбината (инв.№ 6200391)</t>
  </si>
  <si>
    <t>Основание: р.д. инв.№ 12-027-ЭМ; 12-027-АТХ</t>
  </si>
  <si>
    <t>___________________________47,046</t>
  </si>
  <si>
    <t>Средства на оплату труда _______________________________________________________________________________________________</t>
  </si>
  <si>
    <t>___________________________22,949</t>
  </si>
  <si>
    <t>_______________________________________________________________________________________________999,98</t>
  </si>
  <si>
    <t>Составлен(а) в базовых ценах по состоянию на 01.01.2000г. (в редакции 2009г.)</t>
  </si>
  <si>
    <t>Кол.</t>
  </si>
  <si>
    <t>Общая масса обору-дования, т</t>
  </si>
  <si>
    <t>Обору-
дование</t>
  </si>
  <si>
    <t xml:space="preserve">                           Раздел 1. </t>
  </si>
  <si>
    <r>
      <t>ТЕРп02-01-003-11</t>
    </r>
    <r>
      <rPr>
        <i/>
        <sz val="9"/>
        <rFont val="Arial"/>
        <family val="2"/>
        <charset val="204"/>
      </rPr>
      <t xml:space="preserve">
</t>
    </r>
    <r>
      <rPr>
        <i/>
        <sz val="9"/>
        <color theme="0"/>
        <rFont val="Arial"/>
        <family val="2"/>
        <charset val="204"/>
      </rPr>
      <t>поз.18 остаток по смете 7086</t>
    </r>
  </si>
  <si>
    <t>Автоматизированная система управления III категории технической сложности с количеством каналов (Кобщ) 160</t>
  </si>
  <si>
    <r>
      <t>0,83</t>
    </r>
    <r>
      <rPr>
        <i/>
        <sz val="6"/>
        <rFont val="Arial"/>
        <family val="2"/>
        <charset val="204"/>
      </rPr>
      <t xml:space="preserve">
1-0,17</t>
    </r>
  </si>
  <si>
    <t>Итого прямые затраты по смете с учетом коэффициентов к итогам</t>
  </si>
  <si>
    <t xml:space="preserve">  В том числе, справочно:</t>
  </si>
  <si>
    <t xml:space="preserve">  Доля пусконаладочных работ "вхолостую" ОЗП=0,8; ТЗ=0,8  (Поз. 1)</t>
  </si>
  <si>
    <t>ВСЕГО по смете</t>
  </si>
  <si>
    <t xml:space="preserve">  Пусконаладочные работы: 'вхолостую' - 80%</t>
  </si>
  <si>
    <t>Составил: ___________________________Ю.А. Воеводина</t>
  </si>
  <si>
    <t>Проверил: ___________________________В.А. Великанов</t>
  </si>
  <si>
    <t>ЛОКАЛЬНЫЙ СМЕТНЫЙ РАСЧЕТ № 7162 (к смете 12-027-АТХ1.СМ)</t>
  </si>
  <si>
    <t>Основание: 12-027-АТХ.С1</t>
  </si>
  <si>
    <t>___________________________5,162</t>
  </si>
  <si>
    <t>___________________________2,518</t>
  </si>
  <si>
    <t>_______________________________________________________________________________________________114,75</t>
  </si>
  <si>
    <t>ТЕРп09-01-066-01</t>
  </si>
  <si>
    <t>Установка повторного использования воды, производительность до 1000 м3/сут</t>
  </si>
  <si>
    <t xml:space="preserve">   Доля пусконаладочных работ "вхолостую" ОЗП=0,25; ТЗ=0,25  (Поз. 1)</t>
  </si>
  <si>
    <t xml:space="preserve">  Пусконаладочные работы: 'вхолостую' - 25%</t>
  </si>
  <si>
    <t>ЛОКАЛЬНЫЙ СМЕТНЫЙ РАСЧЕТ № 7162/1 (к смете 12-027-АТХ1.СМ)</t>
  </si>
  <si>
    <t>___________________________15,483</t>
  </si>
  <si>
    <t>___________________________7,553</t>
  </si>
  <si>
    <t>_______________________________________________________________________________________________344,25</t>
  </si>
  <si>
    <t xml:space="preserve">   Доля пусконаладочных работ "под нагрузкой" ОЗП=0,75; ТЗ=0,75  (Поз. 1)</t>
  </si>
  <si>
    <t xml:space="preserve">  Пусконаладочные работы: 'под нагрузкой' - 75%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</si>
</sst>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5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8"/>
      <name val="Times New Roman"/>
      <family val="1"/>
      <charset val="204"/>
    </font>
    <font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3"/>
      <name val="Times New Roman"/>
      <family val="1"/>
      <charset val="204"/>
    </font>
    <font>
      <sz val="14"/>
      <color theme="0"/>
      <name val="Times New Roman"/>
      <family val="1"/>
      <charset val="204"/>
    </font>
    <font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i/>
      <sz val="14"/>
      <color rgb="FFFF0000"/>
      <name val="Times New Roman"/>
      <family val="1"/>
      <charset val="204"/>
    </font>
    <font>
      <i/>
      <sz val="11"/>
      <name val="Times New Roman"/>
      <family val="1"/>
      <charset val="204"/>
    </font>
    <font>
      <i/>
      <u/>
      <sz val="12"/>
      <name val="Times New Roman"/>
      <family val="1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i/>
      <sz val="8"/>
      <name val="Arial"/>
      <family val="2"/>
      <charset val="204"/>
    </font>
    <font>
      <i/>
      <sz val="5"/>
      <name val="Arial"/>
      <family val="2"/>
      <charset val="204"/>
    </font>
    <font>
      <i/>
      <sz val="9"/>
      <color theme="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9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5" fillId="7" borderId="1" applyNumberFormat="0" applyAlignment="0" applyProtection="0"/>
    <xf numFmtId="0" fontId="5" fillId="7" borderId="1" applyNumberFormat="0" applyAlignment="0" applyProtection="0"/>
    <xf numFmtId="0" fontId="6" fillId="20" borderId="2" applyNumberFormat="0" applyAlignment="0" applyProtection="0"/>
    <xf numFmtId="0" fontId="6" fillId="20" borderId="2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2" fillId="21" borderId="7" applyNumberFormat="0" applyAlignment="0" applyProtection="0"/>
    <xf numFmtId="0" fontId="12" fillId="21" borderId="7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2" fillId="0" borderId="0" applyAlignment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20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" fillId="0" borderId="0"/>
    <xf numFmtId="0" fontId="26" fillId="0" borderId="0" applyNumberFormat="0" applyFill="0" applyBorder="0" applyAlignment="0" applyProtection="0">
      <alignment vertical="top"/>
      <protection locked="0"/>
    </xf>
    <xf numFmtId="44" fontId="27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49">
    <xf numFmtId="0" fontId="0" fillId="0" borderId="0" xfId="0"/>
    <xf numFmtId="0" fontId="21" fillId="0" borderId="0" xfId="85" applyFont="1" applyFill="1" applyAlignment="1">
      <alignment wrapText="1"/>
    </xf>
    <xf numFmtId="0" fontId="21" fillId="0" borderId="0" xfId="85" applyFont="1" applyFill="1" applyAlignment="1">
      <alignment vertical="center" wrapText="1"/>
    </xf>
    <xf numFmtId="4" fontId="22" fillId="0" borderId="0" xfId="85" applyNumberFormat="1" applyFont="1" applyFill="1" applyAlignment="1">
      <alignment horizontal="center" vertical="center" wrapText="1"/>
    </xf>
    <xf numFmtId="0" fontId="23" fillId="0" borderId="0" xfId="85" applyFont="1" applyFill="1" applyAlignment="1">
      <alignment wrapText="1"/>
    </xf>
    <xf numFmtId="1" fontId="21" fillId="0" borderId="0" xfId="85" applyNumberFormat="1" applyFont="1" applyFill="1" applyAlignment="1">
      <alignment horizontal="center" vertical="center" wrapText="1"/>
    </xf>
    <xf numFmtId="0" fontId="21" fillId="0" borderId="0" xfId="85" applyFont="1" applyFill="1" applyAlignment="1">
      <alignment horizontal="center" vertical="center" wrapText="1"/>
    </xf>
    <xf numFmtId="0" fontId="28" fillId="0" borderId="0" xfId="85" applyFont="1"/>
    <xf numFmtId="0" fontId="21" fillId="0" borderId="0" xfId="85" applyFont="1"/>
    <xf numFmtId="0" fontId="21" fillId="0" borderId="0" xfId="85" applyFont="1" applyBorder="1" applyAlignment="1">
      <alignment horizontal="center"/>
    </xf>
    <xf numFmtId="4" fontId="21" fillId="0" borderId="11" xfId="85" applyNumberFormat="1" applyFont="1" applyBorder="1" applyAlignment="1">
      <alignment horizontal="center"/>
    </xf>
    <xf numFmtId="0" fontId="21" fillId="0" borderId="11" xfId="85" applyFont="1" applyBorder="1" applyAlignment="1">
      <alignment horizontal="center"/>
    </xf>
    <xf numFmtId="0" fontId="21" fillId="0" borderId="0" xfId="85" applyFont="1" applyBorder="1" applyAlignment="1">
      <alignment horizontal="right"/>
    </xf>
    <xf numFmtId="0" fontId="21" fillId="0" borderId="10" xfId="85" applyFont="1" applyBorder="1" applyAlignment="1"/>
    <xf numFmtId="0" fontId="21" fillId="0" borderId="0" xfId="85" applyFont="1" applyAlignment="1">
      <alignment horizontal="left" vertical="center"/>
    </xf>
    <xf numFmtId="0" fontId="29" fillId="0" borderId="0" xfId="85" applyFont="1"/>
    <xf numFmtId="0" fontId="30" fillId="0" borderId="0" xfId="85" applyFont="1"/>
    <xf numFmtId="0" fontId="31" fillId="0" borderId="0" xfId="85" applyFont="1" applyAlignment="1">
      <alignment horizontal="right"/>
    </xf>
    <xf numFmtId="0" fontId="22" fillId="0" borderId="0" xfId="85" applyFont="1" applyFill="1" applyAlignment="1">
      <alignment wrapText="1"/>
    </xf>
    <xf numFmtId="4" fontId="21" fillId="0" borderId="0" xfId="85" applyNumberFormat="1" applyFont="1" applyFill="1" applyAlignment="1">
      <alignment horizontal="right" vertical="center" wrapText="1"/>
    </xf>
    <xf numFmtId="0" fontId="23" fillId="0" borderId="0" xfId="85" applyFont="1" applyFill="1" applyAlignment="1">
      <alignment vertical="center" wrapText="1"/>
    </xf>
    <xf numFmtId="4" fontId="22" fillId="0" borderId="0" xfId="85" applyNumberFormat="1" applyFont="1" applyFill="1" applyAlignment="1">
      <alignment horizontal="center" wrapText="1"/>
    </xf>
    <xf numFmtId="4" fontId="21" fillId="0" borderId="0" xfId="85" applyNumberFormat="1" applyFont="1" applyFill="1" applyAlignment="1">
      <alignment horizontal="center" vertical="center" wrapText="1"/>
    </xf>
    <xf numFmtId="0" fontId="22" fillId="0" borderId="0" xfId="85" applyFont="1" applyAlignment="1">
      <alignment horizontal="center"/>
    </xf>
    <xf numFmtId="0" fontId="30" fillId="0" borderId="0" xfId="85" applyFont="1" applyAlignment="1">
      <alignment vertical="center"/>
    </xf>
    <xf numFmtId="0" fontId="29" fillId="0" borderId="0" xfId="85" applyFont="1" applyAlignment="1">
      <alignment vertical="center"/>
    </xf>
    <xf numFmtId="0" fontId="22" fillId="0" borderId="0" xfId="85" applyFont="1" applyFill="1" applyAlignment="1">
      <alignment horizontal="left" vertical="center"/>
    </xf>
    <xf numFmtId="0" fontId="28" fillId="0" borderId="0" xfId="85" applyFont="1" applyAlignment="1">
      <alignment vertical="center"/>
    </xf>
    <xf numFmtId="0" fontId="28" fillId="0" borderId="0" xfId="85" applyFont="1" applyAlignment="1">
      <alignment horizontal="right" vertical="center"/>
    </xf>
    <xf numFmtId="0" fontId="28" fillId="0" borderId="0" xfId="85" applyFont="1" applyAlignment="1">
      <alignment horizontal="left" vertical="center"/>
    </xf>
    <xf numFmtId="0" fontId="30" fillId="0" borderId="0" xfId="85" applyFont="1" applyAlignment="1">
      <alignment horizontal="left" vertical="center"/>
    </xf>
    <xf numFmtId="0" fontId="24" fillId="0" borderId="0" xfId="85" applyFont="1"/>
    <xf numFmtId="0" fontId="25" fillId="0" borderId="0" xfId="85" applyFont="1" applyAlignment="1">
      <alignment horizontal="right" vertical="center"/>
    </xf>
    <xf numFmtId="0" fontId="24" fillId="0" borderId="0" xfId="85" applyFont="1" applyAlignment="1">
      <alignment vertical="center"/>
    </xf>
    <xf numFmtId="0" fontId="33" fillId="0" borderId="0" xfId="85" applyFont="1" applyAlignment="1">
      <alignment vertical="center"/>
    </xf>
    <xf numFmtId="0" fontId="21" fillId="0" borderId="0" xfId="85" applyFont="1" applyAlignment="1">
      <alignment horizontal="right" vertical="center" wrapText="1"/>
    </xf>
    <xf numFmtId="0" fontId="25" fillId="0" borderId="0" xfId="85" applyFont="1" applyAlignment="1">
      <alignment horizontal="right" vertical="center" wrapText="1"/>
    </xf>
    <xf numFmtId="4" fontId="33" fillId="0" borderId="0" xfId="85" applyNumberFormat="1" applyFont="1" applyFill="1" applyAlignment="1">
      <alignment vertical="center" wrapText="1"/>
    </xf>
    <xf numFmtId="0" fontId="34" fillId="0" borderId="0" xfId="85" applyFont="1" applyFill="1" applyAlignment="1">
      <alignment wrapText="1"/>
    </xf>
    <xf numFmtId="0" fontId="34" fillId="0" borderId="0" xfId="85" applyFont="1" applyFill="1" applyAlignment="1"/>
    <xf numFmtId="0" fontId="22" fillId="0" borderId="0" xfId="85" applyFont="1" applyFill="1" applyAlignment="1"/>
    <xf numFmtId="4" fontId="34" fillId="0" borderId="0" xfId="85" applyNumberFormat="1" applyFont="1" applyFill="1" applyAlignment="1">
      <alignment wrapText="1"/>
    </xf>
    <xf numFmtId="4" fontId="22" fillId="0" borderId="0" xfId="85" applyNumberFormat="1" applyFont="1" applyFill="1" applyAlignment="1">
      <alignment horizontal="left" wrapText="1"/>
    </xf>
    <xf numFmtId="4" fontId="34" fillId="0" borderId="0" xfId="85" applyNumberFormat="1" applyFont="1" applyFill="1" applyAlignment="1">
      <alignment horizontal="center" vertical="center" wrapText="1"/>
    </xf>
    <xf numFmtId="4" fontId="34" fillId="0" borderId="0" xfId="85" applyNumberFormat="1" applyFont="1" applyFill="1" applyAlignment="1">
      <alignment vertical="center" wrapText="1"/>
    </xf>
    <xf numFmtId="4" fontId="34" fillId="0" borderId="0" xfId="85" applyNumberFormat="1" applyFont="1" applyFill="1" applyAlignment="1">
      <alignment horizontal="left" vertical="center" wrapText="1"/>
    </xf>
    <xf numFmtId="0" fontId="22" fillId="0" borderId="0" xfId="85" applyFont="1" applyFill="1" applyAlignment="1">
      <alignment horizontal="left"/>
    </xf>
    <xf numFmtId="0" fontId="31" fillId="0" borderId="0" xfId="85" applyFont="1" applyFill="1" applyAlignment="1">
      <alignment wrapText="1"/>
    </xf>
    <xf numFmtId="0" fontId="34" fillId="0" borderId="0" xfId="85" applyFont="1" applyFill="1" applyAlignment="1">
      <alignment vertical="center" wrapText="1"/>
    </xf>
    <xf numFmtId="0" fontId="22" fillId="0" borderId="0" xfId="85" applyFont="1" applyFill="1" applyAlignment="1">
      <alignment horizontal="center" wrapText="1"/>
    </xf>
    <xf numFmtId="0" fontId="22" fillId="0" borderId="0" xfId="85" applyFont="1" applyFill="1" applyAlignment="1">
      <alignment vertical="center" wrapText="1"/>
    </xf>
    <xf numFmtId="0" fontId="22" fillId="0" borderId="0" xfId="85" applyFont="1" applyAlignment="1">
      <alignment horizontal="center" vertical="center"/>
    </xf>
    <xf numFmtId="0" fontId="21" fillId="0" borderId="17" xfId="85" applyFont="1" applyBorder="1" applyAlignment="1">
      <alignment horizontal="center" vertical="center"/>
    </xf>
    <xf numFmtId="0" fontId="22" fillId="0" borderId="0" xfId="85" applyFont="1" applyFill="1" applyAlignment="1">
      <alignment vertical="center" wrapText="1"/>
    </xf>
    <xf numFmtId="4" fontId="21" fillId="0" borderId="11" xfId="85" applyNumberFormat="1" applyFont="1" applyBorder="1" applyAlignment="1">
      <alignment horizontal="center" vertical="center"/>
    </xf>
    <xf numFmtId="4" fontId="34" fillId="0" borderId="10" xfId="85" applyNumberFormat="1" applyFont="1" applyFill="1" applyBorder="1" applyAlignment="1">
      <alignment horizontal="center" wrapText="1"/>
    </xf>
    <xf numFmtId="4" fontId="34" fillId="0" borderId="10" xfId="85" applyNumberFormat="1" applyFont="1" applyFill="1" applyBorder="1" applyAlignment="1">
      <alignment horizontal="center" vertical="center" wrapText="1"/>
    </xf>
    <xf numFmtId="0" fontId="34" fillId="0" borderId="10" xfId="85" applyFont="1" applyFill="1" applyBorder="1" applyAlignment="1">
      <alignment vertical="center" wrapText="1"/>
    </xf>
    <xf numFmtId="0" fontId="34" fillId="0" borderId="10" xfId="85" applyFont="1" applyFill="1" applyBorder="1" applyAlignment="1">
      <alignment wrapText="1"/>
    </xf>
    <xf numFmtId="0" fontId="22" fillId="0" borderId="10" xfId="85" applyFont="1" applyFill="1" applyBorder="1" applyAlignment="1">
      <alignment horizontal="right" vertical="center"/>
    </xf>
    <xf numFmtId="4" fontId="22" fillId="0" borderId="10" xfId="85" applyNumberFormat="1" applyFont="1" applyFill="1" applyBorder="1" applyAlignment="1">
      <alignment horizontal="right" vertical="center" wrapText="1"/>
    </xf>
    <xf numFmtId="0" fontId="30" fillId="0" borderId="10" xfId="85" applyFont="1" applyBorder="1" applyAlignment="1">
      <alignment horizontal="right" vertical="center"/>
    </xf>
    <xf numFmtId="0" fontId="36" fillId="0" borderId="0" xfId="85" applyFont="1" applyFill="1" applyAlignment="1">
      <alignment horizontal="left" vertical="center"/>
    </xf>
    <xf numFmtId="4" fontId="23" fillId="0" borderId="17" xfId="85" applyNumberFormat="1" applyFont="1" applyBorder="1" applyAlignment="1">
      <alignment horizontal="center" vertical="center"/>
    </xf>
    <xf numFmtId="4" fontId="23" fillId="0" borderId="18" xfId="85" applyNumberFormat="1" applyFont="1" applyBorder="1" applyAlignment="1">
      <alignment horizontal="center" vertical="center"/>
    </xf>
    <xf numFmtId="4" fontId="23" fillId="0" borderId="11" xfId="85" applyNumberFormat="1" applyFont="1" applyBorder="1" applyAlignment="1">
      <alignment horizontal="center" vertical="center"/>
    </xf>
    <xf numFmtId="4" fontId="23" fillId="0" borderId="11" xfId="85" applyNumberFormat="1" applyFont="1" applyBorder="1" applyAlignment="1">
      <alignment horizontal="center" wrapText="1"/>
    </xf>
    <xf numFmtId="0" fontId="22" fillId="0" borderId="0" xfId="85" applyFont="1" applyFill="1" applyAlignment="1">
      <alignment horizontal="left" vertical="center" wrapText="1"/>
    </xf>
    <xf numFmtId="0" fontId="22" fillId="0" borderId="0" xfId="85" applyFont="1" applyFill="1" applyAlignment="1">
      <alignment horizontal="center" wrapText="1"/>
    </xf>
    <xf numFmtId="0" fontId="22" fillId="0" borderId="0" xfId="85" applyFont="1" applyFill="1" applyAlignment="1">
      <alignment vertical="center" wrapText="1"/>
    </xf>
    <xf numFmtId="0" fontId="22" fillId="0" borderId="0" xfId="85" applyFont="1" applyFill="1" applyAlignment="1">
      <alignment vertical="center" wrapText="1"/>
    </xf>
    <xf numFmtId="0" fontId="37" fillId="0" borderId="0" xfId="85" applyFont="1" applyFill="1" applyAlignment="1">
      <alignment horizontal="right" wrapText="1"/>
    </xf>
    <xf numFmtId="0" fontId="35" fillId="0" borderId="0" xfId="85" applyFont="1" applyFill="1" applyAlignment="1">
      <alignment vertical="center" wrapText="1"/>
    </xf>
    <xf numFmtId="4" fontId="35" fillId="0" borderId="0" xfId="85" applyNumberFormat="1" applyFont="1" applyFill="1" applyAlignment="1">
      <alignment horizontal="center" vertical="center" wrapText="1"/>
    </xf>
    <xf numFmtId="4" fontId="35" fillId="0" borderId="0" xfId="85" applyNumberFormat="1" applyFont="1" applyFill="1" applyAlignment="1">
      <alignment vertical="center" wrapText="1"/>
    </xf>
    <xf numFmtId="0" fontId="22" fillId="0" borderId="0" xfId="85" applyFont="1" applyFill="1" applyAlignment="1">
      <alignment vertical="center"/>
    </xf>
    <xf numFmtId="4" fontId="22" fillId="0" borderId="22" xfId="85" applyNumberFormat="1" applyFont="1" applyFill="1" applyBorder="1" applyAlignment="1">
      <alignment horizontal="center" vertical="center" wrapText="1"/>
    </xf>
    <xf numFmtId="1" fontId="22" fillId="0" borderId="33" xfId="85" applyNumberFormat="1" applyFont="1" applyFill="1" applyBorder="1" applyAlignment="1">
      <alignment horizontal="center" vertical="center" wrapText="1"/>
    </xf>
    <xf numFmtId="1" fontId="22" fillId="0" borderId="22" xfId="85" applyNumberFormat="1" applyFont="1" applyFill="1" applyBorder="1" applyAlignment="1">
      <alignment horizontal="center" vertical="center" wrapText="1"/>
    </xf>
    <xf numFmtId="1" fontId="22" fillId="0" borderId="39" xfId="85" applyNumberFormat="1" applyFont="1" applyFill="1" applyBorder="1" applyAlignment="1">
      <alignment horizontal="center" vertical="center" wrapText="1"/>
    </xf>
    <xf numFmtId="4" fontId="38" fillId="0" borderId="37" xfId="85" applyNumberFormat="1" applyFont="1" applyFill="1" applyBorder="1" applyAlignment="1">
      <alignment horizontal="center" vertical="center" wrapText="1"/>
    </xf>
    <xf numFmtId="4" fontId="38" fillId="0" borderId="24" xfId="85" applyNumberFormat="1" applyFont="1" applyFill="1" applyBorder="1" applyAlignment="1">
      <alignment horizontal="center" vertical="center" wrapText="1"/>
    </xf>
    <xf numFmtId="4" fontId="39" fillId="0" borderId="37" xfId="85" applyNumberFormat="1" applyFont="1" applyFill="1" applyBorder="1" applyAlignment="1">
      <alignment horizontal="center" vertical="center" wrapText="1"/>
    </xf>
    <xf numFmtId="4" fontId="39" fillId="0" borderId="24" xfId="85" applyNumberFormat="1" applyFont="1" applyFill="1" applyBorder="1" applyAlignment="1">
      <alignment horizontal="center" vertical="center" wrapText="1"/>
    </xf>
    <xf numFmtId="49" fontId="40" fillId="0" borderId="24" xfId="85" applyNumberFormat="1" applyFont="1" applyFill="1" applyBorder="1" applyAlignment="1">
      <alignment horizontal="center" vertical="center" wrapText="1"/>
    </xf>
    <xf numFmtId="4" fontId="22" fillId="0" borderId="37" xfId="85" applyNumberFormat="1" applyFont="1" applyFill="1" applyBorder="1" applyAlignment="1">
      <alignment horizontal="center" vertical="center" wrapText="1"/>
    </xf>
    <xf numFmtId="4" fontId="22" fillId="0" borderId="24" xfId="85" applyNumberFormat="1" applyFont="1" applyFill="1" applyBorder="1" applyAlignment="1">
      <alignment horizontal="center" vertical="center" wrapText="1"/>
    </xf>
    <xf numFmtId="49" fontId="37" fillId="0" borderId="24" xfId="85" applyNumberFormat="1" applyFont="1" applyFill="1" applyBorder="1" applyAlignment="1">
      <alignment horizontal="center" vertical="center" wrapText="1"/>
    </xf>
    <xf numFmtId="4" fontId="38" fillId="0" borderId="32" xfId="85" applyNumberFormat="1" applyFont="1" applyFill="1" applyBorder="1" applyAlignment="1">
      <alignment horizontal="center" vertical="center" wrapText="1"/>
    </xf>
    <xf numFmtId="4" fontId="38" fillId="0" borderId="25" xfId="85" applyNumberFormat="1" applyFont="1" applyFill="1" applyBorder="1" applyAlignment="1">
      <alignment horizontal="center" vertical="center" wrapText="1"/>
    </xf>
    <xf numFmtId="4" fontId="38" fillId="0" borderId="36" xfId="85" applyNumberFormat="1" applyFont="1" applyFill="1" applyBorder="1" applyAlignment="1">
      <alignment horizontal="center" vertical="center" wrapText="1"/>
    </xf>
    <xf numFmtId="4" fontId="38" fillId="0" borderId="26" xfId="85" applyNumberFormat="1" applyFont="1" applyFill="1" applyBorder="1" applyAlignment="1">
      <alignment horizontal="center" vertical="center" wrapText="1"/>
    </xf>
    <xf numFmtId="4" fontId="22" fillId="0" borderId="36" xfId="85" applyNumberFormat="1" applyFont="1" applyFill="1" applyBorder="1" applyAlignment="1">
      <alignment horizontal="center" vertical="center" wrapText="1"/>
    </xf>
    <xf numFmtId="4" fontId="22" fillId="0" borderId="26" xfId="85" applyNumberFormat="1" applyFont="1" applyFill="1" applyBorder="1" applyAlignment="1">
      <alignment horizontal="center" vertical="center" wrapText="1"/>
    </xf>
    <xf numFmtId="4" fontId="38" fillId="0" borderId="38" xfId="85" applyNumberFormat="1" applyFont="1" applyFill="1" applyBorder="1" applyAlignment="1">
      <alignment horizontal="center" vertical="center" wrapText="1"/>
    </xf>
    <xf numFmtId="4" fontId="38" fillId="0" borderId="27" xfId="85" applyNumberFormat="1" applyFont="1" applyFill="1" applyBorder="1" applyAlignment="1">
      <alignment horizontal="center" vertical="center" wrapText="1"/>
    </xf>
    <xf numFmtId="0" fontId="38" fillId="0" borderId="40" xfId="85" applyFont="1" applyFill="1" applyBorder="1" applyAlignment="1">
      <alignment horizontal="left" vertical="center"/>
    </xf>
    <xf numFmtId="1" fontId="38" fillId="0" borderId="40" xfId="85" applyNumberFormat="1" applyFont="1" applyFill="1" applyBorder="1" applyAlignment="1">
      <alignment horizontal="left" vertical="center"/>
    </xf>
    <xf numFmtId="0" fontId="22" fillId="0" borderId="40" xfId="85" applyFont="1" applyFill="1" applyBorder="1" applyAlignment="1">
      <alignment horizontal="left" vertical="center" wrapText="1"/>
    </xf>
    <xf numFmtId="0" fontId="38" fillId="0" borderId="40" xfId="85" applyFont="1" applyFill="1" applyBorder="1" applyAlignment="1">
      <alignment horizontal="right" vertical="center" wrapText="1"/>
    </xf>
    <xf numFmtId="1" fontId="22" fillId="0" borderId="40" xfId="85" applyNumberFormat="1" applyFont="1" applyFill="1" applyBorder="1" applyAlignment="1">
      <alignment horizontal="left" vertical="center" wrapText="1"/>
    </xf>
    <xf numFmtId="0" fontId="38" fillId="0" borderId="41" xfId="85" applyFont="1" applyFill="1" applyBorder="1" applyAlignment="1">
      <alignment vertical="center" wrapText="1"/>
    </xf>
    <xf numFmtId="0" fontId="38" fillId="0" borderId="41" xfId="0" applyFont="1" applyFill="1" applyBorder="1" applyAlignment="1">
      <alignment vertical="center" wrapText="1"/>
    </xf>
    <xf numFmtId="0" fontId="22" fillId="0" borderId="41" xfId="85" applyFont="1" applyFill="1" applyBorder="1" applyAlignment="1">
      <alignment vertical="center" wrapText="1"/>
    </xf>
    <xf numFmtId="0" fontId="38" fillId="0" borderId="45" xfId="85" applyFont="1" applyFill="1" applyBorder="1" applyAlignment="1">
      <alignment vertical="center" wrapText="1"/>
    </xf>
    <xf numFmtId="4" fontId="38" fillId="0" borderId="40" xfId="85" applyNumberFormat="1" applyFont="1" applyFill="1" applyBorder="1" applyAlignment="1">
      <alignment horizontal="center" vertical="center" wrapText="1"/>
    </xf>
    <xf numFmtId="4" fontId="39" fillId="0" borderId="40" xfId="85" applyNumberFormat="1" applyFont="1" applyFill="1" applyBorder="1" applyAlignment="1">
      <alignment horizontal="center" vertical="center" wrapText="1"/>
    </xf>
    <xf numFmtId="4" fontId="22" fillId="0" borderId="40" xfId="85" applyNumberFormat="1" applyFont="1" applyFill="1" applyBorder="1" applyAlignment="1">
      <alignment horizontal="center" vertical="center" wrapText="1"/>
    </xf>
    <xf numFmtId="4" fontId="38" fillId="0" borderId="31" xfId="85" applyNumberFormat="1" applyFont="1" applyFill="1" applyBorder="1" applyAlignment="1">
      <alignment horizontal="center" vertical="center" wrapText="1"/>
    </xf>
    <xf numFmtId="4" fontId="38" fillId="0" borderId="41" xfId="85" applyNumberFormat="1" applyFont="1" applyFill="1" applyBorder="1" applyAlignment="1">
      <alignment horizontal="center" vertical="center" wrapText="1"/>
    </xf>
    <xf numFmtId="4" fontId="22" fillId="0" borderId="41" xfId="85" applyNumberFormat="1" applyFont="1" applyFill="1" applyBorder="1" applyAlignment="1">
      <alignment horizontal="center" vertical="center" wrapText="1"/>
    </xf>
    <xf numFmtId="4" fontId="38" fillId="0" borderId="45" xfId="85" applyNumberFormat="1" applyFont="1" applyFill="1" applyBorder="1" applyAlignment="1">
      <alignment horizontal="center" vertical="center" wrapText="1"/>
    </xf>
    <xf numFmtId="4" fontId="38" fillId="0" borderId="0" xfId="85" applyNumberFormat="1" applyFont="1" applyFill="1" applyBorder="1" applyAlignment="1">
      <alignment horizontal="center" vertical="center" wrapText="1"/>
    </xf>
    <xf numFmtId="4" fontId="39" fillId="0" borderId="0" xfId="85" applyNumberFormat="1" applyFont="1" applyFill="1" applyBorder="1" applyAlignment="1">
      <alignment horizontal="center" vertical="center" wrapText="1"/>
    </xf>
    <xf numFmtId="4" fontId="22" fillId="0" borderId="0" xfId="85" applyNumberFormat="1" applyFont="1" applyFill="1" applyBorder="1" applyAlignment="1">
      <alignment horizontal="center" vertical="center" wrapText="1"/>
    </xf>
    <xf numFmtId="4" fontId="38" fillId="0" borderId="10" xfId="85" applyNumberFormat="1" applyFont="1" applyFill="1" applyBorder="1" applyAlignment="1">
      <alignment horizontal="center" vertical="center" wrapText="1"/>
    </xf>
    <xf numFmtId="4" fontId="38" fillId="0" borderId="19" xfId="85" applyNumberFormat="1" applyFont="1" applyFill="1" applyBorder="1" applyAlignment="1">
      <alignment horizontal="center" vertical="center" wrapText="1"/>
    </xf>
    <xf numFmtId="4" fontId="22" fillId="0" borderId="19" xfId="85" applyNumberFormat="1" applyFont="1" applyFill="1" applyBorder="1" applyAlignment="1">
      <alignment horizontal="center" vertical="center" wrapText="1"/>
    </xf>
    <xf numFmtId="4" fontId="38" fillId="0" borderId="46" xfId="85" applyNumberFormat="1" applyFont="1" applyFill="1" applyBorder="1" applyAlignment="1">
      <alignment horizontal="center" vertical="center" wrapText="1"/>
    </xf>
    <xf numFmtId="4" fontId="38" fillId="0" borderId="23" xfId="85" applyNumberFormat="1" applyFont="1" applyFill="1" applyBorder="1" applyAlignment="1">
      <alignment horizontal="center" vertical="center" wrapText="1"/>
    </xf>
    <xf numFmtId="2" fontId="22" fillId="0" borderId="24" xfId="88" applyNumberFormat="1" applyFont="1" applyFill="1" applyBorder="1" applyAlignment="1">
      <alignment horizontal="center" vertical="center"/>
    </xf>
    <xf numFmtId="4" fontId="38" fillId="0" borderId="28" xfId="85" applyNumberFormat="1" applyFont="1" applyFill="1" applyBorder="1" applyAlignment="1">
      <alignment horizontal="center" vertical="center" wrapText="1"/>
    </xf>
    <xf numFmtId="4" fontId="38" fillId="0" borderId="30" xfId="85" applyNumberFormat="1" applyFont="1" applyFill="1" applyBorder="1" applyAlignment="1">
      <alignment horizontal="center" vertical="center" wrapText="1"/>
    </xf>
    <xf numFmtId="4" fontId="22" fillId="0" borderId="37" xfId="85" applyNumberFormat="1" applyFont="1" applyFill="1" applyBorder="1" applyAlignment="1">
      <alignment horizontal="center" vertical="center"/>
    </xf>
    <xf numFmtId="0" fontId="38" fillId="0" borderId="31" xfId="85" applyFont="1" applyFill="1" applyBorder="1" applyAlignment="1">
      <alignment horizontal="right" vertical="center" wrapText="1"/>
    </xf>
    <xf numFmtId="4" fontId="22" fillId="0" borderId="35" xfId="85" applyNumberFormat="1" applyFont="1" applyFill="1" applyBorder="1" applyAlignment="1">
      <alignment horizontal="center" vertical="center" wrapText="1"/>
    </xf>
    <xf numFmtId="1" fontId="22" fillId="0" borderId="35" xfId="85" applyNumberFormat="1" applyFont="1" applyFill="1" applyBorder="1" applyAlignment="1">
      <alignment horizontal="center" vertical="center" wrapText="1"/>
    </xf>
    <xf numFmtId="0" fontId="22" fillId="0" borderId="0" xfId="85" applyFont="1" applyFill="1" applyAlignment="1">
      <alignment horizontal="center" wrapText="1"/>
    </xf>
    <xf numFmtId="0" fontId="22" fillId="0" borderId="0" xfId="85" applyFont="1" applyFill="1" applyAlignment="1">
      <alignment horizontal="left" vertical="center" wrapText="1"/>
    </xf>
    <xf numFmtId="4" fontId="22" fillId="0" borderId="40" xfId="85" applyNumberFormat="1" applyFont="1" applyFill="1" applyBorder="1" applyAlignment="1">
      <alignment horizontal="center" vertical="center" wrapText="1"/>
    </xf>
    <xf numFmtId="4" fontId="22" fillId="0" borderId="0" xfId="85" applyNumberFormat="1" applyFont="1" applyFill="1" applyBorder="1" applyAlignment="1">
      <alignment horizontal="center" vertical="center" wrapText="1"/>
    </xf>
    <xf numFmtId="4" fontId="22" fillId="0" borderId="37" xfId="85" applyNumberFormat="1" applyFont="1" applyFill="1" applyBorder="1" applyAlignment="1">
      <alignment horizontal="center" vertical="center" wrapText="1"/>
    </xf>
    <xf numFmtId="4" fontId="22" fillId="0" borderId="24" xfId="85" applyNumberFormat="1" applyFont="1" applyFill="1" applyBorder="1" applyAlignment="1">
      <alignment horizontal="center" vertical="center" wrapText="1"/>
    </xf>
    <xf numFmtId="4" fontId="22" fillId="0" borderId="35" xfId="85" applyNumberFormat="1" applyFont="1" applyFill="1" applyBorder="1" applyAlignment="1">
      <alignment horizontal="center" vertical="center" wrapText="1"/>
    </xf>
    <xf numFmtId="0" fontId="34" fillId="0" borderId="0" xfId="85" applyFont="1" applyFill="1" applyAlignment="1">
      <alignment vertical="center" wrapText="1"/>
    </xf>
    <xf numFmtId="4" fontId="23" fillId="0" borderId="11" xfId="85" applyNumberFormat="1" applyFont="1" applyBorder="1" applyAlignment="1">
      <alignment horizontal="center" vertical="center"/>
    </xf>
    <xf numFmtId="0" fontId="29" fillId="0" borderId="0" xfId="85" applyFont="1" applyAlignment="1">
      <alignment horizontal="left" vertical="center" wrapText="1"/>
    </xf>
    <xf numFmtId="4" fontId="21" fillId="0" borderId="18" xfId="85" applyNumberFormat="1" applyFont="1" applyBorder="1" applyAlignment="1">
      <alignment horizontal="center" vertical="center"/>
    </xf>
    <xf numFmtId="4" fontId="23" fillId="0" borderId="18" xfId="85" applyNumberFormat="1" applyFont="1" applyBorder="1" applyAlignment="1">
      <alignment horizontal="center" vertical="center"/>
    </xf>
    <xf numFmtId="0" fontId="22" fillId="0" borderId="0" xfId="85" applyFont="1" applyFill="1" applyAlignment="1">
      <alignment vertical="center" wrapText="1"/>
    </xf>
    <xf numFmtId="4" fontId="21" fillId="0" borderId="18" xfId="85" applyNumberFormat="1" applyFont="1" applyBorder="1" applyAlignment="1">
      <alignment horizontal="center" vertical="center"/>
    </xf>
    <xf numFmtId="0" fontId="21" fillId="0" borderId="11" xfId="85" applyFont="1" applyBorder="1" applyAlignment="1">
      <alignment horizontal="center" vertical="center"/>
    </xf>
    <xf numFmtId="0" fontId="28" fillId="0" borderId="11" xfId="85" applyFont="1" applyBorder="1"/>
    <xf numFmtId="4" fontId="33" fillId="0" borderId="18" xfId="85" applyNumberFormat="1" applyFont="1" applyBorder="1" applyAlignment="1">
      <alignment horizontal="center" vertical="center"/>
    </xf>
    <xf numFmtId="4" fontId="33" fillId="0" borderId="11" xfId="85" applyNumberFormat="1" applyFont="1" applyBorder="1" applyAlignment="1">
      <alignment horizontal="center" vertical="center"/>
    </xf>
    <xf numFmtId="4" fontId="28" fillId="0" borderId="11" xfId="85" applyNumberFormat="1" applyFont="1" applyBorder="1" applyAlignment="1">
      <alignment horizontal="center" vertical="center"/>
    </xf>
    <xf numFmtId="0" fontId="22" fillId="0" borderId="0" xfId="85" applyFont="1" applyBorder="1" applyAlignment="1">
      <alignment horizontal="center"/>
    </xf>
    <xf numFmtId="4" fontId="29" fillId="0" borderId="11" xfId="85" applyNumberFormat="1" applyFont="1" applyBorder="1" applyAlignment="1">
      <alignment horizontal="center" vertical="center"/>
    </xf>
    <xf numFmtId="0" fontId="22" fillId="0" borderId="0" xfId="85" applyFont="1" applyFill="1" applyAlignment="1">
      <alignment horizontal="center" wrapText="1"/>
    </xf>
    <xf numFmtId="4" fontId="22" fillId="0" borderId="47" xfId="85" applyNumberFormat="1" applyFont="1" applyFill="1" applyBorder="1" applyAlignment="1">
      <alignment horizontal="center" vertical="center" wrapText="1"/>
    </xf>
    <xf numFmtId="4" fontId="22" fillId="0" borderId="43" xfId="85" applyNumberFormat="1" applyFont="1" applyFill="1" applyBorder="1" applyAlignment="1">
      <alignment horizontal="center" vertical="center" wrapText="1"/>
    </xf>
    <xf numFmtId="4" fontId="22" fillId="0" borderId="44" xfId="85" applyNumberFormat="1" applyFont="1" applyFill="1" applyBorder="1" applyAlignment="1">
      <alignment horizontal="center" vertical="center" wrapText="1"/>
    </xf>
    <xf numFmtId="0" fontId="22" fillId="0" borderId="0" xfId="85" applyFont="1" applyFill="1" applyAlignment="1">
      <alignment horizontal="left" vertical="center" wrapText="1"/>
    </xf>
    <xf numFmtId="0" fontId="32" fillId="0" borderId="0" xfId="85" applyFont="1" applyFill="1" applyAlignment="1">
      <alignment horizontal="center" vertical="center" wrapText="1"/>
    </xf>
    <xf numFmtId="0" fontId="34" fillId="0" borderId="0" xfId="85" applyFont="1" applyFill="1" applyAlignment="1">
      <alignment horizontal="left" vertical="center" wrapText="1"/>
    </xf>
    <xf numFmtId="4" fontId="22" fillId="0" borderId="42" xfId="85" applyNumberFormat="1" applyFont="1" applyFill="1" applyBorder="1" applyAlignment="1">
      <alignment horizontal="center" vertical="center" wrapText="1"/>
    </xf>
    <xf numFmtId="0" fontId="22" fillId="0" borderId="23" xfId="85" applyFont="1" applyFill="1" applyBorder="1" applyAlignment="1">
      <alignment horizontal="center" vertical="center" wrapText="1"/>
    </xf>
    <xf numFmtId="0" fontId="22" fillId="0" borderId="24" xfId="85" applyFont="1" applyFill="1" applyBorder="1" applyAlignment="1">
      <alignment horizontal="center" vertical="center" wrapText="1"/>
    </xf>
    <xf numFmtId="0" fontId="22" fillId="0" borderId="40" xfId="85" applyFont="1" applyFill="1" applyBorder="1" applyAlignment="1">
      <alignment horizontal="center" vertical="center" wrapText="1"/>
    </xf>
    <xf numFmtId="4" fontId="22" fillId="0" borderId="28" xfId="85" applyNumberFormat="1" applyFont="1" applyFill="1" applyBorder="1" applyAlignment="1">
      <alignment horizontal="center" vertical="center" wrapText="1"/>
    </xf>
    <xf numFmtId="4" fontId="22" fillId="0" borderId="29" xfId="85" applyNumberFormat="1" applyFont="1" applyFill="1" applyBorder="1" applyAlignment="1">
      <alignment horizontal="center" vertical="center" wrapText="1"/>
    </xf>
    <xf numFmtId="4" fontId="22" fillId="0" borderId="30" xfId="85" applyNumberFormat="1" applyFont="1" applyFill="1" applyBorder="1" applyAlignment="1">
      <alignment horizontal="center" vertical="center" wrapText="1"/>
    </xf>
    <xf numFmtId="4" fontId="22" fillId="0" borderId="40" xfId="85" applyNumberFormat="1" applyFont="1" applyFill="1" applyBorder="1" applyAlignment="1">
      <alignment horizontal="center" vertical="center" wrapText="1"/>
    </xf>
    <xf numFmtId="4" fontId="22" fillId="0" borderId="0" xfId="85" applyNumberFormat="1" applyFont="1" applyFill="1" applyBorder="1" applyAlignment="1">
      <alignment horizontal="center" vertical="center" wrapText="1"/>
    </xf>
    <xf numFmtId="4" fontId="22" fillId="0" borderId="37" xfId="85" applyNumberFormat="1" applyFont="1" applyFill="1" applyBorder="1" applyAlignment="1">
      <alignment horizontal="center" vertical="center" wrapText="1"/>
    </xf>
    <xf numFmtId="4" fontId="22" fillId="0" borderId="23" xfId="85" applyNumberFormat="1" applyFont="1" applyFill="1" applyBorder="1" applyAlignment="1">
      <alignment horizontal="center" vertical="center" wrapText="1"/>
    </xf>
    <xf numFmtId="4" fontId="22" fillId="0" borderId="24" xfId="85" applyNumberFormat="1" applyFont="1" applyFill="1" applyBorder="1" applyAlignment="1">
      <alignment horizontal="center" vertical="center" wrapText="1"/>
    </xf>
    <xf numFmtId="0" fontId="22" fillId="0" borderId="34" xfId="85" applyFont="1" applyFill="1" applyBorder="1" applyAlignment="1">
      <alignment horizontal="center" vertical="center" wrapText="1"/>
    </xf>
    <xf numFmtId="0" fontId="22" fillId="0" borderId="35" xfId="85" applyFont="1" applyFill="1" applyBorder="1" applyAlignment="1">
      <alignment horizontal="center" vertical="center" wrapText="1"/>
    </xf>
    <xf numFmtId="4" fontId="22" fillId="0" borderId="33" xfId="85" applyNumberFormat="1" applyFont="1" applyFill="1" applyBorder="1" applyAlignment="1">
      <alignment horizontal="center" vertical="center" wrapText="1"/>
    </xf>
    <xf numFmtId="4" fontId="22" fillId="0" borderId="34" xfId="85" applyNumberFormat="1" applyFont="1" applyFill="1" applyBorder="1" applyAlignment="1">
      <alignment horizontal="center" vertical="center" wrapText="1"/>
    </xf>
    <xf numFmtId="4" fontId="22" fillId="0" borderId="35" xfId="85" applyNumberFormat="1" applyFont="1" applyFill="1" applyBorder="1" applyAlignment="1">
      <alignment horizontal="center" vertical="center" wrapText="1"/>
    </xf>
    <xf numFmtId="4" fontId="22" fillId="0" borderId="25" xfId="85" applyNumberFormat="1" applyFont="1" applyFill="1" applyBorder="1" applyAlignment="1">
      <alignment horizontal="center" vertical="center" wrapText="1"/>
    </xf>
    <xf numFmtId="4" fontId="22" fillId="0" borderId="27" xfId="85" applyNumberFormat="1" applyFont="1" applyFill="1" applyBorder="1" applyAlignment="1">
      <alignment horizontal="center" vertical="center" wrapText="1"/>
    </xf>
    <xf numFmtId="0" fontId="22" fillId="0" borderId="42" xfId="85" applyFont="1" applyFill="1" applyBorder="1" applyAlignment="1">
      <alignment horizontal="center" vertical="center" wrapText="1"/>
    </xf>
    <xf numFmtId="0" fontId="22" fillId="0" borderId="43" xfId="85" applyFont="1" applyFill="1" applyBorder="1" applyAlignment="1">
      <alignment horizontal="center" vertical="center" wrapText="1"/>
    </xf>
    <xf numFmtId="0" fontId="22" fillId="0" borderId="44" xfId="85" applyFont="1" applyFill="1" applyBorder="1" applyAlignment="1">
      <alignment horizontal="center" vertical="center" wrapText="1"/>
    </xf>
    <xf numFmtId="0" fontId="22" fillId="0" borderId="0" xfId="85" applyFont="1" applyFill="1" applyBorder="1" applyAlignment="1">
      <alignment horizontal="center" vertical="center" wrapText="1"/>
    </xf>
    <xf numFmtId="0" fontId="34" fillId="0" borderId="0" xfId="85" applyFont="1" applyFill="1" applyAlignment="1">
      <alignment vertical="center" wrapText="1"/>
    </xf>
    <xf numFmtId="0" fontId="33" fillId="0" borderId="17" xfId="85" applyFont="1" applyBorder="1" applyAlignment="1">
      <alignment horizontal="left" vertical="center"/>
    </xf>
    <xf numFmtId="0" fontId="33" fillId="0" borderId="12" xfId="85" applyFont="1" applyBorder="1" applyAlignment="1">
      <alignment horizontal="left" vertical="center"/>
    </xf>
    <xf numFmtId="4" fontId="21" fillId="0" borderId="17" xfId="85" applyNumberFormat="1" applyFont="1" applyBorder="1" applyAlignment="1">
      <alignment horizontal="center" vertical="center"/>
    </xf>
    <xf numFmtId="4" fontId="21" fillId="0" borderId="12" xfId="85" applyNumberFormat="1" applyFont="1" applyBorder="1" applyAlignment="1">
      <alignment horizontal="center" vertical="center"/>
    </xf>
    <xf numFmtId="4" fontId="33" fillId="0" borderId="17" xfId="85" applyNumberFormat="1" applyFont="1" applyBorder="1" applyAlignment="1">
      <alignment horizontal="center" vertical="center"/>
    </xf>
    <xf numFmtId="4" fontId="33" fillId="0" borderId="12" xfId="85" applyNumberFormat="1" applyFont="1" applyBorder="1" applyAlignment="1">
      <alignment horizontal="center" vertical="center"/>
    </xf>
    <xf numFmtId="0" fontId="29" fillId="0" borderId="0" xfId="85" applyFont="1" applyAlignment="1">
      <alignment horizontal="left" vertical="center" wrapText="1"/>
    </xf>
    <xf numFmtId="0" fontId="22" fillId="0" borderId="0" xfId="85" applyFont="1" applyAlignment="1">
      <alignment horizontal="center" vertical="center"/>
    </xf>
    <xf numFmtId="0" fontId="23" fillId="0" borderId="11" xfId="85" applyFont="1" applyBorder="1" applyAlignment="1">
      <alignment horizontal="left" vertical="center" wrapText="1"/>
    </xf>
    <xf numFmtId="4" fontId="23" fillId="0" borderId="11" xfId="85" applyNumberFormat="1" applyFont="1" applyBorder="1" applyAlignment="1">
      <alignment horizontal="center" vertical="center"/>
    </xf>
    <xf numFmtId="0" fontId="21" fillId="0" borderId="18" xfId="85" applyFont="1" applyBorder="1" applyAlignment="1">
      <alignment horizontal="left" vertical="center"/>
    </xf>
    <xf numFmtId="0" fontId="21" fillId="0" borderId="21" xfId="85" applyFont="1" applyBorder="1" applyAlignment="1">
      <alignment horizontal="left" vertical="center"/>
    </xf>
    <xf numFmtId="4" fontId="21" fillId="0" borderId="18" xfId="85" applyNumberFormat="1" applyFont="1" applyBorder="1" applyAlignment="1">
      <alignment horizontal="center" vertical="center"/>
    </xf>
    <xf numFmtId="4" fontId="21" fillId="0" borderId="21" xfId="85" applyNumberFormat="1" applyFont="1" applyBorder="1" applyAlignment="1">
      <alignment horizontal="center" vertical="center"/>
    </xf>
    <xf numFmtId="0" fontId="23" fillId="0" borderId="11" xfId="85" applyFont="1" applyBorder="1" applyAlignment="1">
      <alignment horizontal="left" vertical="center"/>
    </xf>
    <xf numFmtId="4" fontId="23" fillId="0" borderId="18" xfId="85" applyNumberFormat="1" applyFont="1" applyBorder="1" applyAlignment="1">
      <alignment horizontal="center" vertical="center"/>
    </xf>
    <xf numFmtId="4" fontId="23" fillId="0" borderId="21" xfId="85" applyNumberFormat="1" applyFont="1" applyBorder="1" applyAlignment="1">
      <alignment horizontal="center" vertical="center"/>
    </xf>
    <xf numFmtId="0" fontId="33" fillId="0" borderId="19" xfId="85" applyFont="1" applyBorder="1" applyAlignment="1">
      <alignment horizontal="left" vertical="center"/>
    </xf>
    <xf numFmtId="4" fontId="33" fillId="0" borderId="18" xfId="85" applyNumberFormat="1" applyFont="1" applyBorder="1" applyAlignment="1">
      <alignment horizontal="center" vertical="center"/>
    </xf>
    <xf numFmtId="4" fontId="33" fillId="0" borderId="21" xfId="85" applyNumberFormat="1" applyFont="1" applyBorder="1" applyAlignment="1">
      <alignment horizontal="center" vertical="center"/>
    </xf>
    <xf numFmtId="0" fontId="21" fillId="0" borderId="17" xfId="85" applyFont="1" applyBorder="1" applyAlignment="1">
      <alignment horizontal="center" vertical="center"/>
    </xf>
    <xf numFmtId="0" fontId="21" fillId="0" borderId="12" xfId="85" applyFont="1" applyBorder="1" applyAlignment="1">
      <alignment horizontal="center" vertical="center"/>
    </xf>
    <xf numFmtId="0" fontId="41" fillId="0" borderId="17" xfId="85" applyFont="1" applyBorder="1" applyAlignment="1">
      <alignment horizontal="right" vertical="center"/>
    </xf>
    <xf numFmtId="0" fontId="41" fillId="0" borderId="12" xfId="85" applyFont="1" applyBorder="1" applyAlignment="1">
      <alignment horizontal="right" vertical="center"/>
    </xf>
    <xf numFmtId="0" fontId="22" fillId="0" borderId="0" xfId="85" applyFont="1" applyFill="1" applyAlignment="1">
      <alignment vertical="center" wrapText="1"/>
    </xf>
    <xf numFmtId="0" fontId="22" fillId="0" borderId="0" xfId="85" applyFont="1" applyAlignment="1">
      <alignment horizontal="center" vertical="center" wrapText="1"/>
    </xf>
    <xf numFmtId="0" fontId="21" fillId="0" borderId="18" xfId="85" applyFont="1" applyBorder="1" applyAlignment="1">
      <alignment horizontal="center" vertical="center" wrapText="1"/>
    </xf>
    <xf numFmtId="0" fontId="21" fillId="0" borderId="21" xfId="85" applyFont="1" applyBorder="1" applyAlignment="1">
      <alignment horizontal="center" vertical="center" wrapText="1"/>
    </xf>
    <xf numFmtId="0" fontId="21" fillId="0" borderId="15" xfId="85" applyFont="1" applyBorder="1" applyAlignment="1">
      <alignment horizontal="center" vertical="center" wrapText="1"/>
    </xf>
    <xf numFmtId="0" fontId="21" fillId="0" borderId="14" xfId="85" applyFont="1" applyBorder="1" applyAlignment="1">
      <alignment horizontal="center" vertical="center" wrapText="1"/>
    </xf>
    <xf numFmtId="0" fontId="21" fillId="0" borderId="20" xfId="85" applyFont="1" applyBorder="1" applyAlignment="1">
      <alignment horizontal="center" vertical="center" wrapText="1"/>
    </xf>
    <xf numFmtId="0" fontId="21" fillId="0" borderId="13" xfId="85" applyFont="1" applyBorder="1" applyAlignment="1">
      <alignment horizontal="center" vertical="center" wrapText="1"/>
    </xf>
    <xf numFmtId="0" fontId="21" fillId="0" borderId="16" xfId="85" applyFont="1" applyBorder="1" applyAlignment="1">
      <alignment horizontal="center" vertical="center" wrapText="1"/>
    </xf>
    <xf numFmtId="0" fontId="21" fillId="0" borderId="13" xfId="85" applyFont="1" applyBorder="1" applyAlignment="1">
      <alignment horizontal="center" vertical="center"/>
    </xf>
    <xf numFmtId="0" fontId="21" fillId="0" borderId="16" xfId="85" applyFont="1" applyBorder="1" applyAlignment="1">
      <alignment horizontal="center" vertical="center"/>
    </xf>
    <xf numFmtId="0" fontId="21" fillId="0" borderId="48" xfId="85" applyFont="1" applyBorder="1" applyAlignment="1">
      <alignment horizontal="center" vertical="center" wrapText="1"/>
    </xf>
    <xf numFmtId="0" fontId="21" fillId="0" borderId="49" xfId="85" applyFont="1" applyBorder="1" applyAlignment="1">
      <alignment horizontal="center" vertical="center" wrapText="1"/>
    </xf>
    <xf numFmtId="49" fontId="43" fillId="0" borderId="0" xfId="0" applyNumberFormat="1" applyFont="1" applyAlignment="1">
      <alignment horizontal="left" vertical="top"/>
    </xf>
    <xf numFmtId="49" fontId="44" fillId="0" borderId="0" xfId="0" applyNumberFormat="1" applyFont="1" applyAlignment="1">
      <alignment horizontal="left" vertical="top"/>
    </xf>
    <xf numFmtId="0" fontId="45" fillId="0" borderId="0" xfId="0" applyFont="1" applyAlignment="1">
      <alignment horizontal="left" vertical="top" wrapText="1"/>
    </xf>
    <xf numFmtId="0" fontId="45" fillId="0" borderId="0" xfId="0" applyFont="1" applyAlignment="1">
      <alignment horizontal="center" vertical="top" wrapText="1"/>
    </xf>
    <xf numFmtId="0" fontId="45" fillId="0" borderId="0" xfId="0" applyFont="1" applyAlignment="1">
      <alignment horizontal="center" vertical="top"/>
    </xf>
    <xf numFmtId="0" fontId="45" fillId="0" borderId="0" xfId="0" applyFont="1" applyAlignment="1">
      <alignment horizontal="right" vertical="top"/>
    </xf>
    <xf numFmtId="0" fontId="43" fillId="0" borderId="0" xfId="0" applyFont="1" applyAlignment="1">
      <alignment horizontal="left" vertical="top"/>
    </xf>
    <xf numFmtId="0" fontId="46" fillId="0" borderId="0" xfId="0" applyFont="1" applyAlignment="1">
      <alignment horizontal="right" vertical="top"/>
    </xf>
    <xf numFmtId="49" fontId="45" fillId="0" borderId="0" xfId="0" applyNumberFormat="1" applyFont="1" applyAlignment="1">
      <alignment horizontal="left" vertical="top"/>
    </xf>
    <xf numFmtId="0" fontId="45" fillId="0" borderId="0" xfId="0" applyFont="1" applyAlignment="1">
      <alignment horizontal="left" vertical="top"/>
    </xf>
    <xf numFmtId="0" fontId="45" fillId="0" borderId="0" xfId="0" applyFont="1"/>
    <xf numFmtId="0" fontId="45" fillId="0" borderId="10" xfId="0" applyFont="1" applyBorder="1" applyAlignment="1">
      <alignment horizontal="right" vertical="top"/>
    </xf>
    <xf numFmtId="0" fontId="45" fillId="0" borderId="0" xfId="0" applyFont="1" applyBorder="1"/>
    <xf numFmtId="0" fontId="45" fillId="0" borderId="50" xfId="0" applyFont="1" applyBorder="1" applyAlignment="1">
      <alignment horizontal="right" vertical="top"/>
    </xf>
    <xf numFmtId="0" fontId="47" fillId="0" borderId="50" xfId="0" applyFont="1" applyBorder="1" applyAlignment="1">
      <alignment horizontal="center" vertical="top"/>
    </xf>
    <xf numFmtId="0" fontId="45" fillId="0" borderId="0" xfId="0" applyFont="1" applyBorder="1" applyAlignment="1">
      <alignment horizontal="right" vertical="top"/>
    </xf>
    <xf numFmtId="0" fontId="43" fillId="0" borderId="0" xfId="0" applyFont="1" applyAlignment="1">
      <alignment horizontal="center" vertical="top"/>
    </xf>
    <xf numFmtId="0" fontId="45" fillId="0" borderId="0" xfId="0" applyFont="1" applyAlignment="1">
      <alignment horizontal="right" vertical="top" wrapText="1"/>
    </xf>
    <xf numFmtId="0" fontId="44" fillId="0" borderId="0" xfId="0" applyFont="1" applyAlignment="1">
      <alignment horizontal="center" vertical="top" wrapText="1"/>
    </xf>
    <xf numFmtId="0" fontId="45" fillId="0" borderId="0" xfId="0" applyFont="1" applyAlignment="1">
      <alignment horizontal="left"/>
    </xf>
    <xf numFmtId="0" fontId="45" fillId="0" borderId="10" xfId="0" applyFont="1" applyBorder="1" applyAlignment="1">
      <alignment horizontal="center" vertical="top"/>
    </xf>
    <xf numFmtId="0" fontId="45" fillId="0" borderId="50" xfId="0" applyFont="1" applyBorder="1"/>
    <xf numFmtId="0" fontId="47" fillId="0" borderId="0" xfId="0" applyFont="1" applyAlignment="1">
      <alignment horizontal="center" vertical="top"/>
    </xf>
    <xf numFmtId="49" fontId="47" fillId="0" borderId="0" xfId="0" applyNumberFormat="1" applyFont="1" applyAlignment="1">
      <alignment horizontal="left" vertical="top"/>
    </xf>
    <xf numFmtId="0" fontId="4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5" fillId="0" borderId="0" xfId="0" applyFont="1" applyAlignment="1"/>
    <xf numFmtId="0" fontId="44" fillId="0" borderId="0" xfId="0" applyFont="1" applyAlignment="1">
      <alignment horizontal="center" vertical="top"/>
    </xf>
    <xf numFmtId="0" fontId="44" fillId="0" borderId="0" xfId="0" applyFont="1" applyAlignment="1">
      <alignment horizontal="left" vertical="top" wrapText="1"/>
    </xf>
    <xf numFmtId="0" fontId="46" fillId="0" borderId="0" xfId="0" applyFont="1" applyAlignment="1">
      <alignment horizontal="center" vertical="top"/>
    </xf>
    <xf numFmtId="0" fontId="44" fillId="0" borderId="11" xfId="0" applyFont="1" applyBorder="1" applyAlignment="1">
      <alignment horizontal="center" vertical="center" wrapText="1"/>
    </xf>
    <xf numFmtId="49" fontId="44" fillId="0" borderId="11" xfId="0" applyNumberFormat="1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center"/>
    </xf>
    <xf numFmtId="49" fontId="44" fillId="0" borderId="11" xfId="0" applyNumberFormat="1" applyFont="1" applyBorder="1" applyAlignment="1">
      <alignment horizontal="center" vertical="center"/>
    </xf>
    <xf numFmtId="0" fontId="45" fillId="0" borderId="11" xfId="0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top"/>
    </xf>
    <xf numFmtId="49" fontId="44" fillId="0" borderId="11" xfId="0" applyNumberFormat="1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0" fontId="43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vertical="top" wrapText="1"/>
    </xf>
    <xf numFmtId="0" fontId="44" fillId="0" borderId="11" xfId="0" applyFont="1" applyBorder="1" applyAlignment="1">
      <alignment horizontal="left" vertical="top" wrapText="1"/>
    </xf>
    <xf numFmtId="49" fontId="48" fillId="0" borderId="11" xfId="0" applyNumberFormat="1" applyFont="1" applyBorder="1" applyAlignment="1">
      <alignment horizontal="left" vertical="top" wrapText="1"/>
    </xf>
    <xf numFmtId="0" fontId="44" fillId="0" borderId="11" xfId="0" applyFont="1" applyBorder="1" applyAlignment="1">
      <alignment horizontal="left" vertical="top" wrapText="1"/>
    </xf>
    <xf numFmtId="0" fontId="44" fillId="0" borderId="11" xfId="0" applyFont="1" applyBorder="1" applyAlignment="1">
      <alignment horizontal="center" vertical="top" wrapText="1"/>
    </xf>
    <xf numFmtId="0" fontId="46" fillId="0" borderId="11" xfId="0" applyFont="1" applyBorder="1" applyAlignment="1">
      <alignment horizontal="center" vertical="top" wrapText="1"/>
    </xf>
    <xf numFmtId="0" fontId="51" fillId="0" borderId="11" xfId="0" applyFont="1" applyBorder="1" applyAlignment="1">
      <alignment horizontal="right" vertical="top" wrapText="1"/>
    </xf>
    <xf numFmtId="0" fontId="51" fillId="0" borderId="11" xfId="0" applyFont="1" applyBorder="1" applyAlignment="1">
      <alignment horizontal="right" vertical="top"/>
    </xf>
    <xf numFmtId="49" fontId="44" fillId="0" borderId="11" xfId="0" applyNumberFormat="1" applyFont="1" applyBorder="1" applyAlignment="1">
      <alignment horizontal="left" vertical="top"/>
    </xf>
    <xf numFmtId="0" fontId="46" fillId="0" borderId="11" xfId="0" applyFont="1" applyBorder="1" applyAlignment="1">
      <alignment horizontal="left" vertical="top" wrapText="1"/>
    </xf>
    <xf numFmtId="0" fontId="51" fillId="0" borderId="11" xfId="0" applyFont="1" applyBorder="1" applyAlignment="1">
      <alignment horizontal="center" vertical="top" wrapText="1"/>
    </xf>
    <xf numFmtId="0" fontId="52" fillId="0" borderId="11" xfId="0" applyFont="1" applyBorder="1" applyAlignment="1">
      <alignment horizontal="right" vertical="top"/>
    </xf>
    <xf numFmtId="49" fontId="46" fillId="0" borderId="11" xfId="0" applyNumberFormat="1" applyFont="1" applyBorder="1" applyAlignment="1">
      <alignment horizontal="left" vertical="top" wrapText="1"/>
    </xf>
    <xf numFmtId="0" fontId="48" fillId="0" borderId="11" xfId="0" applyFont="1" applyBorder="1" applyAlignment="1">
      <alignment horizontal="left" vertical="top" wrapText="1"/>
    </xf>
    <xf numFmtId="0" fontId="53" fillId="0" borderId="11" xfId="0" applyFont="1" applyBorder="1" applyAlignment="1">
      <alignment horizontal="right" vertical="top" wrapText="1"/>
    </xf>
    <xf numFmtId="0" fontId="48" fillId="0" borderId="11" xfId="0" applyFont="1" applyBorder="1" applyAlignment="1">
      <alignment horizontal="center" vertical="top"/>
    </xf>
    <xf numFmtId="0" fontId="0" fillId="0" borderId="11" xfId="0" applyBorder="1" applyAlignment="1">
      <alignment vertical="top"/>
    </xf>
    <xf numFmtId="0" fontId="51" fillId="0" borderId="0" xfId="0" applyFont="1" applyAlignment="1">
      <alignment horizontal="right" vertical="top"/>
    </xf>
    <xf numFmtId="0" fontId="4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8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8" fillId="0" borderId="11" xfId="0" applyFont="1" applyBorder="1" applyAlignment="1">
      <alignment horizontal="center" vertical="center" wrapText="1"/>
    </xf>
    <xf numFmtId="0" fontId="54" fillId="0" borderId="11" xfId="0" applyFont="1" applyBorder="1" applyAlignment="1">
      <alignment horizontal="center" vertical="center"/>
    </xf>
    <xf numFmtId="0" fontId="53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left" vertical="top" wrapText="1"/>
    </xf>
    <xf numFmtId="0" fontId="46" fillId="0" borderId="11" xfId="0" applyFont="1" applyBorder="1" applyAlignment="1">
      <alignment horizontal="right" vertical="top" wrapText="1"/>
    </xf>
    <xf numFmtId="0" fontId="44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55" fillId="0" borderId="0" xfId="0" applyFont="1" applyAlignment="1">
      <alignment horizontal="center" vertical="top" wrapText="1"/>
    </xf>
    <xf numFmtId="0" fontId="45" fillId="0" borderId="10" xfId="0" applyFont="1" applyBorder="1" applyAlignment="1">
      <alignment horizontal="left" vertical="top"/>
    </xf>
    <xf numFmtId="0" fontId="46" fillId="0" borderId="11" xfId="0" applyFont="1" applyBorder="1" applyAlignment="1">
      <alignment horizontal="center" vertical="top"/>
    </xf>
    <xf numFmtId="0" fontId="56" fillId="0" borderId="11" xfId="0" applyFont="1" applyBorder="1" applyAlignment="1">
      <alignment horizontal="center" vertical="top" wrapText="1"/>
    </xf>
    <xf numFmtId="0" fontId="45" fillId="0" borderId="10" xfId="0" applyFont="1" applyBorder="1" applyAlignment="1">
      <alignment horizontal="right" vertical="top" wrapText="1"/>
    </xf>
    <xf numFmtId="0" fontId="45" fillId="0" borderId="10" xfId="0" applyFont="1" applyBorder="1" applyAlignment="1">
      <alignment horizontal="left"/>
    </xf>
    <xf numFmtId="0" fontId="47" fillId="0" borderId="0" xfId="0" applyFont="1" applyBorder="1" applyAlignment="1">
      <alignment horizontal="center" vertical="top"/>
    </xf>
    <xf numFmtId="0" fontId="43" fillId="0" borderId="0" xfId="71" applyFont="1" applyAlignment="1">
      <alignment horizontal="left" vertical="top"/>
    </xf>
    <xf numFmtId="49" fontId="45" fillId="0" borderId="0" xfId="71" applyNumberFormat="1" applyFont="1" applyAlignment="1">
      <alignment horizontal="left" vertical="top"/>
    </xf>
    <xf numFmtId="0" fontId="45" fillId="0" borderId="0" xfId="71" applyFont="1" applyAlignment="1">
      <alignment horizontal="left" vertical="top" wrapText="1"/>
    </xf>
    <xf numFmtId="0" fontId="45" fillId="0" borderId="0" xfId="71" applyFont="1" applyAlignment="1">
      <alignment horizontal="center" vertical="top" wrapText="1"/>
    </xf>
    <xf numFmtId="0" fontId="45" fillId="0" borderId="0" xfId="71" applyFont="1" applyAlignment="1">
      <alignment horizontal="right" vertical="top"/>
    </xf>
    <xf numFmtId="0" fontId="45" fillId="0" borderId="0" xfId="71" applyFont="1"/>
    <xf numFmtId="0" fontId="45" fillId="0" borderId="0" xfId="71" applyFont="1" applyAlignment="1">
      <alignment horizontal="left" vertical="top"/>
    </xf>
    <xf numFmtId="0" fontId="45" fillId="0" borderId="0" xfId="71" applyFont="1" applyAlignment="1">
      <alignment horizontal="center" vertical="top"/>
    </xf>
    <xf numFmtId="0" fontId="45" fillId="0" borderId="10" xfId="71" applyFont="1" applyBorder="1" applyAlignment="1">
      <alignment horizontal="right" vertical="top"/>
    </xf>
    <xf numFmtId="0" fontId="45" fillId="0" borderId="0" xfId="71" applyFont="1" applyBorder="1"/>
    <xf numFmtId="0" fontId="45" fillId="0" borderId="50" xfId="71" applyFont="1" applyBorder="1" applyAlignment="1">
      <alignment horizontal="right" vertical="top"/>
    </xf>
    <xf numFmtId="0" fontId="47" fillId="0" borderId="50" xfId="71" applyFont="1" applyBorder="1" applyAlignment="1">
      <alignment horizontal="center" vertical="top"/>
    </xf>
    <xf numFmtId="0" fontId="47" fillId="0" borderId="0" xfId="71" applyFont="1" applyBorder="1" applyAlignment="1">
      <alignment horizontal="center" vertical="top"/>
    </xf>
    <xf numFmtId="0" fontId="45" fillId="0" borderId="0" xfId="71" applyFont="1" applyBorder="1" applyAlignment="1">
      <alignment horizontal="right" vertical="top"/>
    </xf>
    <xf numFmtId="0" fontId="43" fillId="0" borderId="0" xfId="71" applyFont="1" applyAlignment="1">
      <alignment horizontal="center" vertical="top"/>
    </xf>
    <xf numFmtId="0" fontId="45" fillId="0" borderId="0" xfId="71" applyFont="1" applyAlignment="1">
      <alignment horizontal="right" vertical="top" wrapText="1"/>
    </xf>
    <xf numFmtId="0" fontId="45" fillId="0" borderId="10" xfId="71" applyFont="1" applyBorder="1" applyAlignment="1">
      <alignment horizontal="left"/>
    </xf>
    <xf numFmtId="0" fontId="45" fillId="0" borderId="10" xfId="71" applyFont="1" applyBorder="1" applyAlignment="1">
      <alignment horizontal="center" vertical="top"/>
    </xf>
    <xf numFmtId="0" fontId="45" fillId="0" borderId="19" xfId="71" applyFont="1" applyBorder="1" applyAlignment="1">
      <alignment horizontal="left"/>
    </xf>
    <xf numFmtId="0" fontId="45" fillId="0" borderId="19" xfId="71" applyFont="1" applyBorder="1" applyAlignment="1">
      <alignment horizontal="right" vertical="top"/>
    </xf>
    <xf numFmtId="0" fontId="45" fillId="0" borderId="19" xfId="71" applyFont="1" applyBorder="1" applyAlignment="1">
      <alignment horizontal="center" vertical="top"/>
    </xf>
    <xf numFmtId="0" fontId="45" fillId="0" borderId="50" xfId="71" applyFont="1" applyBorder="1"/>
    <xf numFmtId="0" fontId="47" fillId="0" borderId="0" xfId="71" applyFont="1" applyAlignment="1">
      <alignment horizontal="center" vertical="top"/>
    </xf>
    <xf numFmtId="49" fontId="47" fillId="0" borderId="0" xfId="71" applyNumberFormat="1" applyFont="1" applyAlignment="1">
      <alignment horizontal="left" vertical="top"/>
    </xf>
    <xf numFmtId="0" fontId="45" fillId="0" borderId="0" xfId="71" applyFont="1" applyAlignment="1">
      <alignment horizontal="left"/>
    </xf>
    <xf numFmtId="0" fontId="45" fillId="0" borderId="0" xfId="71" applyFont="1" applyAlignment="1">
      <alignment horizontal="right"/>
    </xf>
    <xf numFmtId="0" fontId="45" fillId="0" borderId="0" xfId="71" applyFont="1" applyAlignment="1"/>
    <xf numFmtId="0" fontId="44" fillId="0" borderId="11" xfId="71" applyFont="1" applyBorder="1" applyAlignment="1">
      <alignment horizontal="center" vertical="center" wrapText="1"/>
    </xf>
    <xf numFmtId="49" fontId="44" fillId="0" borderId="11" xfId="71" applyNumberFormat="1" applyFont="1" applyBorder="1" applyAlignment="1">
      <alignment horizontal="center" vertical="center" wrapText="1"/>
    </xf>
    <xf numFmtId="0" fontId="44" fillId="0" borderId="11" xfId="71" applyFont="1" applyBorder="1" applyAlignment="1">
      <alignment horizontal="center" vertical="center"/>
    </xf>
    <xf numFmtId="0" fontId="45" fillId="0" borderId="11" xfId="71" applyFont="1" applyBorder="1" applyAlignment="1">
      <alignment horizontal="center" vertical="center"/>
    </xf>
    <xf numFmtId="0" fontId="46" fillId="0" borderId="11" xfId="71" applyFont="1" applyBorder="1" applyAlignment="1">
      <alignment horizontal="center" vertical="center" textRotation="90" wrapText="1" readingOrder="1"/>
    </xf>
    <xf numFmtId="49" fontId="44" fillId="0" borderId="11" xfId="71" applyNumberFormat="1" applyFont="1" applyBorder="1" applyAlignment="1">
      <alignment horizontal="center" vertical="center"/>
    </xf>
    <xf numFmtId="0" fontId="45" fillId="0" borderId="11" xfId="71" applyFont="1" applyBorder="1" applyAlignment="1">
      <alignment horizontal="center" vertical="center" wrapText="1"/>
    </xf>
    <xf numFmtId="0" fontId="44" fillId="0" borderId="11" xfId="71" applyFont="1" applyBorder="1" applyAlignment="1">
      <alignment horizontal="center" vertical="center" wrapText="1"/>
    </xf>
    <xf numFmtId="0" fontId="44" fillId="0" borderId="11" xfId="71" applyFont="1" applyBorder="1" applyAlignment="1">
      <alignment horizontal="center" vertical="top"/>
    </xf>
    <xf numFmtId="49" fontId="44" fillId="0" borderId="11" xfId="71" applyNumberFormat="1" applyFont="1" applyBorder="1" applyAlignment="1">
      <alignment horizontal="center" vertical="center"/>
    </xf>
    <xf numFmtId="0" fontId="44" fillId="0" borderId="11" xfId="71" applyFont="1" applyBorder="1" applyAlignment="1">
      <alignment horizontal="center" vertical="top" wrapText="1"/>
    </xf>
    <xf numFmtId="0" fontId="44" fillId="0" borderId="11" xfId="71" applyFont="1" applyBorder="1" applyAlignment="1">
      <alignment horizontal="center" vertical="center"/>
    </xf>
    <xf numFmtId="0" fontId="43" fillId="0" borderId="11" xfId="71" applyFont="1" applyBorder="1" applyAlignment="1">
      <alignment horizontal="left" vertical="top" wrapText="1"/>
    </xf>
    <xf numFmtId="49" fontId="48" fillId="0" borderId="11" xfId="71" applyNumberFormat="1" applyFont="1" applyBorder="1" applyAlignment="1">
      <alignment horizontal="left" vertical="top" wrapText="1"/>
    </xf>
    <xf numFmtId="0" fontId="44" fillId="0" borderId="11" xfId="71" applyFont="1" applyBorder="1" applyAlignment="1">
      <alignment horizontal="left" vertical="top" wrapText="1"/>
    </xf>
    <xf numFmtId="0" fontId="46" fillId="0" borderId="11" xfId="71" applyFont="1" applyBorder="1" applyAlignment="1">
      <alignment horizontal="center" vertical="top" wrapText="1"/>
    </xf>
    <xf numFmtId="0" fontId="51" fillId="0" borderId="11" xfId="71" applyFont="1" applyBorder="1" applyAlignment="1">
      <alignment horizontal="right" vertical="top" wrapText="1"/>
    </xf>
    <xf numFmtId="0" fontId="51" fillId="0" borderId="11" xfId="71" applyFont="1" applyBorder="1" applyAlignment="1">
      <alignment horizontal="right" vertical="top"/>
    </xf>
    <xf numFmtId="0" fontId="44" fillId="0" borderId="11" xfId="71" applyFont="1" applyBorder="1" applyAlignment="1">
      <alignment horizontal="left" vertical="top" wrapText="1"/>
    </xf>
    <xf numFmtId="0" fontId="48" fillId="0" borderId="11" xfId="71" applyFont="1" applyBorder="1" applyAlignment="1">
      <alignment horizontal="left" vertical="top" wrapText="1"/>
    </xf>
    <xf numFmtId="0" fontId="53" fillId="0" borderId="11" xfId="71" applyFont="1" applyBorder="1" applyAlignment="1">
      <alignment horizontal="right" vertical="top" wrapText="1"/>
    </xf>
    <xf numFmtId="0" fontId="44" fillId="0" borderId="0" xfId="71" applyFont="1" applyAlignment="1">
      <alignment horizontal="center" vertical="top"/>
    </xf>
    <xf numFmtId="49" fontId="44" fillId="0" borderId="0" xfId="71" applyNumberFormat="1" applyFont="1" applyAlignment="1">
      <alignment horizontal="left" vertical="top"/>
    </xf>
    <xf numFmtId="0" fontId="44" fillId="0" borderId="0" xfId="71" applyFont="1" applyAlignment="1">
      <alignment horizontal="left" vertical="top" wrapText="1"/>
    </xf>
    <xf numFmtId="0" fontId="44" fillId="0" borderId="0" xfId="71" applyFont="1" applyAlignment="1">
      <alignment horizontal="center" vertical="top" wrapText="1"/>
    </xf>
    <xf numFmtId="0" fontId="46" fillId="0" borderId="0" xfId="71" applyFont="1" applyAlignment="1">
      <alignment horizontal="center" vertical="top" wrapText="1"/>
    </xf>
    <xf numFmtId="0" fontId="51" fillId="0" borderId="0" xfId="71" applyFont="1" applyAlignment="1">
      <alignment horizontal="right" vertical="top"/>
    </xf>
    <xf numFmtId="0" fontId="44" fillId="0" borderId="0" xfId="71" applyFont="1" applyAlignment="1">
      <alignment horizontal="center" vertical="top" wrapText="1"/>
    </xf>
    <xf numFmtId="0" fontId="55" fillId="0" borderId="0" xfId="71" applyFont="1" applyAlignment="1">
      <alignment horizontal="center" vertical="top" wrapText="1"/>
    </xf>
    <xf numFmtId="0" fontId="46" fillId="0" borderId="11" xfId="71" applyFont="1" applyBorder="1" applyAlignment="1">
      <alignment horizontal="center" vertical="top"/>
    </xf>
  </cellXfs>
  <cellStyles count="89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" xfId="88" builtinId="4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zoomScale="70" zoomScaleNormal="70" workbookViewId="0">
      <pane ySplit="2130" topLeftCell="A16" activePane="bottomLeft"/>
      <selection sqref="A1:X1"/>
      <selection pane="bottomLeft" activeCell="G17" sqref="G17"/>
    </sheetView>
  </sheetViews>
  <sheetFormatPr defaultRowHeight="15.75" x14ac:dyDescent="0.25"/>
  <cols>
    <col min="1" max="1" width="30.7109375" style="2" customWidth="1"/>
    <col min="2" max="4" width="13.7109375" style="22" customWidth="1"/>
    <col min="5" max="5" width="15.7109375" style="22" customWidth="1"/>
    <col min="6" max="8" width="13.7109375" style="22" customWidth="1"/>
    <col min="9" max="9" width="15.7109375" style="22" customWidth="1"/>
    <col min="10" max="15" width="13.7109375" style="22" customWidth="1"/>
    <col min="16" max="16" width="15.7109375" style="22" customWidth="1"/>
    <col min="17" max="17" width="19.7109375" style="22" customWidth="1"/>
    <col min="18" max="18" width="25.85546875" style="22" customWidth="1"/>
    <col min="19" max="24" width="16.5703125" style="22" customWidth="1"/>
    <col min="25" max="16384" width="9.140625" style="1"/>
  </cols>
  <sheetData>
    <row r="1" spans="1:24" ht="26.25" customHeight="1" x14ac:dyDescent="0.25">
      <c r="A1" s="153" t="s">
        <v>31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</row>
    <row r="2" spans="1:24" ht="26.25" customHeight="1" x14ac:dyDescent="0.25">
      <c r="A2" s="153" t="s">
        <v>38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</row>
    <row r="3" spans="1:24" ht="21.75" customHeight="1" thickBot="1" x14ac:dyDescent="0.35">
      <c r="A3" s="148"/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49"/>
      <c r="U3" s="49"/>
      <c r="V3" s="1"/>
      <c r="W3" s="68"/>
      <c r="X3" s="71" t="s">
        <v>71</v>
      </c>
    </row>
    <row r="4" spans="1:24" ht="41.25" customHeight="1" thickBot="1" x14ac:dyDescent="0.3">
      <c r="A4" s="156" t="s">
        <v>16</v>
      </c>
      <c r="B4" s="159" t="s">
        <v>15</v>
      </c>
      <c r="C4" s="160"/>
      <c r="D4" s="160"/>
      <c r="E4" s="161"/>
      <c r="F4" s="159" t="s">
        <v>37</v>
      </c>
      <c r="G4" s="160"/>
      <c r="H4" s="160"/>
      <c r="I4" s="160"/>
      <c r="J4" s="169" t="s">
        <v>14</v>
      </c>
      <c r="K4" s="170"/>
      <c r="L4" s="170"/>
      <c r="M4" s="170"/>
      <c r="N4" s="170"/>
      <c r="O4" s="170"/>
      <c r="P4" s="171"/>
      <c r="Q4" s="159" t="s">
        <v>2</v>
      </c>
      <c r="R4" s="165" t="s">
        <v>3</v>
      </c>
      <c r="S4" s="167" t="s">
        <v>70</v>
      </c>
      <c r="T4" s="167"/>
      <c r="U4" s="167"/>
      <c r="V4" s="167"/>
      <c r="W4" s="167"/>
      <c r="X4" s="168"/>
    </row>
    <row r="5" spans="1:24" s="6" customFormat="1" ht="26.25" customHeight="1" thickBot="1" x14ac:dyDescent="0.25">
      <c r="A5" s="157"/>
      <c r="B5" s="162"/>
      <c r="C5" s="163"/>
      <c r="D5" s="163"/>
      <c r="E5" s="164"/>
      <c r="F5" s="162"/>
      <c r="G5" s="163"/>
      <c r="H5" s="163"/>
      <c r="I5" s="163"/>
      <c r="J5" s="174" t="s">
        <v>72</v>
      </c>
      <c r="K5" s="175"/>
      <c r="L5" s="176"/>
      <c r="M5" s="177" t="s">
        <v>73</v>
      </c>
      <c r="N5" s="177"/>
      <c r="O5" s="177"/>
      <c r="P5" s="172" t="s">
        <v>0</v>
      </c>
      <c r="Q5" s="163"/>
      <c r="R5" s="166"/>
      <c r="S5" s="149" t="s">
        <v>30</v>
      </c>
      <c r="T5" s="150"/>
      <c r="U5" s="151"/>
      <c r="V5" s="155" t="s">
        <v>74</v>
      </c>
      <c r="W5" s="150"/>
      <c r="X5" s="151"/>
    </row>
    <row r="6" spans="1:24" s="6" customFormat="1" ht="81" customHeight="1" thickBot="1" x14ac:dyDescent="0.25">
      <c r="A6" s="158"/>
      <c r="B6" s="76" t="s">
        <v>13</v>
      </c>
      <c r="C6" s="76" t="s">
        <v>75</v>
      </c>
      <c r="D6" s="76" t="s">
        <v>11</v>
      </c>
      <c r="E6" s="76" t="s">
        <v>0</v>
      </c>
      <c r="F6" s="76" t="s">
        <v>13</v>
      </c>
      <c r="G6" s="76" t="s">
        <v>75</v>
      </c>
      <c r="H6" s="76" t="s">
        <v>11</v>
      </c>
      <c r="I6" s="76" t="s">
        <v>0</v>
      </c>
      <c r="J6" s="76" t="s">
        <v>13</v>
      </c>
      <c r="K6" s="76" t="s">
        <v>75</v>
      </c>
      <c r="L6" s="76" t="s">
        <v>11</v>
      </c>
      <c r="M6" s="76" t="s">
        <v>13</v>
      </c>
      <c r="N6" s="76" t="s">
        <v>75</v>
      </c>
      <c r="O6" s="76" t="s">
        <v>11</v>
      </c>
      <c r="P6" s="173"/>
      <c r="Q6" s="163"/>
      <c r="R6" s="166"/>
      <c r="S6" s="125" t="s">
        <v>13</v>
      </c>
      <c r="T6" s="76" t="s">
        <v>75</v>
      </c>
      <c r="U6" s="76" t="s">
        <v>11</v>
      </c>
      <c r="V6" s="76" t="s">
        <v>13</v>
      </c>
      <c r="W6" s="76" t="s">
        <v>75</v>
      </c>
      <c r="X6" s="76" t="s">
        <v>11</v>
      </c>
    </row>
    <row r="7" spans="1:24" s="5" customFormat="1" ht="19.5" thickBot="1" x14ac:dyDescent="0.25">
      <c r="A7" s="77">
        <v>1</v>
      </c>
      <c r="B7" s="78">
        <v>2</v>
      </c>
      <c r="C7" s="78">
        <v>3</v>
      </c>
      <c r="D7" s="78">
        <v>4</v>
      </c>
      <c r="E7" s="78">
        <v>5</v>
      </c>
      <c r="F7" s="78">
        <v>6</v>
      </c>
      <c r="G7" s="78">
        <v>7</v>
      </c>
      <c r="H7" s="78">
        <v>8</v>
      </c>
      <c r="I7" s="78">
        <v>9</v>
      </c>
      <c r="J7" s="78">
        <v>10</v>
      </c>
      <c r="K7" s="78">
        <v>11</v>
      </c>
      <c r="L7" s="78">
        <v>12</v>
      </c>
      <c r="M7" s="78">
        <v>13</v>
      </c>
      <c r="N7" s="78">
        <v>14</v>
      </c>
      <c r="O7" s="78">
        <v>15</v>
      </c>
      <c r="P7" s="77">
        <v>16</v>
      </c>
      <c r="Q7" s="77">
        <v>17</v>
      </c>
      <c r="R7" s="78">
        <v>18</v>
      </c>
      <c r="S7" s="126">
        <v>19</v>
      </c>
      <c r="T7" s="79">
        <v>20</v>
      </c>
      <c r="U7" s="79">
        <v>21</v>
      </c>
      <c r="V7" s="79">
        <v>22</v>
      </c>
      <c r="W7" s="79">
        <v>23</v>
      </c>
      <c r="X7" s="79">
        <v>24</v>
      </c>
    </row>
    <row r="8" spans="1:24" s="20" customFormat="1" ht="30" customHeight="1" x14ac:dyDescent="0.2">
      <c r="A8" s="96" t="s">
        <v>52</v>
      </c>
      <c r="B8" s="119"/>
      <c r="C8" s="119"/>
      <c r="D8" s="119"/>
      <c r="E8" s="121"/>
      <c r="F8" s="119"/>
      <c r="G8" s="122"/>
      <c r="H8" s="119"/>
      <c r="I8" s="121"/>
      <c r="J8" s="119"/>
      <c r="K8" s="119"/>
      <c r="L8" s="119"/>
      <c r="M8" s="119"/>
      <c r="N8" s="119"/>
      <c r="O8" s="119"/>
      <c r="P8" s="119"/>
      <c r="Q8" s="112"/>
      <c r="R8" s="119"/>
      <c r="S8" s="122"/>
      <c r="T8" s="122"/>
      <c r="U8" s="119"/>
      <c r="V8" s="119"/>
      <c r="W8" s="119"/>
      <c r="X8" s="119"/>
    </row>
    <row r="9" spans="1:24" s="47" customFormat="1" ht="30" customHeight="1" x14ac:dyDescent="0.25">
      <c r="A9" s="97" t="s">
        <v>48</v>
      </c>
      <c r="B9" s="83"/>
      <c r="C9" s="83"/>
      <c r="D9" s="83"/>
      <c r="E9" s="107"/>
      <c r="F9" s="83"/>
      <c r="G9" s="82"/>
      <c r="H9" s="83"/>
      <c r="I9" s="106"/>
      <c r="J9" s="83"/>
      <c r="K9" s="83"/>
      <c r="L9" s="83"/>
      <c r="M9" s="83"/>
      <c r="N9" s="83"/>
      <c r="O9" s="83"/>
      <c r="P9" s="83"/>
      <c r="Q9" s="113"/>
      <c r="R9" s="84"/>
      <c r="S9" s="82"/>
      <c r="T9" s="82"/>
      <c r="U9" s="83"/>
      <c r="V9" s="83"/>
      <c r="W9" s="83"/>
      <c r="X9" s="83"/>
    </row>
    <row r="10" spans="1:24" ht="48" customHeight="1" x14ac:dyDescent="0.25">
      <c r="A10" s="98" t="s">
        <v>43</v>
      </c>
      <c r="B10" s="86">
        <v>44353</v>
      </c>
      <c r="C10" s="120">
        <v>0</v>
      </c>
      <c r="D10" s="120">
        <v>0</v>
      </c>
      <c r="E10" s="107">
        <f>SUM(B10:D10)</f>
        <v>44353</v>
      </c>
      <c r="F10" s="86">
        <f>B10</f>
        <v>44353</v>
      </c>
      <c r="G10" s="123">
        <f>C10</f>
        <v>0</v>
      </c>
      <c r="H10" s="86">
        <f>D10</f>
        <v>0</v>
      </c>
      <c r="I10" s="107">
        <f>SUM(F10:H10)</f>
        <v>44353</v>
      </c>
      <c r="J10" s="86">
        <f>F10</f>
        <v>44353</v>
      </c>
      <c r="K10" s="86">
        <f>G10</f>
        <v>0</v>
      </c>
      <c r="L10" s="86">
        <f>H10</f>
        <v>0</v>
      </c>
      <c r="M10" s="86">
        <v>0</v>
      </c>
      <c r="N10" s="86">
        <f t="shared" ref="N10:O10" si="0">G10</f>
        <v>0</v>
      </c>
      <c r="O10" s="86">
        <f t="shared" si="0"/>
        <v>0</v>
      </c>
      <c r="P10" s="86">
        <f>SUM(J10:L10,M10:O10)</f>
        <v>44353</v>
      </c>
      <c r="Q10" s="114">
        <f>SUM(S10:U10,V10:X10)</f>
        <v>254586</v>
      </c>
      <c r="R10" s="87" t="s">
        <v>55</v>
      </c>
      <c r="S10" s="85">
        <f>ROUND(J10*5.74,0)</f>
        <v>254586</v>
      </c>
      <c r="T10" s="85">
        <f>ROUND(K10*4.04,0)</f>
        <v>0</v>
      </c>
      <c r="U10" s="86">
        <f>ROUND(L10*10.05,0)</f>
        <v>0</v>
      </c>
      <c r="V10" s="86">
        <f>ROUND(M10*5.74*1.053,0)</f>
        <v>0</v>
      </c>
      <c r="W10" s="86">
        <f>ROUND(N10*4.04*1.053,0)</f>
        <v>0</v>
      </c>
      <c r="X10" s="86">
        <f>ROUND(O10*10.05*1.053,0)</f>
        <v>0</v>
      </c>
    </row>
    <row r="11" spans="1:24" s="20" customFormat="1" ht="45" customHeight="1" x14ac:dyDescent="0.2">
      <c r="A11" s="98" t="s">
        <v>44</v>
      </c>
      <c r="B11" s="86">
        <f>16089+9449</f>
        <v>25538</v>
      </c>
      <c r="C11" s="120">
        <v>0</v>
      </c>
      <c r="D11" s="120">
        <v>0</v>
      </c>
      <c r="E11" s="107">
        <f t="shared" ref="E11:E19" si="1">SUM(B11:D11)</f>
        <v>25538</v>
      </c>
      <c r="F11" s="86">
        <f>B11</f>
        <v>25538</v>
      </c>
      <c r="G11" s="123">
        <f t="shared" ref="F11:H20" si="2">C11</f>
        <v>0</v>
      </c>
      <c r="H11" s="86">
        <f t="shared" si="2"/>
        <v>0</v>
      </c>
      <c r="I11" s="107">
        <f t="shared" ref="I11:I20" si="3">SUM(F11:H11)</f>
        <v>25538</v>
      </c>
      <c r="J11" s="86">
        <v>0</v>
      </c>
      <c r="K11" s="86">
        <f t="shared" ref="K11:K20" si="4">G11</f>
        <v>0</v>
      </c>
      <c r="L11" s="86">
        <f t="shared" ref="L11:L20" si="5">H11</f>
        <v>0</v>
      </c>
      <c r="M11" s="86">
        <f>F11</f>
        <v>25538</v>
      </c>
      <c r="N11" s="86">
        <f t="shared" ref="N11:N20" si="6">G11</f>
        <v>0</v>
      </c>
      <c r="O11" s="86">
        <f t="shared" ref="O11:O20" si="7">H11</f>
        <v>0</v>
      </c>
      <c r="P11" s="86">
        <f t="shared" ref="P11:P20" si="8">SUM(J11:L11,M11:O11)</f>
        <v>25538</v>
      </c>
      <c r="Q11" s="114">
        <f t="shared" ref="Q11:Q20" si="9">SUM(S11:U11,V11:X11)</f>
        <v>154357</v>
      </c>
      <c r="R11" s="87" t="s">
        <v>56</v>
      </c>
      <c r="S11" s="85">
        <f t="shared" ref="S11:S20" si="10">ROUND(J11*5.74,0)</f>
        <v>0</v>
      </c>
      <c r="T11" s="85">
        <f t="shared" ref="T11:T20" si="11">ROUND(K11*4.04,0)</f>
        <v>0</v>
      </c>
      <c r="U11" s="86">
        <f t="shared" ref="U11:U20" si="12">ROUND(L11*10.05,0)</f>
        <v>0</v>
      </c>
      <c r="V11" s="86">
        <f t="shared" ref="V11:V20" si="13">ROUND(M11*5.74*1.053,0)</f>
        <v>154357</v>
      </c>
      <c r="W11" s="86">
        <f t="shared" ref="W11:W20" si="14">ROUND(N11*4.04*1.053,0)</f>
        <v>0</v>
      </c>
      <c r="X11" s="86">
        <f t="shared" ref="X11:X20" si="15">ROUND(O11*10.05*1.053,0)</f>
        <v>0</v>
      </c>
    </row>
    <row r="12" spans="1:24" s="20" customFormat="1" ht="45" customHeight="1" x14ac:dyDescent="0.2">
      <c r="A12" s="98" t="s">
        <v>45</v>
      </c>
      <c r="B12" s="86">
        <v>784</v>
      </c>
      <c r="C12" s="120">
        <v>0</v>
      </c>
      <c r="D12" s="120">
        <v>0</v>
      </c>
      <c r="E12" s="107">
        <f t="shared" si="1"/>
        <v>784</v>
      </c>
      <c r="F12" s="86">
        <f t="shared" si="2"/>
        <v>784</v>
      </c>
      <c r="G12" s="123">
        <f t="shared" si="2"/>
        <v>0</v>
      </c>
      <c r="H12" s="86">
        <f t="shared" si="2"/>
        <v>0</v>
      </c>
      <c r="I12" s="107">
        <f t="shared" si="3"/>
        <v>784</v>
      </c>
      <c r="J12" s="86">
        <f t="shared" ref="J12:J13" si="16">F12</f>
        <v>784</v>
      </c>
      <c r="K12" s="86">
        <f t="shared" si="4"/>
        <v>0</v>
      </c>
      <c r="L12" s="86">
        <f t="shared" si="5"/>
        <v>0</v>
      </c>
      <c r="M12" s="86">
        <v>0</v>
      </c>
      <c r="N12" s="86">
        <f t="shared" si="6"/>
        <v>0</v>
      </c>
      <c r="O12" s="86">
        <f t="shared" si="7"/>
        <v>0</v>
      </c>
      <c r="P12" s="86">
        <f t="shared" si="8"/>
        <v>784</v>
      </c>
      <c r="Q12" s="114">
        <f t="shared" si="9"/>
        <v>4500</v>
      </c>
      <c r="R12" s="87" t="s">
        <v>57</v>
      </c>
      <c r="S12" s="85">
        <f t="shared" si="10"/>
        <v>4500</v>
      </c>
      <c r="T12" s="85">
        <f t="shared" si="11"/>
        <v>0</v>
      </c>
      <c r="U12" s="86">
        <f t="shared" si="12"/>
        <v>0</v>
      </c>
      <c r="V12" s="86">
        <f t="shared" si="13"/>
        <v>0</v>
      </c>
      <c r="W12" s="86">
        <f t="shared" si="14"/>
        <v>0</v>
      </c>
      <c r="X12" s="86">
        <f t="shared" si="15"/>
        <v>0</v>
      </c>
    </row>
    <row r="13" spans="1:24" s="20" customFormat="1" ht="45" customHeight="1" x14ac:dyDescent="0.2">
      <c r="A13" s="98" t="s">
        <v>46</v>
      </c>
      <c r="B13" s="86">
        <f>14+1128</f>
        <v>1142</v>
      </c>
      <c r="C13" s="120">
        <v>0</v>
      </c>
      <c r="D13" s="120">
        <v>0</v>
      </c>
      <c r="E13" s="107">
        <f t="shared" si="1"/>
        <v>1142</v>
      </c>
      <c r="F13" s="86">
        <f t="shared" si="2"/>
        <v>1142</v>
      </c>
      <c r="G13" s="123">
        <f t="shared" si="2"/>
        <v>0</v>
      </c>
      <c r="H13" s="86">
        <f t="shared" si="2"/>
        <v>0</v>
      </c>
      <c r="I13" s="107">
        <f t="shared" si="3"/>
        <v>1142</v>
      </c>
      <c r="J13" s="86">
        <f t="shared" si="16"/>
        <v>1142</v>
      </c>
      <c r="K13" s="86">
        <f t="shared" si="4"/>
        <v>0</v>
      </c>
      <c r="L13" s="86">
        <f t="shared" si="5"/>
        <v>0</v>
      </c>
      <c r="M13" s="86">
        <v>0</v>
      </c>
      <c r="N13" s="86">
        <f t="shared" si="6"/>
        <v>0</v>
      </c>
      <c r="O13" s="86">
        <f t="shared" si="7"/>
        <v>0</v>
      </c>
      <c r="P13" s="86">
        <f t="shared" si="8"/>
        <v>1142</v>
      </c>
      <c r="Q13" s="114">
        <f t="shared" si="9"/>
        <v>6555</v>
      </c>
      <c r="R13" s="87" t="s">
        <v>58</v>
      </c>
      <c r="S13" s="85">
        <f t="shared" si="10"/>
        <v>6555</v>
      </c>
      <c r="T13" s="85">
        <f t="shared" si="11"/>
        <v>0</v>
      </c>
      <c r="U13" s="86">
        <f t="shared" si="12"/>
        <v>0</v>
      </c>
      <c r="V13" s="86">
        <f t="shared" si="13"/>
        <v>0</v>
      </c>
      <c r="W13" s="86">
        <f t="shared" si="14"/>
        <v>0</v>
      </c>
      <c r="X13" s="86">
        <f t="shared" si="15"/>
        <v>0</v>
      </c>
    </row>
    <row r="14" spans="1:24" s="20" customFormat="1" ht="45" customHeight="1" x14ac:dyDescent="0.2">
      <c r="A14" s="98" t="s">
        <v>47</v>
      </c>
      <c r="B14" s="86">
        <f>8+1215</f>
        <v>1223</v>
      </c>
      <c r="C14" s="120">
        <v>0</v>
      </c>
      <c r="D14" s="120">
        <v>0</v>
      </c>
      <c r="E14" s="107">
        <f t="shared" si="1"/>
        <v>1223</v>
      </c>
      <c r="F14" s="86">
        <f t="shared" si="2"/>
        <v>1223</v>
      </c>
      <c r="G14" s="123">
        <f t="shared" si="2"/>
        <v>0</v>
      </c>
      <c r="H14" s="86">
        <f t="shared" si="2"/>
        <v>0</v>
      </c>
      <c r="I14" s="107">
        <f t="shared" si="3"/>
        <v>1223</v>
      </c>
      <c r="J14" s="86">
        <v>0</v>
      </c>
      <c r="K14" s="86">
        <f t="shared" si="4"/>
        <v>0</v>
      </c>
      <c r="L14" s="86">
        <f t="shared" si="5"/>
        <v>0</v>
      </c>
      <c r="M14" s="86">
        <f>F14</f>
        <v>1223</v>
      </c>
      <c r="N14" s="86">
        <f t="shared" si="6"/>
        <v>0</v>
      </c>
      <c r="O14" s="86">
        <f t="shared" si="7"/>
        <v>0</v>
      </c>
      <c r="P14" s="86">
        <f t="shared" si="8"/>
        <v>1223</v>
      </c>
      <c r="Q14" s="114">
        <f t="shared" si="9"/>
        <v>7392</v>
      </c>
      <c r="R14" s="87" t="s">
        <v>59</v>
      </c>
      <c r="S14" s="85">
        <f t="shared" si="10"/>
        <v>0</v>
      </c>
      <c r="T14" s="85">
        <f t="shared" si="11"/>
        <v>0</v>
      </c>
      <c r="U14" s="86">
        <f t="shared" si="12"/>
        <v>0</v>
      </c>
      <c r="V14" s="86">
        <f t="shared" si="13"/>
        <v>7392</v>
      </c>
      <c r="W14" s="86">
        <f t="shared" si="14"/>
        <v>0</v>
      </c>
      <c r="X14" s="86">
        <f t="shared" si="15"/>
        <v>0</v>
      </c>
    </row>
    <row r="15" spans="1:24" s="47" customFormat="1" ht="48.75" customHeight="1" x14ac:dyDescent="0.25">
      <c r="A15" s="98" t="s">
        <v>39</v>
      </c>
      <c r="B15" s="86">
        <f>197820+13006</f>
        <v>210826</v>
      </c>
      <c r="C15" s="120">
        <v>0</v>
      </c>
      <c r="D15" s="120">
        <v>0</v>
      </c>
      <c r="E15" s="107">
        <f t="shared" si="1"/>
        <v>210826</v>
      </c>
      <c r="F15" s="86">
        <f t="shared" si="2"/>
        <v>210826</v>
      </c>
      <c r="G15" s="123">
        <f t="shared" si="2"/>
        <v>0</v>
      </c>
      <c r="H15" s="86">
        <f t="shared" si="2"/>
        <v>0</v>
      </c>
      <c r="I15" s="107">
        <f t="shared" si="3"/>
        <v>210826</v>
      </c>
      <c r="J15" s="86">
        <v>0</v>
      </c>
      <c r="K15" s="86">
        <f t="shared" si="4"/>
        <v>0</v>
      </c>
      <c r="L15" s="86">
        <f t="shared" si="5"/>
        <v>0</v>
      </c>
      <c r="M15" s="86">
        <f t="shared" ref="M15:M20" si="17">F15</f>
        <v>210826</v>
      </c>
      <c r="N15" s="86">
        <f t="shared" si="6"/>
        <v>0</v>
      </c>
      <c r="O15" s="86">
        <f t="shared" si="7"/>
        <v>0</v>
      </c>
      <c r="P15" s="86">
        <f t="shared" si="8"/>
        <v>210826</v>
      </c>
      <c r="Q15" s="114">
        <f t="shared" si="9"/>
        <v>1274279</v>
      </c>
      <c r="R15" s="87" t="s">
        <v>60</v>
      </c>
      <c r="S15" s="85">
        <f t="shared" si="10"/>
        <v>0</v>
      </c>
      <c r="T15" s="85">
        <f t="shared" si="11"/>
        <v>0</v>
      </c>
      <c r="U15" s="86">
        <f t="shared" si="12"/>
        <v>0</v>
      </c>
      <c r="V15" s="86">
        <f t="shared" si="13"/>
        <v>1274279</v>
      </c>
      <c r="W15" s="86">
        <f t="shared" si="14"/>
        <v>0</v>
      </c>
      <c r="X15" s="86">
        <f t="shared" si="15"/>
        <v>0</v>
      </c>
    </row>
    <row r="16" spans="1:24" s="47" customFormat="1" ht="36.75" customHeight="1" x14ac:dyDescent="0.25">
      <c r="A16" s="98" t="s">
        <v>40</v>
      </c>
      <c r="B16" s="86">
        <f>251013+52130</f>
        <v>303143</v>
      </c>
      <c r="C16" s="86">
        <v>768498</v>
      </c>
      <c r="D16" s="120">
        <v>0</v>
      </c>
      <c r="E16" s="107">
        <f t="shared" si="1"/>
        <v>1071641</v>
      </c>
      <c r="F16" s="86">
        <f t="shared" si="2"/>
        <v>303143</v>
      </c>
      <c r="G16" s="85">
        <f t="shared" si="2"/>
        <v>768498</v>
      </c>
      <c r="H16" s="86">
        <f t="shared" si="2"/>
        <v>0</v>
      </c>
      <c r="I16" s="107">
        <f t="shared" si="3"/>
        <v>1071641</v>
      </c>
      <c r="J16" s="86">
        <v>0</v>
      </c>
      <c r="K16" s="86">
        <v>0</v>
      </c>
      <c r="L16" s="86">
        <f t="shared" si="5"/>
        <v>0</v>
      </c>
      <c r="M16" s="86">
        <f t="shared" si="17"/>
        <v>303143</v>
      </c>
      <c r="N16" s="86">
        <f t="shared" si="6"/>
        <v>768498</v>
      </c>
      <c r="O16" s="86">
        <f t="shared" si="7"/>
        <v>0</v>
      </c>
      <c r="P16" s="86">
        <f t="shared" si="8"/>
        <v>1071641</v>
      </c>
      <c r="Q16" s="114">
        <f t="shared" si="9"/>
        <v>5101546</v>
      </c>
      <c r="R16" s="87" t="s">
        <v>61</v>
      </c>
      <c r="S16" s="85">
        <f t="shared" si="10"/>
        <v>0</v>
      </c>
      <c r="T16" s="85">
        <f t="shared" si="11"/>
        <v>0</v>
      </c>
      <c r="U16" s="86">
        <f t="shared" si="12"/>
        <v>0</v>
      </c>
      <c r="V16" s="86">
        <f t="shared" si="13"/>
        <v>1832263</v>
      </c>
      <c r="W16" s="86">
        <f t="shared" si="14"/>
        <v>3269283</v>
      </c>
      <c r="X16" s="86">
        <f t="shared" si="15"/>
        <v>0</v>
      </c>
    </row>
    <row r="17" spans="1:24" s="47" customFormat="1" ht="45" customHeight="1" x14ac:dyDescent="0.25">
      <c r="A17" s="98" t="s">
        <v>41</v>
      </c>
      <c r="B17" s="86">
        <f>125329+7135</f>
        <v>132464</v>
      </c>
      <c r="C17" s="86">
        <v>50960</v>
      </c>
      <c r="D17" s="120">
        <v>0</v>
      </c>
      <c r="E17" s="107">
        <f t="shared" si="1"/>
        <v>183424</v>
      </c>
      <c r="F17" s="86">
        <f t="shared" si="2"/>
        <v>132464</v>
      </c>
      <c r="G17" s="85">
        <f t="shared" si="2"/>
        <v>50960</v>
      </c>
      <c r="H17" s="86">
        <f t="shared" si="2"/>
        <v>0</v>
      </c>
      <c r="I17" s="107">
        <f t="shared" si="3"/>
        <v>183424</v>
      </c>
      <c r="J17" s="86">
        <v>0</v>
      </c>
      <c r="K17" s="86">
        <v>0</v>
      </c>
      <c r="L17" s="86">
        <f t="shared" si="5"/>
        <v>0</v>
      </c>
      <c r="M17" s="86">
        <f t="shared" si="17"/>
        <v>132464</v>
      </c>
      <c r="N17" s="86">
        <f t="shared" si="6"/>
        <v>50960</v>
      </c>
      <c r="O17" s="86">
        <f t="shared" si="7"/>
        <v>0</v>
      </c>
      <c r="P17" s="86">
        <f t="shared" si="8"/>
        <v>183424</v>
      </c>
      <c r="Q17" s="114">
        <f t="shared" si="9"/>
        <v>1017432</v>
      </c>
      <c r="R17" s="87" t="s">
        <v>62</v>
      </c>
      <c r="S17" s="85">
        <f t="shared" si="10"/>
        <v>0</v>
      </c>
      <c r="T17" s="85">
        <f t="shared" si="11"/>
        <v>0</v>
      </c>
      <c r="U17" s="86">
        <f t="shared" si="12"/>
        <v>0</v>
      </c>
      <c r="V17" s="86">
        <f t="shared" si="13"/>
        <v>800642</v>
      </c>
      <c r="W17" s="86">
        <f t="shared" si="14"/>
        <v>216790</v>
      </c>
      <c r="X17" s="86">
        <f t="shared" si="15"/>
        <v>0</v>
      </c>
    </row>
    <row r="18" spans="1:24" s="47" customFormat="1" ht="45" customHeight="1" x14ac:dyDescent="0.25">
      <c r="A18" s="98" t="s">
        <v>49</v>
      </c>
      <c r="B18" s="86">
        <v>21110</v>
      </c>
      <c r="C18" s="86">
        <v>9444</v>
      </c>
      <c r="D18" s="120">
        <v>0</v>
      </c>
      <c r="E18" s="107">
        <f t="shared" si="1"/>
        <v>30554</v>
      </c>
      <c r="F18" s="86">
        <f t="shared" si="2"/>
        <v>21110</v>
      </c>
      <c r="G18" s="85">
        <f t="shared" si="2"/>
        <v>9444</v>
      </c>
      <c r="H18" s="86">
        <f t="shared" si="2"/>
        <v>0</v>
      </c>
      <c r="I18" s="107">
        <f t="shared" si="3"/>
        <v>30554</v>
      </c>
      <c r="J18" s="86">
        <v>0</v>
      </c>
      <c r="K18" s="86">
        <v>0</v>
      </c>
      <c r="L18" s="86">
        <f t="shared" si="5"/>
        <v>0</v>
      </c>
      <c r="M18" s="86">
        <f t="shared" si="17"/>
        <v>21110</v>
      </c>
      <c r="N18" s="86">
        <f t="shared" si="6"/>
        <v>9444</v>
      </c>
      <c r="O18" s="86">
        <f t="shared" si="7"/>
        <v>0</v>
      </c>
      <c r="P18" s="86">
        <f t="shared" si="8"/>
        <v>30554</v>
      </c>
      <c r="Q18" s="114">
        <f t="shared" si="9"/>
        <v>167769</v>
      </c>
      <c r="R18" s="87" t="s">
        <v>63</v>
      </c>
      <c r="S18" s="85">
        <f t="shared" si="10"/>
        <v>0</v>
      </c>
      <c r="T18" s="85">
        <f t="shared" si="11"/>
        <v>0</v>
      </c>
      <c r="U18" s="86">
        <f t="shared" si="12"/>
        <v>0</v>
      </c>
      <c r="V18" s="86">
        <f t="shared" si="13"/>
        <v>127593</v>
      </c>
      <c r="W18" s="86">
        <f t="shared" si="14"/>
        <v>40176</v>
      </c>
      <c r="X18" s="86">
        <f t="shared" si="15"/>
        <v>0</v>
      </c>
    </row>
    <row r="19" spans="1:24" s="47" customFormat="1" ht="45" customHeight="1" x14ac:dyDescent="0.25">
      <c r="A19" s="98" t="s">
        <v>42</v>
      </c>
      <c r="B19" s="86">
        <f>1157+30262</f>
        <v>31419</v>
      </c>
      <c r="C19" s="120">
        <v>0</v>
      </c>
      <c r="D19" s="120">
        <v>0</v>
      </c>
      <c r="E19" s="107">
        <f t="shared" si="1"/>
        <v>31419</v>
      </c>
      <c r="F19" s="86">
        <f t="shared" si="2"/>
        <v>31419</v>
      </c>
      <c r="G19" s="85">
        <f t="shared" si="2"/>
        <v>0</v>
      </c>
      <c r="H19" s="86">
        <f t="shared" si="2"/>
        <v>0</v>
      </c>
      <c r="I19" s="107">
        <f t="shared" si="3"/>
        <v>31419</v>
      </c>
      <c r="J19" s="86">
        <v>0</v>
      </c>
      <c r="K19" s="86">
        <f t="shared" si="4"/>
        <v>0</v>
      </c>
      <c r="L19" s="86">
        <f t="shared" si="5"/>
        <v>0</v>
      </c>
      <c r="M19" s="86">
        <f t="shared" si="17"/>
        <v>31419</v>
      </c>
      <c r="N19" s="86">
        <f t="shared" si="6"/>
        <v>0</v>
      </c>
      <c r="O19" s="86">
        <f t="shared" si="7"/>
        <v>0</v>
      </c>
      <c r="P19" s="86">
        <f t="shared" si="8"/>
        <v>31419</v>
      </c>
      <c r="Q19" s="114">
        <f t="shared" si="9"/>
        <v>189903</v>
      </c>
      <c r="R19" s="87" t="s">
        <v>64</v>
      </c>
      <c r="S19" s="85">
        <f t="shared" si="10"/>
        <v>0</v>
      </c>
      <c r="T19" s="85">
        <f t="shared" si="11"/>
        <v>0</v>
      </c>
      <c r="U19" s="86">
        <f t="shared" si="12"/>
        <v>0</v>
      </c>
      <c r="V19" s="86">
        <f t="shared" si="13"/>
        <v>189903</v>
      </c>
      <c r="W19" s="86">
        <f t="shared" si="14"/>
        <v>0</v>
      </c>
      <c r="X19" s="86">
        <f t="shared" si="15"/>
        <v>0</v>
      </c>
    </row>
    <row r="20" spans="1:24" s="47" customFormat="1" ht="45" customHeight="1" x14ac:dyDescent="0.25">
      <c r="A20" s="98" t="s">
        <v>50</v>
      </c>
      <c r="B20" s="86">
        <v>2139</v>
      </c>
      <c r="C20" s="120">
        <v>0</v>
      </c>
      <c r="D20" s="120">
        <v>0</v>
      </c>
      <c r="E20" s="107">
        <f>SUM(B20:D20)</f>
        <v>2139</v>
      </c>
      <c r="F20" s="86">
        <f>B20</f>
        <v>2139</v>
      </c>
      <c r="G20" s="85">
        <f t="shared" si="2"/>
        <v>0</v>
      </c>
      <c r="H20" s="86">
        <f t="shared" si="2"/>
        <v>0</v>
      </c>
      <c r="I20" s="107">
        <f t="shared" si="3"/>
        <v>2139</v>
      </c>
      <c r="J20" s="86">
        <v>0</v>
      </c>
      <c r="K20" s="86">
        <f t="shared" si="4"/>
        <v>0</v>
      </c>
      <c r="L20" s="86">
        <f t="shared" si="5"/>
        <v>0</v>
      </c>
      <c r="M20" s="86">
        <f t="shared" si="17"/>
        <v>2139</v>
      </c>
      <c r="N20" s="86">
        <f t="shared" si="6"/>
        <v>0</v>
      </c>
      <c r="O20" s="86">
        <f t="shared" si="7"/>
        <v>0</v>
      </c>
      <c r="P20" s="86">
        <f t="shared" si="8"/>
        <v>2139</v>
      </c>
      <c r="Q20" s="114">
        <f t="shared" si="9"/>
        <v>12929</v>
      </c>
      <c r="R20" s="87" t="s">
        <v>65</v>
      </c>
      <c r="S20" s="85">
        <f t="shared" si="10"/>
        <v>0</v>
      </c>
      <c r="T20" s="85">
        <f t="shared" si="11"/>
        <v>0</v>
      </c>
      <c r="U20" s="86">
        <f t="shared" si="12"/>
        <v>0</v>
      </c>
      <c r="V20" s="86">
        <f t="shared" si="13"/>
        <v>12929</v>
      </c>
      <c r="W20" s="86">
        <f t="shared" si="14"/>
        <v>0</v>
      </c>
      <c r="X20" s="86">
        <f t="shared" si="15"/>
        <v>0</v>
      </c>
    </row>
    <row r="21" spans="1:24" s="20" customFormat="1" ht="30" customHeight="1" x14ac:dyDescent="0.2">
      <c r="A21" s="99" t="s">
        <v>51</v>
      </c>
      <c r="B21" s="81">
        <f>SUM(B10:B20)</f>
        <v>774141</v>
      </c>
      <c r="C21" s="81">
        <f t="shared" ref="C21:Q21" si="18">SUM(C10:C20)</f>
        <v>828902</v>
      </c>
      <c r="D21" s="81">
        <f t="shared" si="18"/>
        <v>0</v>
      </c>
      <c r="E21" s="105">
        <f t="shared" si="18"/>
        <v>1603043</v>
      </c>
      <c r="F21" s="81">
        <f t="shared" si="18"/>
        <v>774141</v>
      </c>
      <c r="G21" s="80">
        <f t="shared" si="18"/>
        <v>828902</v>
      </c>
      <c r="H21" s="81">
        <f t="shared" si="18"/>
        <v>0</v>
      </c>
      <c r="I21" s="105">
        <f t="shared" si="18"/>
        <v>1603043</v>
      </c>
      <c r="J21" s="81">
        <f t="shared" si="18"/>
        <v>46279</v>
      </c>
      <c r="K21" s="81">
        <f t="shared" si="18"/>
        <v>0</v>
      </c>
      <c r="L21" s="81">
        <f t="shared" si="18"/>
        <v>0</v>
      </c>
      <c r="M21" s="81">
        <f t="shared" si="18"/>
        <v>727862</v>
      </c>
      <c r="N21" s="81">
        <f t="shared" si="18"/>
        <v>828902</v>
      </c>
      <c r="O21" s="81">
        <f t="shared" si="18"/>
        <v>0</v>
      </c>
      <c r="P21" s="81">
        <f>SUM(P10:P20)</f>
        <v>1603043</v>
      </c>
      <c r="Q21" s="112">
        <f t="shared" si="18"/>
        <v>8191248</v>
      </c>
      <c r="R21" s="81"/>
      <c r="S21" s="80">
        <f>SUM(S10:S20)</f>
        <v>265641</v>
      </c>
      <c r="T21" s="80">
        <f t="shared" ref="T21:X21" si="19">SUM(T10:T20)</f>
        <v>0</v>
      </c>
      <c r="U21" s="81">
        <f t="shared" si="19"/>
        <v>0</v>
      </c>
      <c r="V21" s="81">
        <f t="shared" si="19"/>
        <v>4399358</v>
      </c>
      <c r="W21" s="81">
        <f t="shared" si="19"/>
        <v>3526249</v>
      </c>
      <c r="X21" s="81">
        <f t="shared" si="19"/>
        <v>0</v>
      </c>
    </row>
    <row r="22" spans="1:24" s="20" customFormat="1" ht="30" customHeight="1" x14ac:dyDescent="0.2">
      <c r="A22" s="96" t="s">
        <v>53</v>
      </c>
      <c r="B22" s="81"/>
      <c r="C22" s="81"/>
      <c r="D22" s="81"/>
      <c r="E22" s="105"/>
      <c r="F22" s="81"/>
      <c r="G22" s="80"/>
      <c r="H22" s="81"/>
      <c r="I22" s="105"/>
      <c r="J22" s="81"/>
      <c r="K22" s="81"/>
      <c r="L22" s="81"/>
      <c r="M22" s="81"/>
      <c r="N22" s="81"/>
      <c r="O22" s="81"/>
      <c r="P22" s="81"/>
      <c r="Q22" s="112"/>
      <c r="R22" s="81"/>
      <c r="S22" s="80"/>
      <c r="T22" s="80"/>
      <c r="U22" s="81"/>
      <c r="V22" s="81"/>
      <c r="W22" s="81"/>
      <c r="X22" s="81"/>
    </row>
    <row r="23" spans="1:24" s="47" customFormat="1" ht="30" customHeight="1" x14ac:dyDescent="0.25">
      <c r="A23" s="97" t="s">
        <v>54</v>
      </c>
      <c r="B23" s="83"/>
      <c r="C23" s="83"/>
      <c r="D23" s="83"/>
      <c r="E23" s="107"/>
      <c r="F23" s="83"/>
      <c r="G23" s="82"/>
      <c r="H23" s="83"/>
      <c r="I23" s="106"/>
      <c r="J23" s="83"/>
      <c r="K23" s="83"/>
      <c r="L23" s="83"/>
      <c r="M23" s="83"/>
      <c r="N23" s="83"/>
      <c r="O23" s="83"/>
      <c r="P23" s="83"/>
      <c r="Q23" s="113"/>
      <c r="R23" s="84"/>
      <c r="S23" s="82"/>
      <c r="T23" s="82"/>
      <c r="U23" s="83"/>
      <c r="V23" s="83"/>
      <c r="W23" s="83"/>
      <c r="X23" s="83"/>
    </row>
    <row r="24" spans="1:24" s="47" customFormat="1" ht="58.5" customHeight="1" x14ac:dyDescent="0.25">
      <c r="A24" s="100" t="s">
        <v>83</v>
      </c>
      <c r="B24" s="86">
        <v>0</v>
      </c>
      <c r="C24" s="86">
        <v>0</v>
      </c>
      <c r="D24" s="86">
        <f>35990-22044</f>
        <v>13946</v>
      </c>
      <c r="E24" s="107">
        <f>SUM(B24:D24)</f>
        <v>13946</v>
      </c>
      <c r="F24" s="86">
        <f>B24</f>
        <v>0</v>
      </c>
      <c r="G24" s="85">
        <f t="shared" ref="G24:G26" si="20">C24</f>
        <v>0</v>
      </c>
      <c r="H24" s="86">
        <f t="shared" ref="H24:H26" si="21">D24</f>
        <v>13946</v>
      </c>
      <c r="I24" s="107">
        <f>SUM(F24:H24)</f>
        <v>13946</v>
      </c>
      <c r="J24" s="86">
        <f t="shared" ref="J24" si="22">F24</f>
        <v>0</v>
      </c>
      <c r="K24" s="86">
        <f t="shared" ref="K24" si="23">G24</f>
        <v>0</v>
      </c>
      <c r="L24" s="86">
        <v>0</v>
      </c>
      <c r="M24" s="86">
        <f>F24</f>
        <v>0</v>
      </c>
      <c r="N24" s="86">
        <f t="shared" ref="N24" si="24">G24</f>
        <v>0</v>
      </c>
      <c r="O24" s="86">
        <f t="shared" ref="O24" si="25">H24</f>
        <v>13946</v>
      </c>
      <c r="P24" s="86">
        <f t="shared" ref="P24:P26" si="26">SUM(J24:L24,M24:O24)</f>
        <v>13946</v>
      </c>
      <c r="Q24" s="114">
        <f t="shared" ref="Q24:Q26" si="27">SUM(S24:U24,V24:X24)</f>
        <v>147586</v>
      </c>
      <c r="R24" s="87" t="s">
        <v>66</v>
      </c>
      <c r="S24" s="85">
        <f t="shared" ref="S24" si="28">ROUND(J24*5.74,0)</f>
        <v>0</v>
      </c>
      <c r="T24" s="85">
        <f>ROUND(K24*4.04,0)</f>
        <v>0</v>
      </c>
      <c r="U24" s="86">
        <f>ROUND(L24*10.05,0)</f>
        <v>0</v>
      </c>
      <c r="V24" s="86">
        <f>ROUND(M24*5.74*1.053,0)</f>
        <v>0</v>
      </c>
      <c r="W24" s="86">
        <f>ROUND(N24*4.04*1.053,0)</f>
        <v>0</v>
      </c>
      <c r="X24" s="86">
        <f>ROUND(O24*10.05*1.053,0)</f>
        <v>147586</v>
      </c>
    </row>
    <row r="25" spans="1:24" s="47" customFormat="1" ht="45" customHeight="1" x14ac:dyDescent="0.25">
      <c r="A25" s="100" t="s">
        <v>84</v>
      </c>
      <c r="B25" s="86">
        <v>0</v>
      </c>
      <c r="C25" s="86">
        <v>0</v>
      </c>
      <c r="D25" s="86">
        <f>303-227</f>
        <v>76</v>
      </c>
      <c r="E25" s="107">
        <f t="shared" ref="E25:E26" si="29">SUM(B25:D25)</f>
        <v>76</v>
      </c>
      <c r="F25" s="86">
        <f t="shared" ref="F25:F26" si="30">B25</f>
        <v>0</v>
      </c>
      <c r="G25" s="85">
        <f t="shared" si="20"/>
        <v>0</v>
      </c>
      <c r="H25" s="86">
        <f t="shared" si="21"/>
        <v>76</v>
      </c>
      <c r="I25" s="107">
        <f t="shared" ref="I25" si="31">SUM(F25:H25)</f>
        <v>76</v>
      </c>
      <c r="J25" s="86">
        <f t="shared" ref="J25:J26" si="32">F25</f>
        <v>0</v>
      </c>
      <c r="K25" s="86">
        <f t="shared" ref="K25:K26" si="33">G25</f>
        <v>0</v>
      </c>
      <c r="L25" s="86">
        <v>0</v>
      </c>
      <c r="M25" s="86">
        <f t="shared" ref="M25:M26" si="34">F25</f>
        <v>0</v>
      </c>
      <c r="N25" s="86">
        <f t="shared" ref="N25:N26" si="35">G25</f>
        <v>0</v>
      </c>
      <c r="O25" s="86">
        <f t="shared" ref="O25:O26" si="36">H25</f>
        <v>76</v>
      </c>
      <c r="P25" s="86">
        <f t="shared" si="26"/>
        <v>76</v>
      </c>
      <c r="Q25" s="114">
        <f t="shared" si="27"/>
        <v>804</v>
      </c>
      <c r="R25" s="87" t="s">
        <v>67</v>
      </c>
      <c r="S25" s="85">
        <f t="shared" ref="S25:S26" si="37">ROUND(J25*5.74,0)</f>
        <v>0</v>
      </c>
      <c r="T25" s="85">
        <f t="shared" ref="T25:T26" si="38">ROUND(K25*4.04,0)</f>
        <v>0</v>
      </c>
      <c r="U25" s="86">
        <f t="shared" ref="U25:U26" si="39">ROUND(L25*10.05,0)</f>
        <v>0</v>
      </c>
      <c r="V25" s="86">
        <f t="shared" ref="V25:V26" si="40">ROUND(M25*5.74*1.053,0)</f>
        <v>0</v>
      </c>
      <c r="W25" s="86">
        <f t="shared" ref="W25:W26" si="41">ROUND(N25*4.04*1.053,0)</f>
        <v>0</v>
      </c>
      <c r="X25" s="86">
        <f t="shared" ref="X25:X26" si="42">ROUND(O25*10.05*1.053,0)</f>
        <v>804</v>
      </c>
    </row>
    <row r="26" spans="1:24" s="47" customFormat="1" ht="45" customHeight="1" x14ac:dyDescent="0.25">
      <c r="A26" s="100" t="s">
        <v>85</v>
      </c>
      <c r="B26" s="86">
        <v>0</v>
      </c>
      <c r="C26" s="86">
        <v>0</v>
      </c>
      <c r="D26" s="86">
        <f>2399-1919</f>
        <v>480</v>
      </c>
      <c r="E26" s="107">
        <f t="shared" si="29"/>
        <v>480</v>
      </c>
      <c r="F26" s="86">
        <f t="shared" si="30"/>
        <v>0</v>
      </c>
      <c r="G26" s="85">
        <f t="shared" si="20"/>
        <v>0</v>
      </c>
      <c r="H26" s="86">
        <f t="shared" si="21"/>
        <v>480</v>
      </c>
      <c r="I26" s="107">
        <f>SUM(F26:H26)</f>
        <v>480</v>
      </c>
      <c r="J26" s="86">
        <f t="shared" si="32"/>
        <v>0</v>
      </c>
      <c r="K26" s="86">
        <f t="shared" si="33"/>
        <v>0</v>
      </c>
      <c r="L26" s="86">
        <v>0</v>
      </c>
      <c r="M26" s="86">
        <f t="shared" si="34"/>
        <v>0</v>
      </c>
      <c r="N26" s="86">
        <f t="shared" si="35"/>
        <v>0</v>
      </c>
      <c r="O26" s="86">
        <f t="shared" si="36"/>
        <v>480</v>
      </c>
      <c r="P26" s="86">
        <f t="shared" si="26"/>
        <v>480</v>
      </c>
      <c r="Q26" s="114">
        <f t="shared" si="27"/>
        <v>5080</v>
      </c>
      <c r="R26" s="87" t="s">
        <v>68</v>
      </c>
      <c r="S26" s="85">
        <f t="shared" si="37"/>
        <v>0</v>
      </c>
      <c r="T26" s="85">
        <f t="shared" si="38"/>
        <v>0</v>
      </c>
      <c r="U26" s="86">
        <f t="shared" si="39"/>
        <v>0</v>
      </c>
      <c r="V26" s="86">
        <f t="shared" si="40"/>
        <v>0</v>
      </c>
      <c r="W26" s="86">
        <f t="shared" si="41"/>
        <v>0</v>
      </c>
      <c r="X26" s="86">
        <f t="shared" si="42"/>
        <v>5080</v>
      </c>
    </row>
    <row r="27" spans="1:24" ht="60.75" customHeight="1" x14ac:dyDescent="0.25">
      <c r="A27" s="100" t="s">
        <v>89</v>
      </c>
      <c r="B27" s="132">
        <v>0</v>
      </c>
      <c r="C27" s="132">
        <v>0</v>
      </c>
      <c r="D27" s="132">
        <v>47046</v>
      </c>
      <c r="E27" s="129">
        <f t="shared" ref="E27:E28" si="43">SUM(B27:D27)</f>
        <v>47046</v>
      </c>
      <c r="F27" s="132">
        <f t="shared" ref="F27:F28" si="44">B27</f>
        <v>0</v>
      </c>
      <c r="G27" s="131">
        <f t="shared" ref="G27:G28" si="45">C27</f>
        <v>0</v>
      </c>
      <c r="H27" s="132">
        <f t="shared" ref="H27:H28" si="46">D27</f>
        <v>47046</v>
      </c>
      <c r="I27" s="129">
        <f>SUM(F27:H27)</f>
        <v>47046</v>
      </c>
      <c r="J27" s="132">
        <f>F27</f>
        <v>0</v>
      </c>
      <c r="K27" s="132">
        <f t="shared" ref="K27:K28" si="47">G27</f>
        <v>0</v>
      </c>
      <c r="L27" s="132">
        <v>0</v>
      </c>
      <c r="M27" s="132">
        <f t="shared" ref="M27:M28" si="48">F27</f>
        <v>0</v>
      </c>
      <c r="N27" s="132">
        <f t="shared" ref="N27:N28" si="49">G27</f>
        <v>0</v>
      </c>
      <c r="O27" s="132">
        <f t="shared" ref="O27:O28" si="50">H27</f>
        <v>47046</v>
      </c>
      <c r="P27" s="132">
        <f t="shared" ref="P27:P28" si="51">SUM(J27:L27,M27:O27)</f>
        <v>47046</v>
      </c>
      <c r="Q27" s="130">
        <f t="shared" ref="Q27:Q28" si="52">SUM(S27:U27,V27:X27)</f>
        <v>497871</v>
      </c>
      <c r="R27" s="87" t="s">
        <v>90</v>
      </c>
      <c r="S27" s="131">
        <f t="shared" ref="S27:S28" si="53">ROUND(J27*5.74,0)</f>
        <v>0</v>
      </c>
      <c r="T27" s="131">
        <f t="shared" ref="T27:T28" si="54">ROUND(K27*4.04,0)</f>
        <v>0</v>
      </c>
      <c r="U27" s="132">
        <f t="shared" ref="U27:U28" si="55">ROUND(L27*10.05,0)</f>
        <v>0</v>
      </c>
      <c r="V27" s="132">
        <f t="shared" ref="V27:V28" si="56">ROUND(M27*5.74*1.053,0)</f>
        <v>0</v>
      </c>
      <c r="W27" s="132">
        <f t="shared" ref="W27:W28" si="57">ROUND(N27*4.04*1.053,0)</f>
        <v>0</v>
      </c>
      <c r="X27" s="132">
        <f t="shared" ref="X27:X28" si="58">ROUND(O27*10.05*1.053,0)</f>
        <v>497871</v>
      </c>
    </row>
    <row r="28" spans="1:24" ht="45" customHeight="1" x14ac:dyDescent="0.25">
      <c r="A28" s="100" t="s">
        <v>85</v>
      </c>
      <c r="B28" s="132">
        <v>0</v>
      </c>
      <c r="C28" s="132">
        <v>0</v>
      </c>
      <c r="D28" s="132">
        <v>5162</v>
      </c>
      <c r="E28" s="129">
        <f t="shared" si="43"/>
        <v>5162</v>
      </c>
      <c r="F28" s="132">
        <f t="shared" si="44"/>
        <v>0</v>
      </c>
      <c r="G28" s="131">
        <f t="shared" si="45"/>
        <v>0</v>
      </c>
      <c r="H28" s="132">
        <f t="shared" si="46"/>
        <v>5162</v>
      </c>
      <c r="I28" s="129">
        <f>SUM(F28:H28)</f>
        <v>5162</v>
      </c>
      <c r="J28" s="132">
        <f t="shared" ref="J28" si="59">F28</f>
        <v>0</v>
      </c>
      <c r="K28" s="132">
        <f t="shared" si="47"/>
        <v>0</v>
      </c>
      <c r="L28" s="132">
        <v>0</v>
      </c>
      <c r="M28" s="132">
        <f t="shared" si="48"/>
        <v>0</v>
      </c>
      <c r="N28" s="132">
        <f t="shared" si="49"/>
        <v>0</v>
      </c>
      <c r="O28" s="132">
        <f t="shared" si="50"/>
        <v>5162</v>
      </c>
      <c r="P28" s="132">
        <f t="shared" si="51"/>
        <v>5162</v>
      </c>
      <c r="Q28" s="130">
        <f t="shared" si="52"/>
        <v>54628</v>
      </c>
      <c r="R28" s="87" t="s">
        <v>91</v>
      </c>
      <c r="S28" s="131">
        <f t="shared" si="53"/>
        <v>0</v>
      </c>
      <c r="T28" s="131">
        <f t="shared" si="54"/>
        <v>0</v>
      </c>
      <c r="U28" s="132">
        <f t="shared" si="55"/>
        <v>0</v>
      </c>
      <c r="V28" s="132">
        <f t="shared" si="56"/>
        <v>0</v>
      </c>
      <c r="W28" s="132">
        <f t="shared" si="57"/>
        <v>0</v>
      </c>
      <c r="X28" s="132">
        <f t="shared" si="58"/>
        <v>54628</v>
      </c>
    </row>
    <row r="29" spans="1:24" s="47" customFormat="1" ht="30" customHeight="1" x14ac:dyDescent="0.25">
      <c r="A29" s="99" t="s">
        <v>36</v>
      </c>
      <c r="B29" s="81">
        <f>SUM(B24:B28)</f>
        <v>0</v>
      </c>
      <c r="C29" s="81">
        <f t="shared" ref="C29:P29" si="60">SUM(C24:C28)</f>
        <v>0</v>
      </c>
      <c r="D29" s="81">
        <f t="shared" si="60"/>
        <v>66710</v>
      </c>
      <c r="E29" s="81">
        <f t="shared" si="60"/>
        <v>66710</v>
      </c>
      <c r="F29" s="81">
        <f t="shared" si="60"/>
        <v>0</v>
      </c>
      <c r="G29" s="81">
        <f t="shared" si="60"/>
        <v>0</v>
      </c>
      <c r="H29" s="81">
        <f t="shared" si="60"/>
        <v>66710</v>
      </c>
      <c r="I29" s="81">
        <f t="shared" si="60"/>
        <v>66710</v>
      </c>
      <c r="J29" s="81">
        <f t="shared" si="60"/>
        <v>0</v>
      </c>
      <c r="K29" s="81">
        <f t="shared" si="60"/>
        <v>0</v>
      </c>
      <c r="L29" s="81">
        <f t="shared" si="60"/>
        <v>0</v>
      </c>
      <c r="M29" s="81">
        <f t="shared" si="60"/>
        <v>0</v>
      </c>
      <c r="N29" s="81">
        <f t="shared" si="60"/>
        <v>0</v>
      </c>
      <c r="O29" s="81">
        <f t="shared" si="60"/>
        <v>66710</v>
      </c>
      <c r="P29" s="81">
        <f t="shared" si="60"/>
        <v>66710</v>
      </c>
      <c r="Q29" s="112">
        <f>SUM(Q24:Q28)</f>
        <v>705969</v>
      </c>
      <c r="R29" s="81"/>
      <c r="S29" s="80">
        <f>SUM(S24:S28)</f>
        <v>0</v>
      </c>
      <c r="T29" s="80">
        <f t="shared" ref="T29:X29" si="61">SUM(T24:T28)</f>
        <v>0</v>
      </c>
      <c r="U29" s="80">
        <f t="shared" si="61"/>
        <v>0</v>
      </c>
      <c r="V29" s="80">
        <f t="shared" si="61"/>
        <v>0</v>
      </c>
      <c r="W29" s="80">
        <f t="shared" si="61"/>
        <v>0</v>
      </c>
      <c r="X29" s="80">
        <f t="shared" si="61"/>
        <v>705969</v>
      </c>
    </row>
    <row r="30" spans="1:24" s="47" customFormat="1" ht="30" customHeight="1" x14ac:dyDescent="0.25">
      <c r="A30" s="99" t="s">
        <v>79</v>
      </c>
      <c r="B30" s="81">
        <f>B21+B29</f>
        <v>774141</v>
      </c>
      <c r="C30" s="81">
        <f t="shared" ref="C30:X30" si="62">C21+C29</f>
        <v>828902</v>
      </c>
      <c r="D30" s="81">
        <f t="shared" si="62"/>
        <v>66710</v>
      </c>
      <c r="E30" s="105">
        <f t="shared" si="62"/>
        <v>1669753</v>
      </c>
      <c r="F30" s="81">
        <f t="shared" si="62"/>
        <v>774141</v>
      </c>
      <c r="G30" s="80">
        <f t="shared" si="62"/>
        <v>828902</v>
      </c>
      <c r="H30" s="81">
        <f t="shared" si="62"/>
        <v>66710</v>
      </c>
      <c r="I30" s="105">
        <f t="shared" si="62"/>
        <v>1669753</v>
      </c>
      <c r="J30" s="81">
        <f t="shared" si="62"/>
        <v>46279</v>
      </c>
      <c r="K30" s="81">
        <f t="shared" si="62"/>
        <v>0</v>
      </c>
      <c r="L30" s="81">
        <f t="shared" si="62"/>
        <v>0</v>
      </c>
      <c r="M30" s="81">
        <f t="shared" si="62"/>
        <v>727862</v>
      </c>
      <c r="N30" s="81">
        <f t="shared" si="62"/>
        <v>828902</v>
      </c>
      <c r="O30" s="81">
        <f t="shared" si="62"/>
        <v>66710</v>
      </c>
      <c r="P30" s="81">
        <f t="shared" si="62"/>
        <v>1669753</v>
      </c>
      <c r="Q30" s="112">
        <f>Q21+Q29</f>
        <v>8897217</v>
      </c>
      <c r="R30" s="81"/>
      <c r="S30" s="80">
        <f t="shared" si="62"/>
        <v>265641</v>
      </c>
      <c r="T30" s="80">
        <f t="shared" si="62"/>
        <v>0</v>
      </c>
      <c r="U30" s="81">
        <f t="shared" si="62"/>
        <v>0</v>
      </c>
      <c r="V30" s="81">
        <f t="shared" si="62"/>
        <v>4399358</v>
      </c>
      <c r="W30" s="81">
        <f t="shared" si="62"/>
        <v>3526249</v>
      </c>
      <c r="X30" s="81">
        <f t="shared" si="62"/>
        <v>705969</v>
      </c>
    </row>
    <row r="31" spans="1:24" s="4" customFormat="1" ht="30" customHeight="1" x14ac:dyDescent="0.25">
      <c r="A31" s="124" t="s">
        <v>10</v>
      </c>
      <c r="B31" s="89">
        <f t="shared" ref="B31:L31" si="63">SUM(B21,B29)</f>
        <v>774141</v>
      </c>
      <c r="C31" s="89">
        <f t="shared" si="63"/>
        <v>828902</v>
      </c>
      <c r="D31" s="89">
        <f t="shared" si="63"/>
        <v>66710</v>
      </c>
      <c r="E31" s="108">
        <f t="shared" si="63"/>
        <v>1669753</v>
      </c>
      <c r="F31" s="89">
        <f t="shared" si="63"/>
        <v>774141</v>
      </c>
      <c r="G31" s="88">
        <f t="shared" si="63"/>
        <v>828902</v>
      </c>
      <c r="H31" s="89">
        <f t="shared" si="63"/>
        <v>66710</v>
      </c>
      <c r="I31" s="108">
        <f t="shared" si="63"/>
        <v>1669753</v>
      </c>
      <c r="J31" s="89">
        <f t="shared" si="63"/>
        <v>46279</v>
      </c>
      <c r="K31" s="89">
        <f t="shared" si="63"/>
        <v>0</v>
      </c>
      <c r="L31" s="89">
        <f t="shared" si="63"/>
        <v>0</v>
      </c>
      <c r="M31" s="89">
        <f t="shared" ref="M31:O31" si="64">SUM(M21,M29)</f>
        <v>727862</v>
      </c>
      <c r="N31" s="89">
        <f t="shared" si="64"/>
        <v>828902</v>
      </c>
      <c r="O31" s="89">
        <f t="shared" si="64"/>
        <v>66710</v>
      </c>
      <c r="P31" s="89">
        <f>SUM(P21,P29)</f>
        <v>1669753</v>
      </c>
      <c r="Q31" s="115"/>
      <c r="R31" s="81"/>
      <c r="S31" s="88"/>
      <c r="T31" s="88"/>
      <c r="U31" s="89"/>
      <c r="V31" s="89"/>
      <c r="W31" s="89"/>
      <c r="X31" s="89"/>
    </row>
    <row r="32" spans="1:24" s="4" customFormat="1" ht="30" customHeight="1" x14ac:dyDescent="0.25">
      <c r="A32" s="101" t="s">
        <v>9</v>
      </c>
      <c r="B32" s="91"/>
      <c r="C32" s="91"/>
      <c r="D32" s="91"/>
      <c r="E32" s="109"/>
      <c r="F32" s="91"/>
      <c r="G32" s="90"/>
      <c r="H32" s="91"/>
      <c r="I32" s="109"/>
      <c r="J32" s="91"/>
      <c r="K32" s="91"/>
      <c r="L32" s="91"/>
      <c r="M32" s="91"/>
      <c r="N32" s="91"/>
      <c r="O32" s="91"/>
      <c r="P32" s="91"/>
      <c r="Q32" s="116">
        <f>SUM(S32:U32,V32:X32)</f>
        <v>8897217</v>
      </c>
      <c r="R32" s="91"/>
      <c r="S32" s="90">
        <f>S30</f>
        <v>265641</v>
      </c>
      <c r="T32" s="90">
        <f t="shared" ref="T32:X32" si="65">T30</f>
        <v>0</v>
      </c>
      <c r="U32" s="91">
        <f t="shared" si="65"/>
        <v>0</v>
      </c>
      <c r="V32" s="91">
        <f t="shared" si="65"/>
        <v>4399358</v>
      </c>
      <c r="W32" s="91">
        <f t="shared" si="65"/>
        <v>3526249</v>
      </c>
      <c r="X32" s="91">
        <f t="shared" si="65"/>
        <v>705969</v>
      </c>
    </row>
    <row r="33" spans="1:24" s="4" customFormat="1" ht="36.75" customHeight="1" x14ac:dyDescent="0.25">
      <c r="A33" s="102" t="s">
        <v>78</v>
      </c>
      <c r="B33" s="91"/>
      <c r="C33" s="91"/>
      <c r="D33" s="91"/>
      <c r="E33" s="109"/>
      <c r="F33" s="91"/>
      <c r="G33" s="90"/>
      <c r="H33" s="91"/>
      <c r="I33" s="109"/>
      <c r="J33" s="91"/>
      <c r="K33" s="91"/>
      <c r="L33" s="91"/>
      <c r="M33" s="91"/>
      <c r="N33" s="91"/>
      <c r="O33" s="91"/>
      <c r="P33" s="91"/>
      <c r="Q33" s="116">
        <f>Q32</f>
        <v>8897217</v>
      </c>
      <c r="R33" s="91"/>
      <c r="S33" s="90"/>
      <c r="T33" s="90"/>
      <c r="U33" s="91"/>
      <c r="V33" s="91">
        <f>V32</f>
        <v>4399358</v>
      </c>
      <c r="W33" s="91">
        <f t="shared" ref="W33:X33" si="66">W32</f>
        <v>3526249</v>
      </c>
      <c r="X33" s="91">
        <f t="shared" si="66"/>
        <v>705969</v>
      </c>
    </row>
    <row r="34" spans="1:24" ht="24.95" customHeight="1" x14ac:dyDescent="0.25">
      <c r="A34" s="103" t="s">
        <v>4</v>
      </c>
      <c r="B34" s="93"/>
      <c r="C34" s="93"/>
      <c r="D34" s="93"/>
      <c r="E34" s="110"/>
      <c r="F34" s="93"/>
      <c r="G34" s="92"/>
      <c r="H34" s="93"/>
      <c r="I34" s="110"/>
      <c r="J34" s="93"/>
      <c r="K34" s="93"/>
      <c r="L34" s="93"/>
      <c r="M34" s="93"/>
      <c r="N34" s="93"/>
      <c r="O34" s="93"/>
      <c r="P34" s="93"/>
      <c r="Q34" s="117">
        <f>SUM(S34:U34,V34:X34)</f>
        <v>1601499.0599999998</v>
      </c>
      <c r="R34" s="93"/>
      <c r="S34" s="92">
        <f>ROUND(S32*18%,2)</f>
        <v>47815.38</v>
      </c>
      <c r="T34" s="92">
        <f t="shared" ref="T34:X34" si="67">ROUND(T32*18%,2)</f>
        <v>0</v>
      </c>
      <c r="U34" s="93">
        <f t="shared" si="67"/>
        <v>0</v>
      </c>
      <c r="V34" s="93">
        <f>ROUND(V32*18%,2)</f>
        <v>791884.44</v>
      </c>
      <c r="W34" s="93">
        <f t="shared" si="67"/>
        <v>634724.81999999995</v>
      </c>
      <c r="X34" s="93">
        <f t="shared" si="67"/>
        <v>127074.42</v>
      </c>
    </row>
    <row r="35" spans="1:24" s="4" customFormat="1" ht="30" customHeight="1" thickBot="1" x14ac:dyDescent="0.3">
      <c r="A35" s="104" t="s">
        <v>32</v>
      </c>
      <c r="B35" s="95"/>
      <c r="C35" s="95"/>
      <c r="D35" s="95"/>
      <c r="E35" s="111"/>
      <c r="F35" s="95"/>
      <c r="G35" s="94"/>
      <c r="H35" s="95"/>
      <c r="I35" s="111"/>
      <c r="J35" s="95"/>
      <c r="K35" s="95"/>
      <c r="L35" s="95"/>
      <c r="M35" s="95"/>
      <c r="N35" s="95"/>
      <c r="O35" s="95"/>
      <c r="P35" s="95"/>
      <c r="Q35" s="118">
        <f>SUM(S35:U35,V35:X35)</f>
        <v>10498716.059999999</v>
      </c>
      <c r="R35" s="95"/>
      <c r="S35" s="94">
        <f>S32+S34</f>
        <v>313456.38</v>
      </c>
      <c r="T35" s="94">
        <f t="shared" ref="T35:U35" si="68">T32+T34</f>
        <v>0</v>
      </c>
      <c r="U35" s="95">
        <f t="shared" si="68"/>
        <v>0</v>
      </c>
      <c r="V35" s="95">
        <f>V32+V34</f>
        <v>5191242.4399999995</v>
      </c>
      <c r="W35" s="95">
        <f t="shared" ref="W35:X35" si="69">W32+W34</f>
        <v>4160973.82</v>
      </c>
      <c r="X35" s="95">
        <f t="shared" si="69"/>
        <v>833043.42</v>
      </c>
    </row>
    <row r="36" spans="1:24" ht="12" customHeight="1" x14ac:dyDescent="0.25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</row>
    <row r="37" spans="1:24" ht="24.95" customHeight="1" x14ac:dyDescent="0.25">
      <c r="A37" s="75" t="s">
        <v>7</v>
      </c>
      <c r="B37" s="75"/>
      <c r="C37" s="75"/>
      <c r="D37" s="70"/>
      <c r="E37" s="70"/>
      <c r="F37" s="70"/>
      <c r="G37" s="70"/>
      <c r="H37" s="70"/>
      <c r="I37" s="70"/>
      <c r="J37" s="70"/>
      <c r="K37" s="70"/>
      <c r="L37" s="70"/>
      <c r="M37" s="72"/>
      <c r="N37" s="72"/>
      <c r="O37" s="72"/>
      <c r="P37" s="72"/>
      <c r="Q37" s="72"/>
      <c r="R37" s="72"/>
      <c r="S37" s="72"/>
      <c r="T37" s="74"/>
      <c r="U37" s="72"/>
      <c r="V37" s="72"/>
      <c r="W37" s="74"/>
      <c r="X37" s="72"/>
    </row>
    <row r="38" spans="1:24" ht="24.95" customHeight="1" x14ac:dyDescent="0.25">
      <c r="A38" s="152" t="s">
        <v>80</v>
      </c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67"/>
      <c r="N38" s="67"/>
      <c r="O38" s="67"/>
      <c r="P38" s="69"/>
      <c r="Q38" s="69"/>
      <c r="R38" s="69"/>
      <c r="S38" s="50"/>
      <c r="T38" s="37"/>
      <c r="U38" s="50"/>
      <c r="V38" s="69"/>
      <c r="W38" s="37"/>
      <c r="X38" s="69"/>
    </row>
    <row r="39" spans="1:24" ht="24.95" customHeight="1" x14ac:dyDescent="0.25">
      <c r="A39" s="152" t="s">
        <v>81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67"/>
      <c r="N39" s="67"/>
      <c r="O39" s="67"/>
      <c r="P39" s="69"/>
      <c r="Q39" s="69"/>
      <c r="R39" s="69"/>
      <c r="S39" s="50"/>
      <c r="T39" s="37"/>
      <c r="U39" s="50"/>
      <c r="V39" s="69"/>
      <c r="W39" s="37"/>
      <c r="X39" s="69"/>
    </row>
    <row r="40" spans="1:24" ht="26.25" customHeight="1" x14ac:dyDescent="0.25">
      <c r="A40" s="152" t="s">
        <v>82</v>
      </c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67"/>
      <c r="N40" s="67"/>
      <c r="O40" s="67"/>
    </row>
    <row r="41" spans="1:24" ht="12" customHeight="1" x14ac:dyDescent="0.25"/>
    <row r="42" spans="1:24" ht="24.75" customHeight="1" x14ac:dyDescent="0.25">
      <c r="A42" s="75" t="s">
        <v>93</v>
      </c>
    </row>
    <row r="43" spans="1:24" ht="14.25" customHeight="1" x14ac:dyDescent="0.25"/>
    <row r="44" spans="1:24" ht="14.25" customHeight="1" x14ac:dyDescent="0.25"/>
    <row r="45" spans="1:24" s="18" customFormat="1" ht="39.950000000000003" customHeight="1" x14ac:dyDescent="0.3">
      <c r="A45" s="154" t="s">
        <v>76</v>
      </c>
      <c r="B45" s="154"/>
      <c r="C45" s="154"/>
      <c r="D45" s="154"/>
      <c r="E45" s="57"/>
      <c r="F45" s="58"/>
      <c r="H45" s="38"/>
      <c r="R45" s="3"/>
      <c r="S45" s="3"/>
      <c r="T45" s="3"/>
      <c r="U45" s="3"/>
      <c r="V45" s="3"/>
      <c r="W45" s="3"/>
      <c r="X45" s="3"/>
    </row>
    <row r="46" spans="1:24" s="18" customFormat="1" ht="30" customHeight="1" x14ac:dyDescent="0.3">
      <c r="A46" s="178"/>
      <c r="B46" s="178"/>
      <c r="C46" s="38"/>
      <c r="D46" s="38"/>
      <c r="E46" s="38"/>
      <c r="F46" s="39"/>
      <c r="H46" s="39"/>
      <c r="I46" s="40"/>
      <c r="S46" s="3"/>
      <c r="T46" s="3"/>
      <c r="U46" s="3"/>
      <c r="V46" s="3"/>
      <c r="W46" s="3"/>
      <c r="X46" s="3"/>
    </row>
    <row r="47" spans="1:24" s="18" customFormat="1" ht="30" customHeight="1" x14ac:dyDescent="0.3">
      <c r="A47" s="154" t="s">
        <v>5</v>
      </c>
      <c r="B47" s="154"/>
      <c r="C47" s="154"/>
      <c r="E47" s="55"/>
      <c r="F47" s="55"/>
      <c r="G47" s="41"/>
      <c r="H47" s="41"/>
      <c r="I47" s="42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</row>
    <row r="48" spans="1:24" ht="30" customHeight="1" x14ac:dyDescent="0.25">
      <c r="A48" s="48"/>
      <c r="B48" s="43"/>
      <c r="C48" s="43"/>
      <c r="D48" s="43"/>
      <c r="E48" s="43"/>
      <c r="F48" s="43"/>
      <c r="G48" s="44"/>
      <c r="H48" s="44"/>
    </row>
    <row r="49" spans="1:24" s="18" customFormat="1" ht="30" customHeight="1" x14ac:dyDescent="0.3">
      <c r="A49" s="48" t="s">
        <v>69</v>
      </c>
      <c r="B49" s="45"/>
      <c r="E49" s="56"/>
      <c r="F49" s="56"/>
      <c r="H49" s="4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1" spans="1:2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22" t="s">
        <v>6</v>
      </c>
      <c r="Q51" s="1"/>
      <c r="R51" s="1"/>
      <c r="S51" s="1"/>
      <c r="T51" s="1"/>
      <c r="U51" s="1"/>
      <c r="V51" s="1"/>
      <c r="W51" s="1"/>
      <c r="X51" s="1"/>
    </row>
  </sheetData>
  <mergeCells count="21">
    <mergeCell ref="A47:C47"/>
    <mergeCell ref="A45:D45"/>
    <mergeCell ref="V5:X5"/>
    <mergeCell ref="A4:A6"/>
    <mergeCell ref="B4:E5"/>
    <mergeCell ref="F4:I5"/>
    <mergeCell ref="Q4:Q6"/>
    <mergeCell ref="R4:R6"/>
    <mergeCell ref="S4:X4"/>
    <mergeCell ref="J4:P4"/>
    <mergeCell ref="P5:P6"/>
    <mergeCell ref="J5:L5"/>
    <mergeCell ref="M5:O5"/>
    <mergeCell ref="A40:L40"/>
    <mergeCell ref="A46:B46"/>
    <mergeCell ref="A39:L39"/>
    <mergeCell ref="A3:S3"/>
    <mergeCell ref="S5:U5"/>
    <mergeCell ref="A38:L38"/>
    <mergeCell ref="A2:X2"/>
    <mergeCell ref="A1:X1"/>
  </mergeCells>
  <pageMargins left="0.98425196850393704" right="0" top="0.39370078740157483" bottom="0" header="0.31496062992125984" footer="0.31496062992125984"/>
  <pageSetup paperSize="9" scale="34" fitToHeight="0" orientation="landscape" r:id="rId1"/>
  <ignoredErrors>
    <ignoredError sqref="I10 I24:I2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topLeftCell="A10" zoomScale="70" zoomScaleNormal="70" workbookViewId="0">
      <selection activeCell="C19" sqref="C19"/>
    </sheetView>
  </sheetViews>
  <sheetFormatPr defaultRowHeight="15.75" x14ac:dyDescent="0.25"/>
  <cols>
    <col min="1" max="1" width="30.7109375" style="2" customWidth="1"/>
    <col min="2" max="4" width="13.7109375" style="22" customWidth="1"/>
    <col min="5" max="5" width="15.7109375" style="22" customWidth="1"/>
    <col min="6" max="8" width="13.7109375" style="22" customWidth="1"/>
    <col min="9" max="9" width="15.7109375" style="22" customWidth="1"/>
    <col min="10" max="15" width="13.7109375" style="22" customWidth="1"/>
    <col min="16" max="16" width="15.7109375" style="22" customWidth="1"/>
    <col min="17" max="17" width="19.7109375" style="22" customWidth="1"/>
    <col min="18" max="18" width="25.85546875" style="22" customWidth="1"/>
    <col min="19" max="24" width="16.5703125" style="22" customWidth="1"/>
    <col min="25" max="16384" width="9.140625" style="1"/>
  </cols>
  <sheetData>
    <row r="1" spans="1:24" ht="26.25" customHeight="1" x14ac:dyDescent="0.25">
      <c r="A1" s="153" t="s">
        <v>31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"/>
      <c r="W1" s="1"/>
      <c r="X1" s="1"/>
    </row>
    <row r="2" spans="1:24" ht="26.25" customHeight="1" x14ac:dyDescent="0.25">
      <c r="A2" s="153" t="s">
        <v>38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"/>
      <c r="W2" s="1"/>
      <c r="X2" s="1"/>
    </row>
    <row r="3" spans="1:24" ht="21.75" customHeight="1" thickBot="1" x14ac:dyDescent="0.35">
      <c r="A3" s="148"/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27"/>
      <c r="U3" s="127"/>
      <c r="V3" s="1"/>
      <c r="W3" s="127"/>
      <c r="X3" s="71" t="s">
        <v>71</v>
      </c>
    </row>
    <row r="4" spans="1:24" ht="41.25" customHeight="1" thickBot="1" x14ac:dyDescent="0.3">
      <c r="A4" s="156" t="s">
        <v>16</v>
      </c>
      <c r="B4" s="159" t="s">
        <v>15</v>
      </c>
      <c r="C4" s="160"/>
      <c r="D4" s="160"/>
      <c r="E4" s="161"/>
      <c r="F4" s="159" t="s">
        <v>37</v>
      </c>
      <c r="G4" s="160"/>
      <c r="H4" s="160"/>
      <c r="I4" s="160"/>
      <c r="J4" s="169" t="s">
        <v>14</v>
      </c>
      <c r="K4" s="170"/>
      <c r="L4" s="170"/>
      <c r="M4" s="170"/>
      <c r="N4" s="170"/>
      <c r="O4" s="170"/>
      <c r="P4" s="171"/>
      <c r="Q4" s="159" t="s">
        <v>2</v>
      </c>
      <c r="R4" s="165" t="s">
        <v>3</v>
      </c>
      <c r="S4" s="167" t="s">
        <v>70</v>
      </c>
      <c r="T4" s="167"/>
      <c r="U4" s="167"/>
      <c r="V4" s="167"/>
      <c r="W4" s="167"/>
      <c r="X4" s="168"/>
    </row>
    <row r="5" spans="1:24" s="6" customFormat="1" ht="26.25" customHeight="1" thickBot="1" x14ac:dyDescent="0.25">
      <c r="A5" s="157"/>
      <c r="B5" s="162"/>
      <c r="C5" s="163"/>
      <c r="D5" s="163"/>
      <c r="E5" s="164"/>
      <c r="F5" s="162"/>
      <c r="G5" s="163"/>
      <c r="H5" s="163"/>
      <c r="I5" s="163"/>
      <c r="J5" s="174" t="s">
        <v>72</v>
      </c>
      <c r="K5" s="175"/>
      <c r="L5" s="176"/>
      <c r="M5" s="177" t="s">
        <v>73</v>
      </c>
      <c r="N5" s="177"/>
      <c r="O5" s="177"/>
      <c r="P5" s="172" t="s">
        <v>0</v>
      </c>
      <c r="Q5" s="163"/>
      <c r="R5" s="166"/>
      <c r="S5" s="149" t="s">
        <v>30</v>
      </c>
      <c r="T5" s="150"/>
      <c r="U5" s="151"/>
      <c r="V5" s="155" t="s">
        <v>74</v>
      </c>
      <c r="W5" s="150"/>
      <c r="X5" s="151"/>
    </row>
    <row r="6" spans="1:24" s="6" customFormat="1" ht="81" customHeight="1" thickBot="1" x14ac:dyDescent="0.25">
      <c r="A6" s="158"/>
      <c r="B6" s="76" t="s">
        <v>13</v>
      </c>
      <c r="C6" s="76" t="s">
        <v>75</v>
      </c>
      <c r="D6" s="76" t="s">
        <v>11</v>
      </c>
      <c r="E6" s="76" t="s">
        <v>0</v>
      </c>
      <c r="F6" s="76" t="s">
        <v>13</v>
      </c>
      <c r="G6" s="76" t="s">
        <v>75</v>
      </c>
      <c r="H6" s="76" t="s">
        <v>11</v>
      </c>
      <c r="I6" s="76" t="s">
        <v>0</v>
      </c>
      <c r="J6" s="76" t="s">
        <v>13</v>
      </c>
      <c r="K6" s="76" t="s">
        <v>75</v>
      </c>
      <c r="L6" s="76" t="s">
        <v>11</v>
      </c>
      <c r="M6" s="76" t="s">
        <v>13</v>
      </c>
      <c r="N6" s="76" t="s">
        <v>75</v>
      </c>
      <c r="O6" s="76" t="s">
        <v>11</v>
      </c>
      <c r="P6" s="173"/>
      <c r="Q6" s="163"/>
      <c r="R6" s="166"/>
      <c r="S6" s="133" t="s">
        <v>13</v>
      </c>
      <c r="T6" s="76" t="s">
        <v>75</v>
      </c>
      <c r="U6" s="76" t="s">
        <v>11</v>
      </c>
      <c r="V6" s="76" t="s">
        <v>13</v>
      </c>
      <c r="W6" s="76" t="s">
        <v>75</v>
      </c>
      <c r="X6" s="76" t="s">
        <v>11</v>
      </c>
    </row>
    <row r="7" spans="1:24" s="5" customFormat="1" ht="19.5" thickBot="1" x14ac:dyDescent="0.25">
      <c r="A7" s="77">
        <v>1</v>
      </c>
      <c r="B7" s="78">
        <v>2</v>
      </c>
      <c r="C7" s="78">
        <v>3</v>
      </c>
      <c r="D7" s="78">
        <v>4</v>
      </c>
      <c r="E7" s="78">
        <v>5</v>
      </c>
      <c r="F7" s="78">
        <v>6</v>
      </c>
      <c r="G7" s="78">
        <v>7</v>
      </c>
      <c r="H7" s="78">
        <v>8</v>
      </c>
      <c r="I7" s="78">
        <v>9</v>
      </c>
      <c r="J7" s="78">
        <v>10</v>
      </c>
      <c r="K7" s="78">
        <v>11</v>
      </c>
      <c r="L7" s="78">
        <v>12</v>
      </c>
      <c r="M7" s="78">
        <v>13</v>
      </c>
      <c r="N7" s="78">
        <v>14</v>
      </c>
      <c r="O7" s="78">
        <v>15</v>
      </c>
      <c r="P7" s="77">
        <v>16</v>
      </c>
      <c r="Q7" s="77">
        <v>17</v>
      </c>
      <c r="R7" s="78">
        <v>18</v>
      </c>
      <c r="S7" s="126">
        <v>19</v>
      </c>
      <c r="T7" s="79">
        <v>20</v>
      </c>
      <c r="U7" s="79">
        <v>21</v>
      </c>
      <c r="V7" s="79">
        <v>22</v>
      </c>
      <c r="W7" s="79">
        <v>23</v>
      </c>
      <c r="X7" s="79">
        <v>24</v>
      </c>
    </row>
    <row r="8" spans="1:24" s="20" customFormat="1" ht="30" customHeight="1" x14ac:dyDescent="0.2">
      <c r="A8" s="96" t="s">
        <v>97</v>
      </c>
      <c r="B8" s="81"/>
      <c r="C8" s="81"/>
      <c r="D8" s="81"/>
      <c r="E8" s="105"/>
      <c r="F8" s="81"/>
      <c r="G8" s="80"/>
      <c r="H8" s="81"/>
      <c r="I8" s="105"/>
      <c r="J8" s="81"/>
      <c r="K8" s="81"/>
      <c r="L8" s="81"/>
      <c r="M8" s="81"/>
      <c r="N8" s="81"/>
      <c r="O8" s="81"/>
      <c r="P8" s="81"/>
      <c r="Q8" s="112"/>
      <c r="R8" s="81"/>
      <c r="S8" s="80"/>
      <c r="T8" s="80"/>
      <c r="U8" s="81"/>
      <c r="V8" s="81"/>
      <c r="W8" s="81"/>
      <c r="X8" s="81"/>
    </row>
    <row r="9" spans="1:24" s="47" customFormat="1" ht="12.75" customHeight="1" x14ac:dyDescent="0.25">
      <c r="A9" s="97"/>
      <c r="B9" s="83"/>
      <c r="C9" s="83"/>
      <c r="D9" s="83"/>
      <c r="E9" s="129"/>
      <c r="F9" s="83"/>
      <c r="G9" s="82"/>
      <c r="H9" s="83"/>
      <c r="I9" s="106"/>
      <c r="J9" s="83"/>
      <c r="K9" s="83"/>
      <c r="L9" s="83"/>
      <c r="M9" s="83"/>
      <c r="N9" s="83"/>
      <c r="O9" s="83"/>
      <c r="P9" s="83"/>
      <c r="Q9" s="113"/>
      <c r="R9" s="84"/>
      <c r="S9" s="82"/>
      <c r="T9" s="82"/>
      <c r="U9" s="83"/>
      <c r="V9" s="83"/>
      <c r="W9" s="83"/>
      <c r="X9" s="83"/>
    </row>
    <row r="10" spans="1:24" s="47" customFormat="1" ht="58.5" customHeight="1" x14ac:dyDescent="0.25">
      <c r="A10" s="100" t="s">
        <v>86</v>
      </c>
      <c r="B10" s="132">
        <v>0</v>
      </c>
      <c r="C10" s="132">
        <v>0</v>
      </c>
      <c r="D10" s="132">
        <f>35990-13946</f>
        <v>22044</v>
      </c>
      <c r="E10" s="129">
        <f>SUM(B10:D10)</f>
        <v>22044</v>
      </c>
      <c r="F10" s="132">
        <f>B10</f>
        <v>0</v>
      </c>
      <c r="G10" s="131">
        <f t="shared" ref="G10:H12" si="0">C10</f>
        <v>0</v>
      </c>
      <c r="H10" s="132">
        <f t="shared" si="0"/>
        <v>22044</v>
      </c>
      <c r="I10" s="129">
        <f>SUM(F10:H10)</f>
        <v>22044</v>
      </c>
      <c r="J10" s="132">
        <f t="shared" ref="J10:K12" si="1">F10</f>
        <v>0</v>
      </c>
      <c r="K10" s="132">
        <f t="shared" si="1"/>
        <v>0</v>
      </c>
      <c r="L10" s="132">
        <v>0</v>
      </c>
      <c r="M10" s="132">
        <f>F10</f>
        <v>0</v>
      </c>
      <c r="N10" s="132">
        <f t="shared" ref="N10:O12" si="2">G10</f>
        <v>0</v>
      </c>
      <c r="O10" s="132">
        <f t="shared" si="2"/>
        <v>22044</v>
      </c>
      <c r="P10" s="132">
        <f t="shared" ref="P10:P12" si="3">SUM(J10:L10,M10:O10)</f>
        <v>22044</v>
      </c>
      <c r="Q10" s="130">
        <f>SUM(S10:U10,V10:X10)</f>
        <v>233284</v>
      </c>
      <c r="R10" s="87" t="s">
        <v>66</v>
      </c>
      <c r="S10" s="131">
        <f t="shared" ref="S10:S12" si="4">ROUND(J10*5.74,0)</f>
        <v>0</v>
      </c>
      <c r="T10" s="131">
        <f>ROUND(K10*4.04,0)</f>
        <v>0</v>
      </c>
      <c r="U10" s="132">
        <f>ROUND(L10*10.05,0)</f>
        <v>0</v>
      </c>
      <c r="V10" s="132">
        <f>ROUND(M10*5.74*1.053,0)</f>
        <v>0</v>
      </c>
      <c r="W10" s="132">
        <f>ROUND(N10*4.04*1.053,0)</f>
        <v>0</v>
      </c>
      <c r="X10" s="132">
        <f>ROUND(O10*10.05*1.053,0)</f>
        <v>233284</v>
      </c>
    </row>
    <row r="11" spans="1:24" s="47" customFormat="1" ht="57" customHeight="1" x14ac:dyDescent="0.25">
      <c r="A11" s="100" t="s">
        <v>87</v>
      </c>
      <c r="B11" s="132">
        <v>0</v>
      </c>
      <c r="C11" s="132">
        <v>0</v>
      </c>
      <c r="D11" s="132">
        <f>303-76</f>
        <v>227</v>
      </c>
      <c r="E11" s="129">
        <f t="shared" ref="E11:E12" si="5">SUM(B11:D11)</f>
        <v>227</v>
      </c>
      <c r="F11" s="132">
        <f t="shared" ref="F11:F12" si="6">B11</f>
        <v>0</v>
      </c>
      <c r="G11" s="131">
        <f t="shared" si="0"/>
        <v>0</v>
      </c>
      <c r="H11" s="132">
        <f t="shared" si="0"/>
        <v>227</v>
      </c>
      <c r="I11" s="129">
        <f t="shared" ref="I11:I12" si="7">SUM(F11:H11)</f>
        <v>227</v>
      </c>
      <c r="J11" s="132">
        <f t="shared" si="1"/>
        <v>0</v>
      </c>
      <c r="K11" s="132">
        <f t="shared" si="1"/>
        <v>0</v>
      </c>
      <c r="L11" s="132">
        <v>0</v>
      </c>
      <c r="M11" s="132">
        <f t="shared" ref="M11:M12" si="8">F11</f>
        <v>0</v>
      </c>
      <c r="N11" s="132">
        <f t="shared" si="2"/>
        <v>0</v>
      </c>
      <c r="O11" s="132">
        <f t="shared" si="2"/>
        <v>227</v>
      </c>
      <c r="P11" s="132">
        <f t="shared" si="3"/>
        <v>227</v>
      </c>
      <c r="Q11" s="130">
        <f t="shared" ref="Q11:Q12" si="9">SUM(S11:U11,V11:X11)</f>
        <v>2402</v>
      </c>
      <c r="R11" s="87" t="s">
        <v>67</v>
      </c>
      <c r="S11" s="131">
        <f t="shared" si="4"/>
        <v>0</v>
      </c>
      <c r="T11" s="131">
        <f t="shared" ref="T11:T12" si="10">ROUND(K11*4.04,0)</f>
        <v>0</v>
      </c>
      <c r="U11" s="132">
        <f t="shared" ref="U11:U12" si="11">ROUND(L11*10.05,0)</f>
        <v>0</v>
      </c>
      <c r="V11" s="132">
        <f t="shared" ref="V11:V12" si="12">ROUND(M11*5.74*1.053,0)</f>
        <v>0</v>
      </c>
      <c r="W11" s="132">
        <f t="shared" ref="W11:W12" si="13">ROUND(N11*4.04*1.053,0)</f>
        <v>0</v>
      </c>
      <c r="X11" s="132">
        <f t="shared" ref="X11:X12" si="14">ROUND(O11*10.05*1.053,0)</f>
        <v>2402</v>
      </c>
    </row>
    <row r="12" spans="1:24" s="47" customFormat="1" ht="62.25" customHeight="1" x14ac:dyDescent="0.25">
      <c r="A12" s="100" t="s">
        <v>88</v>
      </c>
      <c r="B12" s="132">
        <v>0</v>
      </c>
      <c r="C12" s="132">
        <v>0</v>
      </c>
      <c r="D12" s="132">
        <f>2399-480</f>
        <v>1919</v>
      </c>
      <c r="E12" s="129">
        <f t="shared" si="5"/>
        <v>1919</v>
      </c>
      <c r="F12" s="132">
        <f t="shared" si="6"/>
        <v>0</v>
      </c>
      <c r="G12" s="131">
        <f t="shared" si="0"/>
        <v>0</v>
      </c>
      <c r="H12" s="132">
        <f t="shared" si="0"/>
        <v>1919</v>
      </c>
      <c r="I12" s="129">
        <f t="shared" si="7"/>
        <v>1919</v>
      </c>
      <c r="J12" s="132">
        <f t="shared" si="1"/>
        <v>0</v>
      </c>
      <c r="K12" s="132">
        <f t="shared" si="1"/>
        <v>0</v>
      </c>
      <c r="L12" s="132">
        <v>0</v>
      </c>
      <c r="M12" s="132">
        <f t="shared" si="8"/>
        <v>0</v>
      </c>
      <c r="N12" s="132">
        <f t="shared" si="2"/>
        <v>0</v>
      </c>
      <c r="O12" s="132">
        <f t="shared" si="2"/>
        <v>1919</v>
      </c>
      <c r="P12" s="132">
        <f t="shared" si="3"/>
        <v>1919</v>
      </c>
      <c r="Q12" s="130">
        <f t="shared" si="9"/>
        <v>20308</v>
      </c>
      <c r="R12" s="87" t="s">
        <v>68</v>
      </c>
      <c r="S12" s="131">
        <f t="shared" si="4"/>
        <v>0</v>
      </c>
      <c r="T12" s="131">
        <f t="shared" si="10"/>
        <v>0</v>
      </c>
      <c r="U12" s="132">
        <f t="shared" si="11"/>
        <v>0</v>
      </c>
      <c r="V12" s="132">
        <f t="shared" si="12"/>
        <v>0</v>
      </c>
      <c r="W12" s="132">
        <f t="shared" si="13"/>
        <v>0</v>
      </c>
      <c r="X12" s="132">
        <f t="shared" si="14"/>
        <v>20308</v>
      </c>
    </row>
    <row r="13" spans="1:24" s="47" customFormat="1" ht="62.25" customHeight="1" x14ac:dyDescent="0.25">
      <c r="A13" s="100" t="s">
        <v>88</v>
      </c>
      <c r="B13" s="132">
        <v>0</v>
      </c>
      <c r="C13" s="132">
        <v>0</v>
      </c>
      <c r="D13" s="132">
        <v>15483</v>
      </c>
      <c r="E13" s="129">
        <f t="shared" ref="E13" si="15">SUM(B13:D13)</f>
        <v>15483</v>
      </c>
      <c r="F13" s="132">
        <f t="shared" ref="F13" si="16">B13</f>
        <v>0</v>
      </c>
      <c r="G13" s="131">
        <f t="shared" ref="G13" si="17">C13</f>
        <v>0</v>
      </c>
      <c r="H13" s="132">
        <f t="shared" ref="H13" si="18">D13</f>
        <v>15483</v>
      </c>
      <c r="I13" s="129">
        <f t="shared" ref="I13" si="19">SUM(F13:H13)</f>
        <v>15483</v>
      </c>
      <c r="J13" s="132">
        <f t="shared" ref="J13" si="20">F13</f>
        <v>0</v>
      </c>
      <c r="K13" s="132">
        <f t="shared" ref="K13" si="21">G13</f>
        <v>0</v>
      </c>
      <c r="L13" s="132">
        <v>0</v>
      </c>
      <c r="M13" s="132">
        <f t="shared" ref="M13" si="22">F13</f>
        <v>0</v>
      </c>
      <c r="N13" s="132">
        <f t="shared" ref="N13" si="23">G13</f>
        <v>0</v>
      </c>
      <c r="O13" s="132">
        <f t="shared" ref="O13" si="24">H13</f>
        <v>15483</v>
      </c>
      <c r="P13" s="132">
        <f t="shared" ref="P13" si="25">SUM(J13:L13,M13:O13)</f>
        <v>15483</v>
      </c>
      <c r="Q13" s="130">
        <f t="shared" ref="Q13" si="26">SUM(S13:U13,V13:X13)</f>
        <v>163851</v>
      </c>
      <c r="R13" s="87" t="s">
        <v>92</v>
      </c>
      <c r="S13" s="131">
        <f t="shared" ref="S13" si="27">ROUND(J13*5.74,0)</f>
        <v>0</v>
      </c>
      <c r="T13" s="131">
        <f t="shared" ref="T13" si="28">ROUND(K13*4.04,0)</f>
        <v>0</v>
      </c>
      <c r="U13" s="132">
        <f t="shared" ref="U13" si="29">ROUND(L13*10.05,0)</f>
        <v>0</v>
      </c>
      <c r="V13" s="132">
        <f t="shared" ref="V13" si="30">ROUND(M13*5.74*1.053,0)</f>
        <v>0</v>
      </c>
      <c r="W13" s="132">
        <f t="shared" ref="W13" si="31">ROUND(N13*4.04*1.053,0)</f>
        <v>0</v>
      </c>
      <c r="X13" s="132">
        <f t="shared" ref="X13" si="32">ROUND(O13*10.05*1.053,0)</f>
        <v>163851</v>
      </c>
    </row>
    <row r="14" spans="1:24" s="47" customFormat="1" ht="30" customHeight="1" x14ac:dyDescent="0.25">
      <c r="A14" s="99" t="s">
        <v>98</v>
      </c>
      <c r="B14" s="81">
        <f>SUM(B10:B13)</f>
        <v>0</v>
      </c>
      <c r="C14" s="81">
        <f t="shared" ref="C14:P14" si="33">SUM(C10:C13)</f>
        <v>0</v>
      </c>
      <c r="D14" s="81">
        <f t="shared" si="33"/>
        <v>39673</v>
      </c>
      <c r="E14" s="81">
        <f t="shared" si="33"/>
        <v>39673</v>
      </c>
      <c r="F14" s="81">
        <f t="shared" si="33"/>
        <v>0</v>
      </c>
      <c r="G14" s="81">
        <f t="shared" si="33"/>
        <v>0</v>
      </c>
      <c r="H14" s="81">
        <f t="shared" si="33"/>
        <v>39673</v>
      </c>
      <c r="I14" s="81">
        <f t="shared" si="33"/>
        <v>39673</v>
      </c>
      <c r="J14" s="81">
        <f t="shared" si="33"/>
        <v>0</v>
      </c>
      <c r="K14" s="81">
        <f t="shared" si="33"/>
        <v>0</v>
      </c>
      <c r="L14" s="81">
        <f t="shared" si="33"/>
        <v>0</v>
      </c>
      <c r="M14" s="81">
        <f t="shared" si="33"/>
        <v>0</v>
      </c>
      <c r="N14" s="81">
        <f t="shared" si="33"/>
        <v>0</v>
      </c>
      <c r="O14" s="81">
        <f t="shared" si="33"/>
        <v>39673</v>
      </c>
      <c r="P14" s="81">
        <f t="shared" si="33"/>
        <v>39673</v>
      </c>
      <c r="Q14" s="81">
        <f>SUM(Q10:Q13)</f>
        <v>419845</v>
      </c>
      <c r="R14" s="81"/>
      <c r="S14" s="80">
        <f>SUM(S10:S13)</f>
        <v>0</v>
      </c>
      <c r="T14" s="80">
        <f t="shared" ref="T14:X14" si="34">SUM(T10:T13)</f>
        <v>0</v>
      </c>
      <c r="U14" s="80">
        <f t="shared" si="34"/>
        <v>0</v>
      </c>
      <c r="V14" s="80">
        <f t="shared" si="34"/>
        <v>0</v>
      </c>
      <c r="W14" s="80">
        <f t="shared" si="34"/>
        <v>0</v>
      </c>
      <c r="X14" s="80">
        <f t="shared" si="34"/>
        <v>419845</v>
      </c>
    </row>
    <row r="15" spans="1:24" s="4" customFormat="1" ht="30" customHeight="1" x14ac:dyDescent="0.25">
      <c r="A15" s="124" t="s">
        <v>10</v>
      </c>
      <c r="B15" s="89">
        <f>B14</f>
        <v>0</v>
      </c>
      <c r="C15" s="89">
        <f t="shared" ref="C15:P15" si="35">C14</f>
        <v>0</v>
      </c>
      <c r="D15" s="89">
        <f t="shared" si="35"/>
        <v>39673</v>
      </c>
      <c r="E15" s="89">
        <f t="shared" si="35"/>
        <v>39673</v>
      </c>
      <c r="F15" s="89">
        <f t="shared" si="35"/>
        <v>0</v>
      </c>
      <c r="G15" s="89">
        <f t="shared" si="35"/>
        <v>0</v>
      </c>
      <c r="H15" s="89">
        <f t="shared" si="35"/>
        <v>39673</v>
      </c>
      <c r="I15" s="89">
        <f t="shared" si="35"/>
        <v>39673</v>
      </c>
      <c r="J15" s="89">
        <f t="shared" si="35"/>
        <v>0</v>
      </c>
      <c r="K15" s="89">
        <f t="shared" si="35"/>
        <v>0</v>
      </c>
      <c r="L15" s="89">
        <f t="shared" si="35"/>
        <v>0</v>
      </c>
      <c r="M15" s="89">
        <f t="shared" si="35"/>
        <v>0</v>
      </c>
      <c r="N15" s="89">
        <f t="shared" si="35"/>
        <v>0</v>
      </c>
      <c r="O15" s="89">
        <f t="shared" si="35"/>
        <v>39673</v>
      </c>
      <c r="P15" s="89">
        <f t="shared" si="35"/>
        <v>39673</v>
      </c>
      <c r="Q15" s="115"/>
      <c r="R15" s="81"/>
      <c r="S15" s="88"/>
      <c r="T15" s="88"/>
      <c r="U15" s="89"/>
      <c r="V15" s="89"/>
      <c r="W15" s="89"/>
      <c r="X15" s="89"/>
    </row>
    <row r="16" spans="1:24" s="4" customFormat="1" ht="30" customHeight="1" x14ac:dyDescent="0.25">
      <c r="A16" s="101" t="s">
        <v>9</v>
      </c>
      <c r="B16" s="91"/>
      <c r="C16" s="91"/>
      <c r="D16" s="91"/>
      <c r="E16" s="109"/>
      <c r="F16" s="91"/>
      <c r="G16" s="90"/>
      <c r="H16" s="91"/>
      <c r="I16" s="109"/>
      <c r="J16" s="91"/>
      <c r="K16" s="91"/>
      <c r="L16" s="91"/>
      <c r="M16" s="91"/>
      <c r="N16" s="91"/>
      <c r="O16" s="91"/>
      <c r="P16" s="91"/>
      <c r="Q16" s="116">
        <f>SUM(S16:U16,V16:X16)</f>
        <v>419845</v>
      </c>
      <c r="R16" s="91"/>
      <c r="S16" s="90">
        <f>S14</f>
        <v>0</v>
      </c>
      <c r="T16" s="90">
        <f t="shared" ref="T16:X16" si="36">T14</f>
        <v>0</v>
      </c>
      <c r="U16" s="90">
        <f t="shared" si="36"/>
        <v>0</v>
      </c>
      <c r="V16" s="90">
        <f t="shared" si="36"/>
        <v>0</v>
      </c>
      <c r="W16" s="90">
        <f t="shared" si="36"/>
        <v>0</v>
      </c>
      <c r="X16" s="90">
        <f t="shared" si="36"/>
        <v>419845</v>
      </c>
    </row>
    <row r="17" spans="1:24" s="4" customFormat="1" ht="36.75" customHeight="1" x14ac:dyDescent="0.25">
      <c r="A17" s="102" t="s">
        <v>78</v>
      </c>
      <c r="B17" s="91"/>
      <c r="C17" s="91"/>
      <c r="D17" s="91"/>
      <c r="E17" s="109"/>
      <c r="F17" s="91"/>
      <c r="G17" s="90"/>
      <c r="H17" s="91"/>
      <c r="I17" s="109"/>
      <c r="J17" s="91"/>
      <c r="K17" s="91"/>
      <c r="L17" s="91"/>
      <c r="M17" s="91"/>
      <c r="N17" s="91"/>
      <c r="O17" s="91"/>
      <c r="P17" s="91"/>
      <c r="Q17" s="116">
        <f>Q16</f>
        <v>419845</v>
      </c>
      <c r="R17" s="91"/>
      <c r="S17" s="90"/>
      <c r="T17" s="90"/>
      <c r="U17" s="91"/>
      <c r="V17" s="91">
        <f>V16</f>
        <v>0</v>
      </c>
      <c r="W17" s="91">
        <f t="shared" ref="W17:X17" si="37">W16</f>
        <v>0</v>
      </c>
      <c r="X17" s="91">
        <f t="shared" si="37"/>
        <v>419845</v>
      </c>
    </row>
    <row r="18" spans="1:24" ht="24.95" customHeight="1" x14ac:dyDescent="0.25">
      <c r="A18" s="103" t="s">
        <v>4</v>
      </c>
      <c r="B18" s="93"/>
      <c r="C18" s="93"/>
      <c r="D18" s="93"/>
      <c r="E18" s="110"/>
      <c r="F18" s="93"/>
      <c r="G18" s="92"/>
      <c r="H18" s="93"/>
      <c r="I18" s="110"/>
      <c r="J18" s="93"/>
      <c r="K18" s="93"/>
      <c r="L18" s="93"/>
      <c r="M18" s="93"/>
      <c r="N18" s="93"/>
      <c r="O18" s="93"/>
      <c r="P18" s="93"/>
      <c r="Q18" s="117">
        <f>SUM(S18:U18,V18:X18)</f>
        <v>75572.100000000006</v>
      </c>
      <c r="R18" s="93"/>
      <c r="S18" s="92">
        <f>ROUND(S16*18%,2)</f>
        <v>0</v>
      </c>
      <c r="T18" s="92">
        <f t="shared" ref="T18:X18" si="38">ROUND(T16*18%,2)</f>
        <v>0</v>
      </c>
      <c r="U18" s="93">
        <f t="shared" si="38"/>
        <v>0</v>
      </c>
      <c r="V18" s="93">
        <f>ROUND(V16*18%,2)</f>
        <v>0</v>
      </c>
      <c r="W18" s="93">
        <f t="shared" si="38"/>
        <v>0</v>
      </c>
      <c r="X18" s="93">
        <f t="shared" si="38"/>
        <v>75572.100000000006</v>
      </c>
    </row>
    <row r="19" spans="1:24" s="4" customFormat="1" ht="30" customHeight="1" thickBot="1" x14ac:dyDescent="0.3">
      <c r="A19" s="104" t="s">
        <v>32</v>
      </c>
      <c r="B19" s="95"/>
      <c r="C19" s="95"/>
      <c r="D19" s="95"/>
      <c r="E19" s="111"/>
      <c r="F19" s="95"/>
      <c r="G19" s="94"/>
      <c r="H19" s="95"/>
      <c r="I19" s="111"/>
      <c r="J19" s="95"/>
      <c r="K19" s="95"/>
      <c r="L19" s="95"/>
      <c r="M19" s="95"/>
      <c r="N19" s="95"/>
      <c r="O19" s="95"/>
      <c r="P19" s="95"/>
      <c r="Q19" s="118">
        <f t="shared" ref="Q19" si="39">SUM(S19:U19,V19:X19)</f>
        <v>495417.1</v>
      </c>
      <c r="R19" s="95"/>
      <c r="S19" s="94">
        <f>S16+S18</f>
        <v>0</v>
      </c>
      <c r="T19" s="94">
        <f t="shared" ref="T19:U19" si="40">T16+T18</f>
        <v>0</v>
      </c>
      <c r="U19" s="95">
        <f t="shared" si="40"/>
        <v>0</v>
      </c>
      <c r="V19" s="95">
        <f>V16+V18</f>
        <v>0</v>
      </c>
      <c r="W19" s="95">
        <f t="shared" ref="W19:X19" si="41">W16+W18</f>
        <v>0</v>
      </c>
      <c r="X19" s="95">
        <f t="shared" si="41"/>
        <v>495417.1</v>
      </c>
    </row>
    <row r="20" spans="1:24" ht="12" customHeight="1" x14ac:dyDescent="0.25">
      <c r="A20" s="72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</row>
    <row r="21" spans="1:24" ht="24.95" customHeight="1" x14ac:dyDescent="0.25">
      <c r="A21" s="75" t="s">
        <v>7</v>
      </c>
      <c r="B21" s="75"/>
      <c r="C21" s="75"/>
      <c r="D21" s="139"/>
      <c r="E21" s="139"/>
      <c r="F21" s="139"/>
      <c r="G21" s="139"/>
      <c r="H21" s="139"/>
      <c r="I21" s="139"/>
      <c r="J21" s="139"/>
      <c r="K21" s="139"/>
      <c r="L21" s="139"/>
      <c r="M21" s="72"/>
      <c r="N21" s="72"/>
      <c r="O21" s="72"/>
      <c r="P21" s="72"/>
      <c r="Q21" s="72"/>
      <c r="R21" s="72"/>
      <c r="S21" s="72"/>
      <c r="T21" s="74"/>
      <c r="U21" s="72"/>
      <c r="V21" s="72"/>
      <c r="W21" s="74"/>
      <c r="X21" s="72"/>
    </row>
    <row r="22" spans="1:24" ht="26.25" customHeight="1" x14ac:dyDescent="0.25">
      <c r="A22" s="152" t="s">
        <v>82</v>
      </c>
      <c r="B22" s="152"/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28"/>
      <c r="N22" s="128"/>
      <c r="O22" s="128"/>
    </row>
    <row r="23" spans="1:24" ht="12" customHeight="1" x14ac:dyDescent="0.25"/>
    <row r="24" spans="1:24" ht="24.75" customHeight="1" x14ac:dyDescent="0.25">
      <c r="A24" s="75" t="s">
        <v>93</v>
      </c>
    </row>
    <row r="25" spans="1:24" ht="14.25" customHeight="1" x14ac:dyDescent="0.25"/>
    <row r="26" spans="1:24" ht="14.25" customHeight="1" x14ac:dyDescent="0.25"/>
    <row r="27" spans="1:24" s="18" customFormat="1" ht="39.950000000000003" customHeight="1" x14ac:dyDescent="0.3">
      <c r="A27" s="154" t="s">
        <v>76</v>
      </c>
      <c r="B27" s="154"/>
      <c r="C27" s="154"/>
      <c r="D27" s="154"/>
      <c r="E27" s="57"/>
      <c r="F27" s="58"/>
      <c r="H27" s="38"/>
      <c r="R27" s="3"/>
      <c r="S27" s="3"/>
      <c r="T27" s="3"/>
      <c r="U27" s="3"/>
      <c r="V27" s="3"/>
      <c r="W27" s="3"/>
      <c r="X27" s="3"/>
    </row>
    <row r="28" spans="1:24" s="18" customFormat="1" ht="30" customHeight="1" x14ac:dyDescent="0.3">
      <c r="A28" s="178"/>
      <c r="B28" s="178"/>
      <c r="C28" s="38"/>
      <c r="D28" s="38"/>
      <c r="E28" s="38"/>
      <c r="F28" s="39"/>
      <c r="H28" s="39"/>
      <c r="I28" s="40"/>
      <c r="S28" s="3"/>
      <c r="T28" s="3"/>
      <c r="U28" s="3"/>
      <c r="V28" s="3"/>
      <c r="W28" s="3"/>
      <c r="X28" s="3"/>
    </row>
    <row r="29" spans="1:24" s="18" customFormat="1" ht="30" customHeight="1" x14ac:dyDescent="0.3">
      <c r="A29" s="154" t="s">
        <v>5</v>
      </c>
      <c r="B29" s="154"/>
      <c r="C29" s="154"/>
      <c r="E29" s="55"/>
      <c r="F29" s="55"/>
      <c r="G29" s="41"/>
      <c r="H29" s="41"/>
      <c r="I29" s="42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</row>
    <row r="30" spans="1:24" ht="30" customHeight="1" x14ac:dyDescent="0.25">
      <c r="A30" s="134"/>
      <c r="B30" s="43"/>
      <c r="C30" s="43"/>
      <c r="D30" s="43"/>
      <c r="E30" s="43"/>
      <c r="F30" s="43"/>
      <c r="G30" s="44"/>
      <c r="H30" s="44"/>
    </row>
    <row r="31" spans="1:24" s="18" customFormat="1" ht="30" customHeight="1" x14ac:dyDescent="0.3">
      <c r="A31" s="134" t="s">
        <v>69</v>
      </c>
      <c r="B31" s="45"/>
      <c r="E31" s="56"/>
      <c r="F31" s="56"/>
      <c r="H31" s="4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3" spans="1:2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22" t="s">
        <v>6</v>
      </c>
      <c r="Q33" s="1"/>
      <c r="R33" s="1"/>
      <c r="S33" s="1"/>
      <c r="T33" s="1"/>
      <c r="U33" s="1"/>
      <c r="V33" s="1"/>
      <c r="W33" s="1"/>
      <c r="X33" s="1"/>
    </row>
  </sheetData>
  <mergeCells count="19">
    <mergeCell ref="M5:O5"/>
    <mergeCell ref="P5:P6"/>
    <mergeCell ref="S5:U5"/>
    <mergeCell ref="V5:X5"/>
    <mergeCell ref="A1:U1"/>
    <mergeCell ref="A2:U2"/>
    <mergeCell ref="A3:S3"/>
    <mergeCell ref="A4:A6"/>
    <mergeCell ref="B4:E5"/>
    <mergeCell ref="F4:I5"/>
    <mergeCell ref="J4:P4"/>
    <mergeCell ref="Q4:Q6"/>
    <mergeCell ref="R4:R6"/>
    <mergeCell ref="S4:X4"/>
    <mergeCell ref="A22:L22"/>
    <mergeCell ref="A27:D27"/>
    <mergeCell ref="A28:B28"/>
    <mergeCell ref="A29:C29"/>
    <mergeCell ref="J5:L5"/>
  </mergeCells>
  <pageMargins left="0.98425196850393704" right="0" top="0.39370078740157483" bottom="0" header="0.31496062992125984" footer="0.31496062992125984"/>
  <pageSetup paperSize="9" scale="3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"/>
  <sheetViews>
    <sheetView workbookViewId="0">
      <selection activeCell="A8" sqref="A8:H8"/>
    </sheetView>
  </sheetViews>
  <sheetFormatPr defaultRowHeight="15" x14ac:dyDescent="0.25"/>
  <cols>
    <col min="1" max="2" width="9.5703125" style="7" customWidth="1"/>
    <col min="3" max="3" width="19.7109375" style="7" customWidth="1"/>
    <col min="4" max="4" width="9.140625" style="7"/>
    <col min="5" max="5" width="12.42578125" style="7" customWidth="1"/>
    <col min="6" max="6" width="19.7109375" style="7" customWidth="1"/>
    <col min="7" max="8" width="15.7109375" style="7" customWidth="1"/>
    <col min="9" max="16384" width="9.140625" style="7"/>
  </cols>
  <sheetData>
    <row r="1" spans="1:8" ht="15.75" customHeight="1" x14ac:dyDescent="0.25">
      <c r="E1" s="34"/>
      <c r="F1" s="33"/>
      <c r="G1" s="32" t="s">
        <v>27</v>
      </c>
    </row>
    <row r="2" spans="1:8" ht="15.75" customHeight="1" x14ac:dyDescent="0.25">
      <c r="E2" s="34"/>
      <c r="F2" s="33"/>
      <c r="G2" s="32" t="s">
        <v>29</v>
      </c>
    </row>
    <row r="3" spans="1:8" ht="15.75" customHeight="1" x14ac:dyDescent="0.25">
      <c r="F3" s="31"/>
      <c r="G3" s="32" t="s">
        <v>33</v>
      </c>
    </row>
    <row r="4" spans="1:8" ht="15.75" customHeight="1" x14ac:dyDescent="0.25">
      <c r="E4" s="35"/>
      <c r="F4" s="36"/>
      <c r="G4" s="32" t="s">
        <v>34</v>
      </c>
    </row>
    <row r="5" spans="1:8" ht="18.75" customHeight="1" x14ac:dyDescent="0.25">
      <c r="G5" s="17"/>
    </row>
    <row r="6" spans="1:8" ht="22.5" customHeight="1" x14ac:dyDescent="0.25">
      <c r="A6" s="186" t="s">
        <v>26</v>
      </c>
      <c r="B6" s="186"/>
      <c r="C6" s="186"/>
      <c r="D6" s="186"/>
      <c r="E6" s="186"/>
      <c r="F6" s="186"/>
      <c r="G6" s="186"/>
      <c r="H6" s="186"/>
    </row>
    <row r="7" spans="1:8" ht="40.5" customHeight="1" x14ac:dyDescent="0.25">
      <c r="A7" s="204" t="str">
        <f>'Расчет СМР с ПНР "вхолостую"'!A2</f>
        <v>на "Реконструкцию системы технологической водоподготовки бассейна профилактория комбината"</v>
      </c>
      <c r="B7" s="204"/>
      <c r="C7" s="204"/>
      <c r="D7" s="204"/>
      <c r="E7" s="204"/>
      <c r="F7" s="204"/>
      <c r="G7" s="204"/>
      <c r="H7" s="204"/>
    </row>
    <row r="8" spans="1:8" ht="18.75" customHeight="1" x14ac:dyDescent="0.25">
      <c r="A8" s="186" t="s">
        <v>77</v>
      </c>
      <c r="B8" s="186"/>
      <c r="C8" s="186"/>
      <c r="D8" s="186"/>
      <c r="E8" s="186"/>
      <c r="F8" s="186"/>
      <c r="G8" s="186"/>
      <c r="H8" s="186"/>
    </row>
    <row r="9" spans="1:8" ht="18.75" x14ac:dyDescent="0.25">
      <c r="A9" s="51"/>
      <c r="B9" s="51"/>
      <c r="C9" s="51"/>
      <c r="D9" s="51"/>
      <c r="E9" s="51"/>
      <c r="F9" s="51"/>
      <c r="G9" s="51"/>
    </row>
    <row r="10" spans="1:8" ht="18.75" x14ac:dyDescent="0.3">
      <c r="A10" s="14" t="s">
        <v>99</v>
      </c>
      <c r="B10" s="23"/>
      <c r="C10" s="146"/>
      <c r="D10" s="146"/>
      <c r="E10" s="146"/>
      <c r="F10" s="23"/>
      <c r="G10" s="23"/>
    </row>
    <row r="11" spans="1:8" ht="15.75" x14ac:dyDescent="0.25">
      <c r="A11" s="8"/>
      <c r="B11" s="8"/>
      <c r="C11" s="8"/>
      <c r="D11" s="8"/>
      <c r="E11" s="8"/>
      <c r="F11" s="13"/>
      <c r="H11" s="12" t="s">
        <v>25</v>
      </c>
    </row>
    <row r="12" spans="1:8" ht="12" customHeight="1" x14ac:dyDescent="0.25">
      <c r="A12" s="205" t="s">
        <v>24</v>
      </c>
      <c r="B12" s="206"/>
      <c r="C12" s="209" t="s">
        <v>23</v>
      </c>
      <c r="D12" s="205" t="s">
        <v>22</v>
      </c>
      <c r="E12" s="206"/>
      <c r="F12" s="209" t="s">
        <v>21</v>
      </c>
      <c r="G12" s="205" t="s">
        <v>20</v>
      </c>
      <c r="H12" s="206"/>
    </row>
    <row r="13" spans="1:8" ht="12" customHeight="1" x14ac:dyDescent="0.25">
      <c r="A13" s="207"/>
      <c r="B13" s="208"/>
      <c r="C13" s="210"/>
      <c r="D13" s="207"/>
      <c r="E13" s="208"/>
      <c r="F13" s="210"/>
      <c r="G13" s="207"/>
      <c r="H13" s="208"/>
    </row>
    <row r="14" spans="1:8" ht="12" customHeight="1" x14ac:dyDescent="0.25">
      <c r="A14" s="207"/>
      <c r="B14" s="208"/>
      <c r="C14" s="210"/>
      <c r="D14" s="207"/>
      <c r="E14" s="208"/>
      <c r="F14" s="210"/>
      <c r="G14" s="214"/>
      <c r="H14" s="215"/>
    </row>
    <row r="15" spans="1:8" x14ac:dyDescent="0.25">
      <c r="A15" s="207"/>
      <c r="B15" s="208"/>
      <c r="C15" s="210"/>
      <c r="D15" s="207"/>
      <c r="E15" s="208"/>
      <c r="F15" s="210"/>
      <c r="G15" s="212" t="s">
        <v>30</v>
      </c>
      <c r="H15" s="212" t="s">
        <v>74</v>
      </c>
    </row>
    <row r="16" spans="1:8" x14ac:dyDescent="0.25">
      <c r="A16" s="207"/>
      <c r="B16" s="208"/>
      <c r="C16" s="210"/>
      <c r="D16" s="207"/>
      <c r="E16" s="208"/>
      <c r="F16" s="210"/>
      <c r="G16" s="212"/>
      <c r="H16" s="212"/>
    </row>
    <row r="17" spans="1:8" x14ac:dyDescent="0.25">
      <c r="A17" s="207"/>
      <c r="B17" s="208"/>
      <c r="C17" s="210"/>
      <c r="D17" s="207"/>
      <c r="E17" s="208"/>
      <c r="F17" s="210"/>
      <c r="G17" s="212"/>
      <c r="H17" s="212"/>
    </row>
    <row r="18" spans="1:8" x14ac:dyDescent="0.25">
      <c r="A18" s="207"/>
      <c r="B18" s="208"/>
      <c r="C18" s="211"/>
      <c r="D18" s="207"/>
      <c r="E18" s="208"/>
      <c r="F18" s="211"/>
      <c r="G18" s="213"/>
      <c r="H18" s="213"/>
    </row>
    <row r="19" spans="1:8" ht="15.75" x14ac:dyDescent="0.25">
      <c r="A19" s="199">
        <v>1</v>
      </c>
      <c r="B19" s="200"/>
      <c r="C19" s="52">
        <v>2</v>
      </c>
      <c r="D19" s="199">
        <v>3</v>
      </c>
      <c r="E19" s="200"/>
      <c r="F19" s="52">
        <v>4</v>
      </c>
      <c r="G19" s="11">
        <v>5</v>
      </c>
      <c r="H19" s="141">
        <v>6</v>
      </c>
    </row>
    <row r="20" spans="1:8" ht="32.25" customHeight="1" x14ac:dyDescent="0.25">
      <c r="A20" s="189" t="s">
        <v>13</v>
      </c>
      <c r="B20" s="190"/>
      <c r="C20" s="140">
        <f>'Расчет СМР с ПНР "вхолостую"'!J31+'Расчет СМР с ПНР "вхолостую"'!M31</f>
        <v>774141</v>
      </c>
      <c r="D20" s="191">
        <f>'Расчет СМР с ПНР "вхолостую"'!S32+'Расчет СМР с ПНР "вхолостую"'!V32</f>
        <v>4664999</v>
      </c>
      <c r="E20" s="192"/>
      <c r="F20" s="140">
        <f>SUM(G20:H20)</f>
        <v>4664999</v>
      </c>
      <c r="G20" s="54">
        <f>'Расчет СМР с ПНР "вхолостую"'!S32</f>
        <v>265641</v>
      </c>
      <c r="H20" s="147">
        <f>'Расчет СМР с ПНР "вхолостую"'!V32</f>
        <v>4399358</v>
      </c>
    </row>
    <row r="21" spans="1:8" ht="32.25" customHeight="1" x14ac:dyDescent="0.25">
      <c r="A21" s="189" t="s">
        <v>12</v>
      </c>
      <c r="B21" s="190"/>
      <c r="C21" s="140">
        <f>'Расчет СМР с ПНР "вхолостую"'!K31+'Расчет СМР с ПНР "вхолостую"'!N31</f>
        <v>828902</v>
      </c>
      <c r="D21" s="191">
        <f>'Расчет СМР с ПНР "вхолостую"'!T32+'Расчет СМР с ПНР "вхолостую"'!W32</f>
        <v>3526249</v>
      </c>
      <c r="E21" s="192"/>
      <c r="F21" s="140">
        <f>SUM(G21:H21)</f>
        <v>3526249</v>
      </c>
      <c r="G21" s="54">
        <f>'Расчет СМР с ПНР "вхолостую"'!T32</f>
        <v>0</v>
      </c>
      <c r="H21" s="147">
        <f>'Расчет СМР с ПНР "вхолостую"'!W32</f>
        <v>3526249</v>
      </c>
    </row>
    <row r="22" spans="1:8" ht="32.25" customHeight="1" x14ac:dyDescent="0.25">
      <c r="A22" s="189" t="s">
        <v>19</v>
      </c>
      <c r="B22" s="190"/>
      <c r="C22" s="140">
        <f>SUM(C24:C25)</f>
        <v>106383</v>
      </c>
      <c r="D22" s="191">
        <f>SUM(D24:E25)</f>
        <v>1125814</v>
      </c>
      <c r="E22" s="192"/>
      <c r="F22" s="140">
        <f>SUM(G22:H22)</f>
        <v>1125814</v>
      </c>
      <c r="G22" s="140">
        <f>'Расчет СМР с ПНР "вхолостую"'!U32+'Расчет ПНР "под нагрузкой"'!U16</f>
        <v>0</v>
      </c>
      <c r="H22" s="54">
        <f>'Расчет СМР с ПНР "вхолостую"'!U32+'Расчет СМР с ПНР "вхолостую"'!X32+'Расчет ПНР "под нагрузкой"'!U16+'Расчет ПНР "под нагрузкой"'!X16</f>
        <v>1125814</v>
      </c>
    </row>
    <row r="23" spans="1:8" ht="17.25" customHeight="1" x14ac:dyDescent="0.25">
      <c r="A23" s="201" t="s">
        <v>94</v>
      </c>
      <c r="B23" s="202"/>
      <c r="C23" s="137"/>
      <c r="D23" s="181"/>
      <c r="E23" s="182"/>
      <c r="F23" s="138"/>
      <c r="G23" s="54"/>
      <c r="H23" s="142"/>
    </row>
    <row r="24" spans="1:8" ht="30" customHeight="1" x14ac:dyDescent="0.25">
      <c r="A24" s="179" t="s">
        <v>95</v>
      </c>
      <c r="B24" s="180"/>
      <c r="C24" s="143">
        <f>'Расчет СМР с ПНР "вхолостую"'!L31+'Расчет СМР с ПНР "вхолостую"'!O31</f>
        <v>66710</v>
      </c>
      <c r="D24" s="183">
        <f>'Расчет СМР с ПНР "вхолостую"'!U32+'Расчет СМР с ПНР "вхолостую"'!X32</f>
        <v>705969</v>
      </c>
      <c r="E24" s="184"/>
      <c r="F24" s="143">
        <f>SUM(G24:H24)</f>
        <v>705969</v>
      </c>
      <c r="G24" s="144">
        <f>'Расчет СМР с ПНР "вхолостую"'!U30</f>
        <v>0</v>
      </c>
      <c r="H24" s="144">
        <f>'Расчет СМР с ПНР "вхолостую"'!X30</f>
        <v>705969</v>
      </c>
    </row>
    <row r="25" spans="1:8" ht="30" customHeight="1" x14ac:dyDescent="0.25">
      <c r="A25" s="179" t="s">
        <v>96</v>
      </c>
      <c r="B25" s="180"/>
      <c r="C25" s="143">
        <f>'Расчет ПНР "под нагрузкой"'!L15+'Расчет ПНР "под нагрузкой"'!O15</f>
        <v>39673</v>
      </c>
      <c r="D25" s="183">
        <f>'Расчет ПНР "под нагрузкой"'!U16+'Расчет ПНР "под нагрузкой"'!X16</f>
        <v>419845</v>
      </c>
      <c r="E25" s="184"/>
      <c r="F25" s="143">
        <f>SUM(G25:H25)</f>
        <v>419845</v>
      </c>
      <c r="G25" s="144">
        <f>'Расчет ПНР "под нагрузкой"'!U16</f>
        <v>0</v>
      </c>
      <c r="H25" s="145">
        <f>'Расчет ПНР "под нагрузкой"'!X16</f>
        <v>419845</v>
      </c>
    </row>
    <row r="26" spans="1:8" ht="21.95" customHeight="1" x14ac:dyDescent="0.25">
      <c r="A26" s="193" t="s">
        <v>8</v>
      </c>
      <c r="B26" s="193"/>
      <c r="C26" s="63">
        <f>SUM(C20:C22)</f>
        <v>1709426</v>
      </c>
      <c r="D26" s="194">
        <f>SUM(D20:E22)</f>
        <v>9317062</v>
      </c>
      <c r="E26" s="195"/>
      <c r="F26" s="64">
        <f>SUM(F20:F22)</f>
        <v>9317062</v>
      </c>
      <c r="G26" s="138">
        <f t="shared" ref="G26:H26" si="0">SUM(G20:G22)</f>
        <v>265641</v>
      </c>
      <c r="H26" s="135">
        <f t="shared" si="0"/>
        <v>9051421</v>
      </c>
    </row>
    <row r="27" spans="1:8" ht="20.100000000000001" customHeight="1" x14ac:dyDescent="0.25">
      <c r="A27" s="179" t="s">
        <v>18</v>
      </c>
      <c r="B27" s="196"/>
      <c r="C27" s="10"/>
      <c r="D27" s="197">
        <f>ROUND(D26*18%,2)</f>
        <v>1677071.16</v>
      </c>
      <c r="E27" s="198"/>
      <c r="F27" s="143">
        <f>ROUND(F26*18%,2)</f>
        <v>1677071.16</v>
      </c>
      <c r="G27" s="143">
        <f t="shared" ref="G27:H27" si="1">ROUND(G26*18%,2)</f>
        <v>47815.38</v>
      </c>
      <c r="H27" s="144">
        <f t="shared" si="1"/>
        <v>1629255.78</v>
      </c>
    </row>
    <row r="28" spans="1:8" ht="21.95" customHeight="1" x14ac:dyDescent="0.25">
      <c r="A28" s="187" t="s">
        <v>17</v>
      </c>
      <c r="B28" s="187"/>
      <c r="C28" s="66"/>
      <c r="D28" s="188">
        <f>SUM(D26:E27)</f>
        <v>10994133.16</v>
      </c>
      <c r="E28" s="188"/>
      <c r="F28" s="65">
        <f>SUM(F26:F27)</f>
        <v>10994133.16</v>
      </c>
      <c r="G28" s="135">
        <f t="shared" ref="G28:H28" si="2">SUM(G26:G27)</f>
        <v>313456.38</v>
      </c>
      <c r="H28" s="135">
        <f t="shared" si="2"/>
        <v>10680676.779999999</v>
      </c>
    </row>
    <row r="29" spans="1:8" ht="15.75" customHeight="1" x14ac:dyDescent="0.25">
      <c r="A29" s="9"/>
      <c r="B29" s="9"/>
      <c r="C29" s="9"/>
      <c r="D29" s="9"/>
      <c r="E29" s="9"/>
      <c r="F29" s="9"/>
      <c r="G29" s="9"/>
    </row>
    <row r="30" spans="1:8" s="15" customFormat="1" ht="17.25" customHeight="1" x14ac:dyDescent="0.25">
      <c r="A30" s="25" t="s">
        <v>7</v>
      </c>
      <c r="B30" s="25"/>
      <c r="C30" s="25"/>
      <c r="D30" s="25"/>
      <c r="E30" s="25"/>
      <c r="F30" s="25"/>
      <c r="G30" s="25"/>
    </row>
    <row r="31" spans="1:8" s="15" customFormat="1" ht="34.5" customHeight="1" x14ac:dyDescent="0.25">
      <c r="A31" s="185" t="str">
        <f>'Расчет СМР с ПНР "вхолостую"'!A38</f>
        <v xml:space="preserve"> - 5,74 индекс изменения сметной стоимости СМР к ТЕР 2001 (письмо Минстроя России от 26.06.2015 № 19823/ЮР-08  приложение 1, "Прочие объекты")</v>
      </c>
      <c r="B31" s="185"/>
      <c r="C31" s="185"/>
      <c r="D31" s="185"/>
      <c r="E31" s="185"/>
      <c r="F31" s="185"/>
      <c r="G31" s="185"/>
    </row>
    <row r="32" spans="1:8" s="15" customFormat="1" ht="34.5" customHeight="1" x14ac:dyDescent="0.25">
      <c r="A32" s="185" t="str">
        <f>'Расчет СМР с ПНР "вхолостую"'!A39</f>
        <v xml:space="preserve"> - 4,04 индекс изменения сметной стоимости оборудования (письмо Минстроя России от от 26.06.2015 № 19823/ЮР-08 приложение 5,  "Электроэнергетика")</v>
      </c>
      <c r="B32" s="185"/>
      <c r="C32" s="185"/>
      <c r="D32" s="185"/>
      <c r="E32" s="185"/>
      <c r="F32" s="185"/>
      <c r="G32" s="185"/>
    </row>
    <row r="33" spans="1:14" s="15" customFormat="1" ht="34.5" customHeight="1" x14ac:dyDescent="0.25">
      <c r="A33" s="185" t="str">
        <f>'Расчет СМР с ПНР "вхолостую"'!A40</f>
        <v xml:space="preserve"> - 10,05 индекс изменения сметной стоимости ПНР к ТЕР 2001 (письмо Минстроя России от 26.06.2015 № 19823/ЮР-08 приложение 1, пусконаладочные работы)</v>
      </c>
      <c r="B33" s="185"/>
      <c r="C33" s="185"/>
      <c r="D33" s="185"/>
      <c r="E33" s="185"/>
      <c r="F33" s="185"/>
      <c r="G33" s="185"/>
    </row>
    <row r="34" spans="1:14" s="15" customFormat="1" ht="34.5" customHeight="1" x14ac:dyDescent="0.25">
      <c r="A34" s="185" t="str">
        <f>'Расчет СМР с ПНР "вхолостую"'!A42</f>
        <v>** В расчете использован индекс-дефлятор по инвестициям в основной капитал 2016/2015 - 1,053 по письму Госкорпорации "Росатом" от 09.09.2014 № 1-12.8/34083</v>
      </c>
      <c r="B34" s="185"/>
      <c r="C34" s="185"/>
      <c r="D34" s="185"/>
      <c r="E34" s="185"/>
      <c r="F34" s="185"/>
      <c r="G34" s="185"/>
    </row>
    <row r="35" spans="1:14" s="15" customFormat="1" ht="34.5" customHeight="1" x14ac:dyDescent="0.25">
      <c r="A35" s="136"/>
      <c r="B35" s="136"/>
      <c r="C35" s="136"/>
      <c r="D35" s="136"/>
      <c r="E35" s="136"/>
      <c r="F35" s="136"/>
      <c r="G35" s="136"/>
    </row>
    <row r="36" spans="1:14" s="18" customFormat="1" ht="15" customHeight="1" x14ac:dyDescent="0.3">
      <c r="A36" s="152" t="s">
        <v>28</v>
      </c>
      <c r="B36" s="152"/>
      <c r="C36" s="152"/>
      <c r="D36" s="152"/>
      <c r="E36" s="152"/>
      <c r="F36" s="53"/>
      <c r="G36" s="53"/>
      <c r="K36" s="3"/>
      <c r="L36" s="3"/>
      <c r="M36" s="3"/>
      <c r="N36" s="3"/>
    </row>
    <row r="37" spans="1:14" s="18" customFormat="1" ht="15" customHeight="1" x14ac:dyDescent="0.3">
      <c r="A37" s="203" t="s">
        <v>1</v>
      </c>
      <c r="B37" s="203"/>
      <c r="C37" s="203"/>
      <c r="D37" s="203"/>
      <c r="E37" s="53"/>
      <c r="F37" s="59"/>
      <c r="G37" s="46"/>
      <c r="L37" s="3"/>
      <c r="M37" s="3"/>
      <c r="N37" s="3"/>
    </row>
    <row r="38" spans="1:14" s="1" customFormat="1" ht="18.75" customHeight="1" x14ac:dyDescent="0.25">
      <c r="A38" s="2"/>
      <c r="B38" s="22"/>
      <c r="C38" s="22"/>
      <c r="D38" s="22"/>
      <c r="E38" s="22"/>
      <c r="F38" s="19"/>
      <c r="G38" s="26"/>
      <c r="H38" s="22"/>
      <c r="I38" s="22"/>
      <c r="J38" s="22"/>
      <c r="K38" s="22"/>
      <c r="L38" s="22"/>
      <c r="M38" s="22"/>
      <c r="N38" s="22"/>
    </row>
    <row r="39" spans="1:14" s="18" customFormat="1" ht="19.5" customHeight="1" x14ac:dyDescent="0.3">
      <c r="A39" s="203" t="s">
        <v>5</v>
      </c>
      <c r="B39" s="203"/>
      <c r="C39" s="203"/>
      <c r="D39" s="203"/>
      <c r="E39" s="3"/>
      <c r="F39" s="60"/>
      <c r="G39" s="62" t="s">
        <v>35</v>
      </c>
      <c r="H39" s="21"/>
      <c r="I39" s="21"/>
      <c r="J39" s="21"/>
      <c r="K39" s="21"/>
      <c r="L39" s="21"/>
      <c r="M39" s="21"/>
      <c r="N39" s="21"/>
    </row>
    <row r="40" spans="1:14" x14ac:dyDescent="0.25">
      <c r="A40" s="27"/>
      <c r="B40" s="27"/>
      <c r="C40" s="27"/>
      <c r="D40" s="27"/>
      <c r="E40" s="27"/>
      <c r="F40" s="28"/>
      <c r="G40" s="29"/>
    </row>
    <row r="41" spans="1:14" s="16" customFormat="1" ht="18.75" x14ac:dyDescent="0.3">
      <c r="A41" s="24" t="s">
        <v>69</v>
      </c>
      <c r="B41" s="24"/>
      <c r="C41" s="24"/>
      <c r="D41" s="24"/>
      <c r="E41" s="24"/>
      <c r="F41" s="61"/>
      <c r="G41" s="30"/>
    </row>
  </sheetData>
  <mergeCells count="37">
    <mergeCell ref="A7:H7"/>
    <mergeCell ref="A8:H8"/>
    <mergeCell ref="D21:E21"/>
    <mergeCell ref="A12:B18"/>
    <mergeCell ref="C12:C18"/>
    <mergeCell ref="D12:E18"/>
    <mergeCell ref="F12:F18"/>
    <mergeCell ref="G15:G18"/>
    <mergeCell ref="G12:H14"/>
    <mergeCell ref="H15:H18"/>
    <mergeCell ref="A36:E36"/>
    <mergeCell ref="A37:D37"/>
    <mergeCell ref="A39:D39"/>
    <mergeCell ref="A32:G32"/>
    <mergeCell ref="A33:G33"/>
    <mergeCell ref="A6:H6"/>
    <mergeCell ref="A28:B28"/>
    <mergeCell ref="D28:E28"/>
    <mergeCell ref="A31:G31"/>
    <mergeCell ref="A22:B22"/>
    <mergeCell ref="D22:E22"/>
    <mergeCell ref="A26:B26"/>
    <mergeCell ref="D26:E26"/>
    <mergeCell ref="A27:B27"/>
    <mergeCell ref="D27:E27"/>
    <mergeCell ref="A19:B19"/>
    <mergeCell ref="D19:E19"/>
    <mergeCell ref="A20:B20"/>
    <mergeCell ref="D20:E20"/>
    <mergeCell ref="A21:B21"/>
    <mergeCell ref="A23:B23"/>
    <mergeCell ref="A25:B25"/>
    <mergeCell ref="D23:E23"/>
    <mergeCell ref="D25:E25"/>
    <mergeCell ref="A34:G34"/>
    <mergeCell ref="A24:B24"/>
    <mergeCell ref="D24:E24"/>
  </mergeCells>
  <pageMargins left="0.98425196850393704" right="0.39370078740157483" top="0.78740157480314965" bottom="0.78740157480314965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83"/>
  <sheetViews>
    <sheetView workbookViewId="0">
      <selection activeCell="V32" sqref="V32"/>
    </sheetView>
  </sheetViews>
  <sheetFormatPr defaultRowHeight="12.75" x14ac:dyDescent="0.2"/>
  <cols>
    <col min="3" max="3" width="35.5703125" customWidth="1"/>
  </cols>
  <sheetData>
    <row r="1" spans="1:17" x14ac:dyDescent="0.2">
      <c r="A1" s="216" t="s">
        <v>100</v>
      </c>
      <c r="B1" s="217"/>
      <c r="C1" s="218"/>
      <c r="D1" s="219"/>
      <c r="E1" s="220"/>
      <c r="F1" s="221"/>
      <c r="G1" s="221"/>
      <c r="H1" s="221"/>
      <c r="I1" s="221"/>
      <c r="J1" s="221"/>
      <c r="K1" s="221"/>
      <c r="L1" s="221"/>
      <c r="M1" s="222" t="s">
        <v>101</v>
      </c>
      <c r="N1" s="223"/>
      <c r="O1" s="221"/>
      <c r="P1" s="221"/>
      <c r="Q1" s="221"/>
    </row>
    <row r="2" spans="1:17" x14ac:dyDescent="0.2">
      <c r="A2" s="224"/>
      <c r="B2" s="217"/>
      <c r="C2" s="218"/>
      <c r="D2" s="219"/>
      <c r="E2" s="220"/>
      <c r="F2" s="221"/>
      <c r="G2" s="221"/>
      <c r="H2" s="221"/>
      <c r="I2" s="221"/>
      <c r="J2" s="221"/>
      <c r="K2" s="221"/>
      <c r="L2" s="221"/>
      <c r="M2" s="224"/>
      <c r="N2" s="223"/>
      <c r="O2" s="221"/>
      <c r="P2" s="221"/>
      <c r="Q2" s="221"/>
    </row>
    <row r="3" spans="1:17" x14ac:dyDescent="0.2">
      <c r="A3" s="224"/>
      <c r="B3" s="217"/>
      <c r="C3" s="218"/>
      <c r="D3" s="219"/>
      <c r="E3" s="220"/>
      <c r="F3" s="221"/>
      <c r="G3" s="221"/>
      <c r="H3" s="221"/>
      <c r="I3" s="221"/>
      <c r="J3" s="221"/>
      <c r="K3" s="221"/>
      <c r="L3" s="221"/>
      <c r="M3" s="224"/>
      <c r="N3" s="223"/>
      <c r="O3" s="221"/>
      <c r="P3" s="221"/>
      <c r="Q3" s="221"/>
    </row>
    <row r="4" spans="1:17" x14ac:dyDescent="0.2">
      <c r="A4" s="224" t="s">
        <v>102</v>
      </c>
      <c r="B4" s="217"/>
      <c r="C4" s="218"/>
      <c r="D4" s="219"/>
      <c r="E4" s="220"/>
      <c r="F4" s="221"/>
      <c r="G4" s="221"/>
      <c r="H4" s="221"/>
      <c r="I4" s="221"/>
      <c r="J4" s="221"/>
      <c r="K4" s="221"/>
      <c r="L4" s="221"/>
      <c r="M4" s="224" t="s">
        <v>102</v>
      </c>
      <c r="N4" s="223"/>
      <c r="O4" s="221"/>
      <c r="P4" s="221"/>
      <c r="Q4" s="221"/>
    </row>
    <row r="5" spans="1:17" x14ac:dyDescent="0.2">
      <c r="A5" s="224" t="s">
        <v>103</v>
      </c>
      <c r="B5" s="217"/>
      <c r="C5" s="218"/>
      <c r="D5" s="219"/>
      <c r="E5" s="220"/>
      <c r="F5" s="221"/>
      <c r="G5" s="221"/>
      <c r="H5" s="221"/>
      <c r="I5" s="221"/>
      <c r="J5" s="221"/>
      <c r="K5" s="221"/>
      <c r="L5" s="221"/>
      <c r="M5" s="225" t="s">
        <v>104</v>
      </c>
      <c r="N5" s="223"/>
      <c r="O5" s="221"/>
      <c r="P5" s="221"/>
      <c r="Q5" s="221"/>
    </row>
    <row r="6" spans="1:17" x14ac:dyDescent="0.2">
      <c r="A6" s="220"/>
      <c r="B6" s="224"/>
      <c r="C6" s="218"/>
      <c r="D6" s="219"/>
      <c r="E6" s="226"/>
      <c r="F6" s="221"/>
      <c r="G6" s="221"/>
      <c r="H6" s="220" t="s">
        <v>105</v>
      </c>
      <c r="I6" s="221"/>
      <c r="J6" s="227"/>
      <c r="K6" s="221"/>
      <c r="L6" s="221"/>
      <c r="M6" s="221"/>
      <c r="N6" s="221"/>
      <c r="O6" s="221"/>
      <c r="P6" s="221"/>
      <c r="Q6" s="221"/>
    </row>
    <row r="7" spans="1:17" x14ac:dyDescent="0.2">
      <c r="A7" s="220"/>
      <c r="B7" s="224"/>
      <c r="C7" s="218"/>
      <c r="D7" s="219"/>
      <c r="E7" s="228"/>
      <c r="F7" s="229"/>
      <c r="G7" s="229"/>
      <c r="H7" s="230" t="s">
        <v>106</v>
      </c>
      <c r="I7" s="230"/>
      <c r="J7" s="231"/>
      <c r="K7" s="221"/>
      <c r="L7" s="221"/>
      <c r="M7" s="221"/>
      <c r="N7" s="221"/>
      <c r="O7" s="221"/>
      <c r="P7" s="221"/>
      <c r="Q7" s="221"/>
    </row>
    <row r="8" spans="1:17" x14ac:dyDescent="0.2">
      <c r="A8" s="220"/>
      <c r="B8" s="224"/>
      <c r="C8" s="218"/>
      <c r="D8" s="219"/>
      <c r="E8" s="226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</row>
    <row r="9" spans="1:17" x14ac:dyDescent="0.2">
      <c r="A9" s="220"/>
      <c r="B9" s="224"/>
      <c r="C9" s="218"/>
      <c r="D9" s="219"/>
      <c r="E9" s="226"/>
      <c r="F9" s="221"/>
      <c r="G9" s="221"/>
      <c r="H9" s="232" t="s">
        <v>107</v>
      </c>
      <c r="I9" s="232"/>
      <c r="J9" s="221"/>
      <c r="K9" s="221"/>
      <c r="L9" s="221"/>
      <c r="M9" s="221"/>
      <c r="N9" s="221"/>
      <c r="O9" s="221"/>
      <c r="P9" s="221"/>
      <c r="Q9" s="221"/>
    </row>
    <row r="10" spans="1:17" x14ac:dyDescent="0.2">
      <c r="A10" s="220"/>
      <c r="B10" s="224"/>
      <c r="C10" s="218"/>
      <c r="D10" s="219"/>
      <c r="E10" s="226"/>
      <c r="F10" s="221"/>
      <c r="G10" s="221"/>
      <c r="H10" s="220" t="s">
        <v>108</v>
      </c>
      <c r="I10" s="220"/>
      <c r="J10" s="221"/>
      <c r="K10" s="221"/>
      <c r="L10" s="221"/>
      <c r="M10" s="221"/>
      <c r="N10" s="221"/>
      <c r="O10" s="221"/>
      <c r="P10" s="221"/>
      <c r="Q10" s="221"/>
    </row>
    <row r="11" spans="1:17" x14ac:dyDescent="0.2">
      <c r="A11" s="220"/>
      <c r="B11" s="224"/>
      <c r="C11" s="218"/>
      <c r="D11" s="219"/>
      <c r="E11" s="226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</row>
    <row r="12" spans="1:17" x14ac:dyDescent="0.2">
      <c r="A12" s="220"/>
      <c r="B12" s="224"/>
      <c r="C12" s="233"/>
      <c r="D12" s="234"/>
      <c r="E12" s="235"/>
      <c r="F12" s="236" t="s">
        <v>109</v>
      </c>
      <c r="G12" s="221"/>
      <c r="H12" s="220"/>
      <c r="I12" s="221"/>
      <c r="J12" s="221"/>
      <c r="K12" s="227"/>
      <c r="L12" s="227"/>
      <c r="M12" s="221"/>
      <c r="N12" s="221"/>
      <c r="O12" s="221"/>
      <c r="P12" s="221"/>
      <c r="Q12" s="221"/>
    </row>
    <row r="13" spans="1:17" x14ac:dyDescent="0.2">
      <c r="A13" s="220"/>
      <c r="B13" s="224"/>
      <c r="C13" s="218"/>
      <c r="D13" s="219"/>
      <c r="E13" s="237"/>
      <c r="F13" s="229"/>
      <c r="G13" s="229"/>
      <c r="H13" s="230" t="s">
        <v>110</v>
      </c>
      <c r="I13" s="230"/>
      <c r="J13" s="229"/>
      <c r="K13" s="231"/>
      <c r="L13" s="221"/>
      <c r="M13" s="221"/>
      <c r="N13" s="221"/>
      <c r="O13" s="221"/>
      <c r="P13" s="221"/>
      <c r="Q13" s="221"/>
    </row>
    <row r="14" spans="1:17" x14ac:dyDescent="0.2">
      <c r="A14" s="238"/>
      <c r="B14" s="239"/>
      <c r="C14" s="218"/>
      <c r="D14" s="219"/>
      <c r="E14" s="226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</row>
    <row r="15" spans="1:17" x14ac:dyDescent="0.2">
      <c r="A15" s="220"/>
      <c r="B15" s="224"/>
      <c r="C15" s="218"/>
      <c r="D15" s="235" t="s">
        <v>111</v>
      </c>
      <c r="E15" s="220"/>
      <c r="F15" s="221"/>
      <c r="G15" s="221"/>
      <c r="H15" s="221"/>
      <c r="I15" s="235"/>
      <c r="J15" s="235"/>
      <c r="K15" s="221"/>
      <c r="L15" s="221"/>
      <c r="M15" s="221"/>
      <c r="N15" s="221"/>
      <c r="O15" s="221"/>
      <c r="P15" s="221"/>
      <c r="Q15" s="221"/>
    </row>
    <row r="16" spans="1:17" x14ac:dyDescent="0.2">
      <c r="A16" s="220"/>
      <c r="B16" s="224"/>
      <c r="C16" s="218"/>
      <c r="D16" s="235" t="s">
        <v>112</v>
      </c>
      <c r="E16" s="220"/>
      <c r="F16" s="221"/>
      <c r="G16" s="221"/>
      <c r="H16" s="221"/>
      <c r="I16" s="235"/>
      <c r="J16" s="240" t="s">
        <v>113</v>
      </c>
      <c r="K16" s="241"/>
      <c r="L16" s="225" t="s">
        <v>114</v>
      </c>
      <c r="M16" s="221"/>
      <c r="N16" s="221"/>
      <c r="O16" s="221"/>
      <c r="P16" s="221"/>
      <c r="Q16" s="221"/>
    </row>
    <row r="17" spans="1:17" x14ac:dyDescent="0.2">
      <c r="A17" s="220"/>
      <c r="B17" s="224"/>
      <c r="C17" s="218"/>
      <c r="D17" s="235" t="s">
        <v>115</v>
      </c>
      <c r="E17" s="220"/>
      <c r="F17" s="221"/>
      <c r="G17" s="221"/>
      <c r="H17" s="221"/>
      <c r="I17" s="235"/>
      <c r="J17" s="240" t="s">
        <v>116</v>
      </c>
      <c r="K17" s="241"/>
      <c r="L17" s="225" t="s">
        <v>114</v>
      </c>
      <c r="M17" s="221"/>
      <c r="N17" s="221"/>
      <c r="O17" s="221"/>
      <c r="P17" s="221"/>
      <c r="Q17" s="221"/>
    </row>
    <row r="18" spans="1:17" x14ac:dyDescent="0.2">
      <c r="A18" s="220"/>
      <c r="B18" s="224"/>
      <c r="C18" s="218"/>
      <c r="D18" s="235" t="s">
        <v>117</v>
      </c>
      <c r="E18" s="220"/>
      <c r="F18" s="221"/>
      <c r="G18" s="221"/>
      <c r="H18" s="221"/>
      <c r="I18" s="235"/>
      <c r="J18" s="240" t="s">
        <v>118</v>
      </c>
      <c r="K18" s="241"/>
      <c r="L18" s="225" t="s">
        <v>119</v>
      </c>
      <c r="M18" s="221"/>
      <c r="N18" s="221"/>
      <c r="O18" s="221"/>
      <c r="P18" s="221"/>
      <c r="Q18" s="221"/>
    </row>
    <row r="19" spans="1:17" x14ac:dyDescent="0.2">
      <c r="A19" s="220"/>
      <c r="B19" s="224"/>
      <c r="C19" s="218"/>
      <c r="D19" s="242" t="s">
        <v>120</v>
      </c>
      <c r="E19" s="220"/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1"/>
      <c r="Q19" s="221"/>
    </row>
    <row r="20" spans="1:17" x14ac:dyDescent="0.2">
      <c r="A20" s="220"/>
      <c r="B20" s="224"/>
      <c r="C20" s="218"/>
      <c r="D20" s="219"/>
      <c r="E20" s="220"/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  <c r="Q20" s="221"/>
    </row>
    <row r="21" spans="1:17" x14ac:dyDescent="0.2">
      <c r="A21" s="243"/>
      <c r="B21" s="217"/>
      <c r="C21" s="244"/>
      <c r="D21" s="234"/>
      <c r="E21" s="245"/>
      <c r="F21" s="223"/>
      <c r="G21" s="223"/>
      <c r="H21" s="223"/>
      <c r="I21" s="223"/>
      <c r="J21" s="223"/>
      <c r="K21" s="223"/>
      <c r="L21" s="223"/>
      <c r="M21" s="223"/>
      <c r="N21" s="223"/>
      <c r="O21" s="223"/>
      <c r="P21" s="223"/>
      <c r="Q21" s="223"/>
    </row>
    <row r="22" spans="1:17" x14ac:dyDescent="0.2">
      <c r="A22" s="246" t="s">
        <v>121</v>
      </c>
      <c r="B22" s="247" t="s">
        <v>122</v>
      </c>
      <c r="C22" s="246" t="s">
        <v>123</v>
      </c>
      <c r="D22" s="246" t="s">
        <v>124</v>
      </c>
      <c r="E22" s="246" t="s">
        <v>125</v>
      </c>
      <c r="F22" s="246" t="s">
        <v>126</v>
      </c>
      <c r="G22" s="248"/>
      <c r="H22" s="248"/>
      <c r="I22" s="248"/>
      <c r="J22" s="246" t="s">
        <v>127</v>
      </c>
      <c r="K22" s="248"/>
      <c r="L22" s="248"/>
      <c r="M22" s="248"/>
      <c r="N22" s="246" t="s">
        <v>128</v>
      </c>
      <c r="O22" s="246" t="s">
        <v>129</v>
      </c>
      <c r="P22" s="246" t="s">
        <v>130</v>
      </c>
      <c r="Q22" s="246" t="s">
        <v>131</v>
      </c>
    </row>
    <row r="23" spans="1:17" x14ac:dyDescent="0.2">
      <c r="A23" s="248"/>
      <c r="B23" s="249"/>
      <c r="C23" s="250"/>
      <c r="D23" s="246"/>
      <c r="E23" s="248"/>
      <c r="F23" s="246" t="s">
        <v>0</v>
      </c>
      <c r="G23" s="246" t="s">
        <v>132</v>
      </c>
      <c r="H23" s="248"/>
      <c r="I23" s="248"/>
      <c r="J23" s="246" t="s">
        <v>0</v>
      </c>
      <c r="K23" s="246" t="s">
        <v>132</v>
      </c>
      <c r="L23" s="248"/>
      <c r="M23" s="248"/>
      <c r="N23" s="246"/>
      <c r="O23" s="246"/>
      <c r="P23" s="246"/>
      <c r="Q23" s="246"/>
    </row>
    <row r="24" spans="1:17" x14ac:dyDescent="0.2">
      <c r="A24" s="248"/>
      <c r="B24" s="249"/>
      <c r="C24" s="250"/>
      <c r="D24" s="246"/>
      <c r="E24" s="248"/>
      <c r="F24" s="248"/>
      <c r="G24" s="251" t="s">
        <v>133</v>
      </c>
      <c r="H24" s="251" t="s">
        <v>134</v>
      </c>
      <c r="I24" s="251" t="s">
        <v>135</v>
      </c>
      <c r="J24" s="248"/>
      <c r="K24" s="251" t="s">
        <v>133</v>
      </c>
      <c r="L24" s="251" t="s">
        <v>134</v>
      </c>
      <c r="M24" s="251" t="s">
        <v>135</v>
      </c>
      <c r="N24" s="246"/>
      <c r="O24" s="246"/>
      <c r="P24" s="246"/>
      <c r="Q24" s="246"/>
    </row>
    <row r="25" spans="1:17" x14ac:dyDescent="0.2">
      <c r="A25" s="252">
        <v>1</v>
      </c>
      <c r="B25" s="253">
        <v>2</v>
      </c>
      <c r="C25" s="251">
        <v>3</v>
      </c>
      <c r="D25" s="251">
        <v>4</v>
      </c>
      <c r="E25" s="252">
        <v>5</v>
      </c>
      <c r="F25" s="254">
        <v>6</v>
      </c>
      <c r="G25" s="254">
        <v>7</v>
      </c>
      <c r="H25" s="254">
        <v>8</v>
      </c>
      <c r="I25" s="254">
        <v>9</v>
      </c>
      <c r="J25" s="254">
        <v>10</v>
      </c>
      <c r="K25" s="254">
        <v>11</v>
      </c>
      <c r="L25" s="254">
        <v>12</v>
      </c>
      <c r="M25" s="254">
        <v>13</v>
      </c>
      <c r="N25" s="254">
        <v>14</v>
      </c>
      <c r="O25" s="254">
        <v>15</v>
      </c>
      <c r="P25" s="254">
        <v>16</v>
      </c>
      <c r="Q25" s="254">
        <v>17</v>
      </c>
    </row>
    <row r="26" spans="1:17" x14ac:dyDescent="0.2">
      <c r="A26" s="255" t="s">
        <v>136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</row>
    <row r="27" spans="1:17" x14ac:dyDescent="0.2">
      <c r="A27" s="257" t="s">
        <v>137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</row>
    <row r="28" spans="1:17" ht="43.5" x14ac:dyDescent="0.2">
      <c r="A28" s="252">
        <v>1</v>
      </c>
      <c r="B28" s="258" t="s">
        <v>138</v>
      </c>
      <c r="C28" s="259" t="s">
        <v>139</v>
      </c>
      <c r="D28" s="260" t="s">
        <v>140</v>
      </c>
      <c r="E28" s="261" t="s">
        <v>141</v>
      </c>
      <c r="F28" s="262">
        <v>897.17</v>
      </c>
      <c r="G28" s="262">
        <v>839.14</v>
      </c>
      <c r="H28" s="262">
        <v>58.03</v>
      </c>
      <c r="I28" s="262">
        <v>22.49</v>
      </c>
      <c r="J28" s="263">
        <v>1913</v>
      </c>
      <c r="K28" s="263">
        <v>1789</v>
      </c>
      <c r="L28" s="263">
        <v>124</v>
      </c>
      <c r="M28" s="263">
        <v>48</v>
      </c>
      <c r="N28" s="263">
        <v>69.87</v>
      </c>
      <c r="O28" s="263">
        <v>148.96</v>
      </c>
      <c r="P28" s="263">
        <v>1.44</v>
      </c>
      <c r="Q28" s="263">
        <v>3.07</v>
      </c>
    </row>
    <row r="29" spans="1:17" ht="19.5" x14ac:dyDescent="0.2">
      <c r="A29" s="252"/>
      <c r="B29" s="264"/>
      <c r="C29" s="265" t="s">
        <v>142</v>
      </c>
      <c r="D29" s="261" t="s">
        <v>119</v>
      </c>
      <c r="E29" s="266" t="s">
        <v>143</v>
      </c>
      <c r="F29" s="267">
        <v>12.01</v>
      </c>
      <c r="G29" s="267">
        <v>12.01</v>
      </c>
      <c r="H29" s="263"/>
      <c r="I29" s="263"/>
      <c r="J29" s="267">
        <v>1789.01</v>
      </c>
      <c r="K29" s="267">
        <v>1789.01</v>
      </c>
      <c r="L29" s="263"/>
      <c r="M29" s="263"/>
      <c r="N29" s="263"/>
      <c r="O29" s="263"/>
      <c r="P29" s="263"/>
      <c r="Q29" s="263"/>
    </row>
    <row r="30" spans="1:17" ht="22.5" x14ac:dyDescent="0.2">
      <c r="A30" s="252"/>
      <c r="B30" s="268" t="s">
        <v>144</v>
      </c>
      <c r="C30" s="265" t="s">
        <v>145</v>
      </c>
      <c r="D30" s="261" t="s">
        <v>146</v>
      </c>
      <c r="E30" s="266" t="s">
        <v>147</v>
      </c>
      <c r="F30" s="267">
        <v>40.299999999999997</v>
      </c>
      <c r="G30" s="263"/>
      <c r="H30" s="267">
        <v>40.299999999999997</v>
      </c>
      <c r="I30" s="267">
        <v>15.62</v>
      </c>
      <c r="J30" s="267">
        <v>123.72</v>
      </c>
      <c r="K30" s="263"/>
      <c r="L30" s="267">
        <v>123.72</v>
      </c>
      <c r="M30" s="267">
        <v>47.95</v>
      </c>
      <c r="N30" s="263"/>
      <c r="O30" s="263"/>
      <c r="P30" s="263"/>
      <c r="Q30" s="263"/>
    </row>
    <row r="31" spans="1:17" ht="43.5" x14ac:dyDescent="0.2">
      <c r="A31" s="252">
        <v>2</v>
      </c>
      <c r="B31" s="258" t="s">
        <v>148</v>
      </c>
      <c r="C31" s="259" t="s">
        <v>149</v>
      </c>
      <c r="D31" s="260" t="s">
        <v>150</v>
      </c>
      <c r="E31" s="261" t="s">
        <v>151</v>
      </c>
      <c r="F31" s="262">
        <v>495.3</v>
      </c>
      <c r="G31" s="262">
        <v>114.13</v>
      </c>
      <c r="H31" s="262">
        <v>381.17</v>
      </c>
      <c r="I31" s="262">
        <v>35.299999999999997</v>
      </c>
      <c r="J31" s="263">
        <v>3467</v>
      </c>
      <c r="K31" s="263">
        <v>799</v>
      </c>
      <c r="L31" s="263">
        <v>2668</v>
      </c>
      <c r="M31" s="263">
        <v>247</v>
      </c>
      <c r="N31" s="263">
        <v>8.93</v>
      </c>
      <c r="O31" s="263">
        <v>62.51</v>
      </c>
      <c r="P31" s="263">
        <v>2.2599999999999998</v>
      </c>
      <c r="Q31" s="263">
        <v>15.82</v>
      </c>
    </row>
    <row r="32" spans="1:17" ht="19.5" x14ac:dyDescent="0.2">
      <c r="A32" s="252"/>
      <c r="B32" s="264"/>
      <c r="C32" s="265" t="s">
        <v>152</v>
      </c>
      <c r="D32" s="261" t="s">
        <v>119</v>
      </c>
      <c r="E32" s="266" t="s">
        <v>153</v>
      </c>
      <c r="F32" s="267">
        <v>12.78</v>
      </c>
      <c r="G32" s="267">
        <v>12.78</v>
      </c>
      <c r="H32" s="263"/>
      <c r="I32" s="263"/>
      <c r="J32" s="267">
        <v>798.88</v>
      </c>
      <c r="K32" s="267">
        <v>798.88</v>
      </c>
      <c r="L32" s="263"/>
      <c r="M32" s="263"/>
      <c r="N32" s="263"/>
      <c r="O32" s="263"/>
      <c r="P32" s="263"/>
      <c r="Q32" s="263"/>
    </row>
    <row r="33" spans="1:17" ht="33.75" x14ac:dyDescent="0.2">
      <c r="A33" s="252"/>
      <c r="B33" s="268" t="s">
        <v>154</v>
      </c>
      <c r="C33" s="265" t="s">
        <v>155</v>
      </c>
      <c r="D33" s="261" t="s">
        <v>146</v>
      </c>
      <c r="E33" s="266" t="s">
        <v>156</v>
      </c>
      <c r="F33" s="267">
        <v>103.34</v>
      </c>
      <c r="G33" s="263"/>
      <c r="H33" s="267">
        <v>103.34</v>
      </c>
      <c r="I33" s="267">
        <v>15.62</v>
      </c>
      <c r="J33" s="267">
        <v>1634.84</v>
      </c>
      <c r="K33" s="263"/>
      <c r="L33" s="267">
        <v>1634.84</v>
      </c>
      <c r="M33" s="267">
        <v>247.11</v>
      </c>
      <c r="N33" s="263"/>
      <c r="O33" s="263"/>
      <c r="P33" s="263"/>
      <c r="Q33" s="263"/>
    </row>
    <row r="34" spans="1:17" ht="33.75" x14ac:dyDescent="0.2">
      <c r="A34" s="252"/>
      <c r="B34" s="268" t="s">
        <v>157</v>
      </c>
      <c r="C34" s="265" t="s">
        <v>158</v>
      </c>
      <c r="D34" s="261" t="s">
        <v>146</v>
      </c>
      <c r="E34" s="266" t="s">
        <v>159</v>
      </c>
      <c r="F34" s="267">
        <v>32.659999999999997</v>
      </c>
      <c r="G34" s="263"/>
      <c r="H34" s="267">
        <v>32.659999999999997</v>
      </c>
      <c r="I34" s="263"/>
      <c r="J34" s="267">
        <v>1033.3599999999999</v>
      </c>
      <c r="K34" s="263"/>
      <c r="L34" s="267">
        <v>1033.3599999999999</v>
      </c>
      <c r="M34" s="263"/>
      <c r="N34" s="263"/>
      <c r="O34" s="263"/>
      <c r="P34" s="263"/>
      <c r="Q34" s="263"/>
    </row>
    <row r="35" spans="1:17" x14ac:dyDescent="0.2">
      <c r="A35" s="257" t="s">
        <v>160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</row>
    <row r="36" spans="1:17" ht="60" x14ac:dyDescent="0.2">
      <c r="A36" s="252">
        <v>3</v>
      </c>
      <c r="B36" s="258" t="s">
        <v>161</v>
      </c>
      <c r="C36" s="259" t="s">
        <v>162</v>
      </c>
      <c r="D36" s="260" t="s">
        <v>163</v>
      </c>
      <c r="E36" s="261" t="s">
        <v>164</v>
      </c>
      <c r="F36" s="262">
        <v>1081.9100000000001</v>
      </c>
      <c r="G36" s="262">
        <v>823.99</v>
      </c>
      <c r="H36" s="262">
        <v>257.92</v>
      </c>
      <c r="I36" s="262">
        <v>27.68</v>
      </c>
      <c r="J36" s="263">
        <v>223</v>
      </c>
      <c r="K36" s="263">
        <v>170</v>
      </c>
      <c r="L36" s="263">
        <v>53</v>
      </c>
      <c r="M36" s="263">
        <v>6</v>
      </c>
      <c r="N36" s="263">
        <v>74.3</v>
      </c>
      <c r="O36" s="263">
        <v>15.31</v>
      </c>
      <c r="P36" s="263">
        <v>1.99</v>
      </c>
      <c r="Q36" s="263">
        <v>0.41</v>
      </c>
    </row>
    <row r="37" spans="1:17" ht="19.5" x14ac:dyDescent="0.2">
      <c r="A37" s="252"/>
      <c r="B37" s="264"/>
      <c r="C37" s="265" t="s">
        <v>165</v>
      </c>
      <c r="D37" s="261" t="s">
        <v>119</v>
      </c>
      <c r="E37" s="266" t="s">
        <v>166</v>
      </c>
      <c r="F37" s="267">
        <v>11.09</v>
      </c>
      <c r="G37" s="267">
        <v>11.09</v>
      </c>
      <c r="H37" s="263"/>
      <c r="I37" s="263"/>
      <c r="J37" s="267">
        <v>169.79</v>
      </c>
      <c r="K37" s="267">
        <v>169.79</v>
      </c>
      <c r="L37" s="263"/>
      <c r="M37" s="263"/>
      <c r="N37" s="263"/>
      <c r="O37" s="263"/>
      <c r="P37" s="263"/>
      <c r="Q37" s="263"/>
    </row>
    <row r="38" spans="1:17" ht="22.5" x14ac:dyDescent="0.2">
      <c r="A38" s="252"/>
      <c r="B38" s="268" t="s">
        <v>144</v>
      </c>
      <c r="C38" s="265" t="s">
        <v>145</v>
      </c>
      <c r="D38" s="261" t="s">
        <v>146</v>
      </c>
      <c r="E38" s="266" t="s">
        <v>167</v>
      </c>
      <c r="F38" s="267">
        <v>40.299999999999997</v>
      </c>
      <c r="G38" s="263"/>
      <c r="H38" s="267">
        <v>40.299999999999997</v>
      </c>
      <c r="I38" s="267">
        <v>15.62</v>
      </c>
      <c r="J38" s="267">
        <v>2.82</v>
      </c>
      <c r="K38" s="263"/>
      <c r="L38" s="267">
        <v>2.82</v>
      </c>
      <c r="M38" s="267">
        <v>1.0900000000000001</v>
      </c>
      <c r="N38" s="263"/>
      <c r="O38" s="263"/>
      <c r="P38" s="263"/>
      <c r="Q38" s="263"/>
    </row>
    <row r="39" spans="1:17" ht="33.75" x14ac:dyDescent="0.2">
      <c r="A39" s="252"/>
      <c r="B39" s="268" t="s">
        <v>168</v>
      </c>
      <c r="C39" s="265" t="s">
        <v>169</v>
      </c>
      <c r="D39" s="261" t="s">
        <v>146</v>
      </c>
      <c r="E39" s="266" t="s">
        <v>170</v>
      </c>
      <c r="F39" s="267">
        <v>83.35</v>
      </c>
      <c r="G39" s="263"/>
      <c r="H39" s="267">
        <v>83.35</v>
      </c>
      <c r="I39" s="267">
        <v>13.55</v>
      </c>
      <c r="J39" s="267">
        <v>28.34</v>
      </c>
      <c r="K39" s="263"/>
      <c r="L39" s="267">
        <v>28.34</v>
      </c>
      <c r="M39" s="267">
        <v>4.6100000000000003</v>
      </c>
      <c r="N39" s="263"/>
      <c r="O39" s="263"/>
      <c r="P39" s="263"/>
      <c r="Q39" s="263"/>
    </row>
    <row r="40" spans="1:17" ht="33.75" x14ac:dyDescent="0.2">
      <c r="A40" s="252"/>
      <c r="B40" s="268" t="s">
        <v>171</v>
      </c>
      <c r="C40" s="265" t="s">
        <v>158</v>
      </c>
      <c r="D40" s="261" t="s">
        <v>146</v>
      </c>
      <c r="E40" s="266" t="s">
        <v>172</v>
      </c>
      <c r="F40" s="267">
        <v>32.659999999999997</v>
      </c>
      <c r="G40" s="263"/>
      <c r="H40" s="267">
        <v>32.659999999999997</v>
      </c>
      <c r="I40" s="263"/>
      <c r="J40" s="267">
        <v>22.21</v>
      </c>
      <c r="K40" s="263"/>
      <c r="L40" s="267">
        <v>22.21</v>
      </c>
      <c r="M40" s="263"/>
      <c r="N40" s="263"/>
      <c r="O40" s="263"/>
      <c r="P40" s="263"/>
      <c r="Q40" s="263"/>
    </row>
    <row r="41" spans="1:17" x14ac:dyDescent="0.2">
      <c r="A41" s="257" t="s">
        <v>173</v>
      </c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</row>
    <row r="42" spans="1:17" ht="43.5" x14ac:dyDescent="0.2">
      <c r="A42" s="252">
        <v>4</v>
      </c>
      <c r="B42" s="258" t="s">
        <v>174</v>
      </c>
      <c r="C42" s="259" t="s">
        <v>175</v>
      </c>
      <c r="D42" s="260" t="s">
        <v>176</v>
      </c>
      <c r="E42" s="261" t="s">
        <v>177</v>
      </c>
      <c r="F42" s="262">
        <v>1310.17</v>
      </c>
      <c r="G42" s="262">
        <v>1219.9000000000001</v>
      </c>
      <c r="H42" s="262">
        <v>90.27</v>
      </c>
      <c r="I42" s="262">
        <v>34.99</v>
      </c>
      <c r="J42" s="263">
        <v>66</v>
      </c>
      <c r="K42" s="263">
        <v>61</v>
      </c>
      <c r="L42" s="263">
        <v>5</v>
      </c>
      <c r="M42" s="263">
        <v>2</v>
      </c>
      <c r="N42" s="263">
        <v>110</v>
      </c>
      <c r="O42" s="263">
        <v>5.5</v>
      </c>
      <c r="P42" s="263">
        <v>2.2400000000000002</v>
      </c>
      <c r="Q42" s="263">
        <v>0.11</v>
      </c>
    </row>
    <row r="43" spans="1:17" ht="19.5" x14ac:dyDescent="0.2">
      <c r="A43" s="252"/>
      <c r="B43" s="264"/>
      <c r="C43" s="265" t="s">
        <v>165</v>
      </c>
      <c r="D43" s="261" t="s">
        <v>119</v>
      </c>
      <c r="E43" s="266" t="s">
        <v>178</v>
      </c>
      <c r="F43" s="267">
        <v>11.09</v>
      </c>
      <c r="G43" s="267">
        <v>11.09</v>
      </c>
      <c r="H43" s="263"/>
      <c r="I43" s="263"/>
      <c r="J43" s="267">
        <v>61</v>
      </c>
      <c r="K43" s="267">
        <v>61</v>
      </c>
      <c r="L43" s="263"/>
      <c r="M43" s="263"/>
      <c r="N43" s="263"/>
      <c r="O43" s="263"/>
      <c r="P43" s="263"/>
      <c r="Q43" s="263"/>
    </row>
    <row r="44" spans="1:17" ht="22.5" x14ac:dyDescent="0.2">
      <c r="A44" s="252"/>
      <c r="B44" s="268" t="s">
        <v>144</v>
      </c>
      <c r="C44" s="265" t="s">
        <v>145</v>
      </c>
      <c r="D44" s="261" t="s">
        <v>146</v>
      </c>
      <c r="E44" s="266" t="s">
        <v>179</v>
      </c>
      <c r="F44" s="267">
        <v>40.299999999999997</v>
      </c>
      <c r="G44" s="263"/>
      <c r="H44" s="267">
        <v>40.299999999999997</v>
      </c>
      <c r="I44" s="267">
        <v>15.62</v>
      </c>
      <c r="J44" s="267">
        <v>4.43</v>
      </c>
      <c r="K44" s="263"/>
      <c r="L44" s="267">
        <v>4.43</v>
      </c>
      <c r="M44" s="267">
        <v>1.72</v>
      </c>
      <c r="N44" s="263"/>
      <c r="O44" s="263"/>
      <c r="P44" s="263"/>
      <c r="Q44" s="263"/>
    </row>
    <row r="45" spans="1:17" x14ac:dyDescent="0.2">
      <c r="A45" s="257" t="s">
        <v>180</v>
      </c>
      <c r="B45" s="256"/>
      <c r="C45" s="256"/>
      <c r="D45" s="256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6"/>
      <c r="Q45" s="256"/>
    </row>
    <row r="46" spans="1:17" ht="96.75" x14ac:dyDescent="0.2">
      <c r="A46" s="252">
        <v>5</v>
      </c>
      <c r="B46" s="258" t="s">
        <v>181</v>
      </c>
      <c r="C46" s="259" t="s">
        <v>182</v>
      </c>
      <c r="D46" s="260" t="s">
        <v>183</v>
      </c>
      <c r="E46" s="261" t="s">
        <v>184</v>
      </c>
      <c r="F46" s="262">
        <v>895.29</v>
      </c>
      <c r="G46" s="262">
        <v>300.23</v>
      </c>
      <c r="H46" s="262">
        <v>595.05999999999995</v>
      </c>
      <c r="I46" s="262">
        <v>71.930000000000007</v>
      </c>
      <c r="J46" s="263">
        <v>188</v>
      </c>
      <c r="K46" s="263">
        <v>63</v>
      </c>
      <c r="L46" s="263">
        <v>125</v>
      </c>
      <c r="M46" s="263">
        <v>15</v>
      </c>
      <c r="N46" s="263">
        <v>22.658999999999999</v>
      </c>
      <c r="O46" s="263">
        <v>4.76</v>
      </c>
      <c r="P46" s="263">
        <v>3.948</v>
      </c>
      <c r="Q46" s="263">
        <v>0.83</v>
      </c>
    </row>
    <row r="47" spans="1:17" ht="19.5" x14ac:dyDescent="0.2">
      <c r="A47" s="252"/>
      <c r="B47" s="264"/>
      <c r="C47" s="265" t="s">
        <v>185</v>
      </c>
      <c r="D47" s="261" t="s">
        <v>119</v>
      </c>
      <c r="E47" s="266" t="s">
        <v>186</v>
      </c>
      <c r="F47" s="267">
        <v>13.25</v>
      </c>
      <c r="G47" s="267">
        <v>13.25</v>
      </c>
      <c r="H47" s="263"/>
      <c r="I47" s="263"/>
      <c r="J47" s="267">
        <v>63.07</v>
      </c>
      <c r="K47" s="267">
        <v>63.07</v>
      </c>
      <c r="L47" s="263"/>
      <c r="M47" s="263"/>
      <c r="N47" s="263"/>
      <c r="O47" s="263"/>
      <c r="P47" s="263"/>
      <c r="Q47" s="263"/>
    </row>
    <row r="48" spans="1:17" ht="22.5" x14ac:dyDescent="0.2">
      <c r="A48" s="252"/>
      <c r="B48" s="268" t="s">
        <v>187</v>
      </c>
      <c r="C48" s="265" t="s">
        <v>188</v>
      </c>
      <c r="D48" s="261" t="s">
        <v>146</v>
      </c>
      <c r="E48" s="266" t="s">
        <v>189</v>
      </c>
      <c r="F48" s="267">
        <v>201.84</v>
      </c>
      <c r="G48" s="263"/>
      <c r="H48" s="267">
        <v>201.84</v>
      </c>
      <c r="I48" s="267">
        <v>20.02</v>
      </c>
      <c r="J48" s="267">
        <v>2.02</v>
      </c>
      <c r="K48" s="263"/>
      <c r="L48" s="267">
        <v>2.02</v>
      </c>
      <c r="M48" s="267">
        <v>0.2</v>
      </c>
      <c r="N48" s="263"/>
      <c r="O48" s="263"/>
      <c r="P48" s="263"/>
      <c r="Q48" s="263"/>
    </row>
    <row r="49" spans="1:17" ht="22.5" x14ac:dyDescent="0.2">
      <c r="A49" s="252"/>
      <c r="B49" s="268" t="s">
        <v>190</v>
      </c>
      <c r="C49" s="265" t="s">
        <v>191</v>
      </c>
      <c r="D49" s="261" t="s">
        <v>146</v>
      </c>
      <c r="E49" s="266" t="s">
        <v>192</v>
      </c>
      <c r="F49" s="267">
        <v>127.47</v>
      </c>
      <c r="G49" s="263"/>
      <c r="H49" s="267">
        <v>127.47</v>
      </c>
      <c r="I49" s="267">
        <v>18.2</v>
      </c>
      <c r="J49" s="267">
        <v>2.5499999999999998</v>
      </c>
      <c r="K49" s="263"/>
      <c r="L49" s="267">
        <v>2.5499999999999998</v>
      </c>
      <c r="M49" s="267">
        <v>0.36</v>
      </c>
      <c r="N49" s="263"/>
      <c r="O49" s="263"/>
      <c r="P49" s="263"/>
      <c r="Q49" s="263"/>
    </row>
    <row r="50" spans="1:17" ht="22.5" x14ac:dyDescent="0.2">
      <c r="A50" s="252"/>
      <c r="B50" s="268" t="s">
        <v>193</v>
      </c>
      <c r="C50" s="265" t="s">
        <v>194</v>
      </c>
      <c r="D50" s="261" t="s">
        <v>146</v>
      </c>
      <c r="E50" s="266" t="s">
        <v>195</v>
      </c>
      <c r="F50" s="267">
        <v>116.11</v>
      </c>
      <c r="G50" s="263"/>
      <c r="H50" s="267">
        <v>116.11</v>
      </c>
      <c r="I50" s="267">
        <v>18.2</v>
      </c>
      <c r="J50" s="267">
        <v>92.89</v>
      </c>
      <c r="K50" s="263"/>
      <c r="L50" s="267">
        <v>92.89</v>
      </c>
      <c r="M50" s="267">
        <v>14.56</v>
      </c>
      <c r="N50" s="263"/>
      <c r="O50" s="263"/>
      <c r="P50" s="263"/>
      <c r="Q50" s="263"/>
    </row>
    <row r="51" spans="1:17" ht="22.5" x14ac:dyDescent="0.2">
      <c r="A51" s="252"/>
      <c r="B51" s="268" t="s">
        <v>196</v>
      </c>
      <c r="C51" s="265" t="s">
        <v>197</v>
      </c>
      <c r="D51" s="261" t="s">
        <v>146</v>
      </c>
      <c r="E51" s="266" t="s">
        <v>198</v>
      </c>
      <c r="F51" s="267">
        <v>2.2000000000000002</v>
      </c>
      <c r="G51" s="263"/>
      <c r="H51" s="267">
        <v>2.2000000000000002</v>
      </c>
      <c r="I51" s="263"/>
      <c r="J51" s="267">
        <v>0.31</v>
      </c>
      <c r="K51" s="263"/>
      <c r="L51" s="267">
        <v>0.31</v>
      </c>
      <c r="M51" s="263"/>
      <c r="N51" s="263"/>
      <c r="O51" s="263"/>
      <c r="P51" s="263"/>
      <c r="Q51" s="263"/>
    </row>
    <row r="52" spans="1:17" ht="19.5" x14ac:dyDescent="0.2">
      <c r="A52" s="252"/>
      <c r="B52" s="268" t="s">
        <v>199</v>
      </c>
      <c r="C52" s="265" t="s">
        <v>200</v>
      </c>
      <c r="D52" s="261" t="s">
        <v>146</v>
      </c>
      <c r="E52" s="266" t="s">
        <v>201</v>
      </c>
      <c r="F52" s="267">
        <v>1.24</v>
      </c>
      <c r="G52" s="263"/>
      <c r="H52" s="267">
        <v>1.24</v>
      </c>
      <c r="I52" s="263"/>
      <c r="J52" s="267">
        <v>0.31</v>
      </c>
      <c r="K52" s="263"/>
      <c r="L52" s="267">
        <v>0.31</v>
      </c>
      <c r="M52" s="263"/>
      <c r="N52" s="263"/>
      <c r="O52" s="263"/>
      <c r="P52" s="263"/>
      <c r="Q52" s="263"/>
    </row>
    <row r="53" spans="1:17" ht="22.5" x14ac:dyDescent="0.2">
      <c r="A53" s="252"/>
      <c r="B53" s="268" t="s">
        <v>202</v>
      </c>
      <c r="C53" s="265" t="s">
        <v>203</v>
      </c>
      <c r="D53" s="261" t="s">
        <v>146</v>
      </c>
      <c r="E53" s="266" t="s">
        <v>204</v>
      </c>
      <c r="F53" s="267">
        <v>16.43</v>
      </c>
      <c r="G53" s="263"/>
      <c r="H53" s="267">
        <v>16.43</v>
      </c>
      <c r="I53" s="263"/>
      <c r="J53" s="267">
        <v>23.17</v>
      </c>
      <c r="K53" s="263"/>
      <c r="L53" s="267">
        <v>23.17</v>
      </c>
      <c r="M53" s="263"/>
      <c r="N53" s="263"/>
      <c r="O53" s="263"/>
      <c r="P53" s="263"/>
      <c r="Q53" s="263"/>
    </row>
    <row r="54" spans="1:17" ht="33.75" x14ac:dyDescent="0.2">
      <c r="A54" s="252"/>
      <c r="B54" s="268" t="s">
        <v>205</v>
      </c>
      <c r="C54" s="265" t="s">
        <v>206</v>
      </c>
      <c r="D54" s="261" t="s">
        <v>146</v>
      </c>
      <c r="E54" s="266" t="s">
        <v>207</v>
      </c>
      <c r="F54" s="267">
        <v>8.43</v>
      </c>
      <c r="G54" s="263"/>
      <c r="H54" s="267">
        <v>8.43</v>
      </c>
      <c r="I54" s="263"/>
      <c r="J54" s="267">
        <v>0.51</v>
      </c>
      <c r="K54" s="263"/>
      <c r="L54" s="267">
        <v>0.51</v>
      </c>
      <c r="M54" s="263"/>
      <c r="N54" s="263"/>
      <c r="O54" s="263"/>
      <c r="P54" s="263"/>
      <c r="Q54" s="263"/>
    </row>
    <row r="55" spans="1:17" ht="19.5" x14ac:dyDescent="0.2">
      <c r="A55" s="252"/>
      <c r="B55" s="268" t="s">
        <v>208</v>
      </c>
      <c r="C55" s="265" t="s">
        <v>209</v>
      </c>
      <c r="D55" s="261" t="s">
        <v>146</v>
      </c>
      <c r="E55" s="266" t="s">
        <v>210</v>
      </c>
      <c r="F55" s="267">
        <v>5.46</v>
      </c>
      <c r="G55" s="263"/>
      <c r="H55" s="267">
        <v>5.46</v>
      </c>
      <c r="I55" s="263"/>
      <c r="J55" s="267">
        <v>0.22</v>
      </c>
      <c r="K55" s="263"/>
      <c r="L55" s="267">
        <v>0.22</v>
      </c>
      <c r="M55" s="263"/>
      <c r="N55" s="263"/>
      <c r="O55" s="263"/>
      <c r="P55" s="263"/>
      <c r="Q55" s="263"/>
    </row>
    <row r="56" spans="1:17" ht="22.5" x14ac:dyDescent="0.2">
      <c r="A56" s="252"/>
      <c r="B56" s="268" t="s">
        <v>211</v>
      </c>
      <c r="C56" s="265" t="s">
        <v>212</v>
      </c>
      <c r="D56" s="261" t="s">
        <v>146</v>
      </c>
      <c r="E56" s="266" t="s">
        <v>213</v>
      </c>
      <c r="F56" s="267">
        <v>109.17</v>
      </c>
      <c r="G56" s="263"/>
      <c r="H56" s="267">
        <v>109.17</v>
      </c>
      <c r="I56" s="263"/>
      <c r="J56" s="267">
        <v>3.28</v>
      </c>
      <c r="K56" s="263"/>
      <c r="L56" s="267">
        <v>3.28</v>
      </c>
      <c r="M56" s="263"/>
      <c r="N56" s="263"/>
      <c r="O56" s="263"/>
      <c r="P56" s="263"/>
      <c r="Q56" s="263"/>
    </row>
    <row r="57" spans="1:17" ht="22.5" x14ac:dyDescent="0.2">
      <c r="A57" s="252"/>
      <c r="B57" s="268" t="s">
        <v>214</v>
      </c>
      <c r="C57" s="265" t="s">
        <v>215</v>
      </c>
      <c r="D57" s="261" t="s">
        <v>216</v>
      </c>
      <c r="E57" s="266" t="s">
        <v>217</v>
      </c>
      <c r="F57" s="267">
        <v>40709.9</v>
      </c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</row>
    <row r="58" spans="1:17" ht="22.5" x14ac:dyDescent="0.2">
      <c r="A58" s="252"/>
      <c r="B58" s="268" t="s">
        <v>218</v>
      </c>
      <c r="C58" s="265" t="s">
        <v>219</v>
      </c>
      <c r="D58" s="261" t="s">
        <v>220</v>
      </c>
      <c r="E58" s="266" t="s">
        <v>217</v>
      </c>
      <c r="F58" s="267">
        <v>11.89</v>
      </c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</row>
    <row r="59" spans="1:17" ht="22.5" x14ac:dyDescent="0.2">
      <c r="A59" s="252"/>
      <c r="B59" s="268" t="s">
        <v>221</v>
      </c>
      <c r="C59" s="265" t="s">
        <v>222</v>
      </c>
      <c r="D59" s="261" t="s">
        <v>216</v>
      </c>
      <c r="E59" s="266" t="s">
        <v>217</v>
      </c>
      <c r="F59" s="267">
        <v>4786.18</v>
      </c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</row>
    <row r="60" spans="1:17" ht="22.5" x14ac:dyDescent="0.2">
      <c r="A60" s="252"/>
      <c r="B60" s="268" t="s">
        <v>223</v>
      </c>
      <c r="C60" s="265" t="s">
        <v>224</v>
      </c>
      <c r="D60" s="261" t="s">
        <v>216</v>
      </c>
      <c r="E60" s="266" t="s">
        <v>217</v>
      </c>
      <c r="F60" s="267">
        <v>5607.98</v>
      </c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</row>
    <row r="61" spans="1:17" ht="22.5" x14ac:dyDescent="0.2">
      <c r="A61" s="252"/>
      <c r="B61" s="268" t="s">
        <v>225</v>
      </c>
      <c r="C61" s="265" t="s">
        <v>226</v>
      </c>
      <c r="D61" s="261" t="s">
        <v>216</v>
      </c>
      <c r="E61" s="266" t="s">
        <v>217</v>
      </c>
      <c r="F61" s="267">
        <v>10924.19</v>
      </c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</row>
    <row r="62" spans="1:17" ht="22.5" x14ac:dyDescent="0.2">
      <c r="A62" s="252"/>
      <c r="B62" s="268" t="s">
        <v>227</v>
      </c>
      <c r="C62" s="265" t="s">
        <v>228</v>
      </c>
      <c r="D62" s="261" t="s">
        <v>216</v>
      </c>
      <c r="E62" s="266" t="s">
        <v>217</v>
      </c>
      <c r="F62" s="267">
        <v>10317.299999999999</v>
      </c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</row>
    <row r="63" spans="1:17" ht="22.5" x14ac:dyDescent="0.2">
      <c r="A63" s="252"/>
      <c r="B63" s="268" t="s">
        <v>229</v>
      </c>
      <c r="C63" s="265" t="s">
        <v>230</v>
      </c>
      <c r="D63" s="261" t="s">
        <v>231</v>
      </c>
      <c r="E63" s="266" t="s">
        <v>217</v>
      </c>
      <c r="F63" s="267">
        <v>9.16</v>
      </c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</row>
    <row r="64" spans="1:17" ht="22.5" x14ac:dyDescent="0.2">
      <c r="A64" s="252"/>
      <c r="B64" s="268" t="s">
        <v>232</v>
      </c>
      <c r="C64" s="265" t="s">
        <v>233</v>
      </c>
      <c r="D64" s="261" t="s">
        <v>216</v>
      </c>
      <c r="E64" s="266" t="s">
        <v>217</v>
      </c>
      <c r="F64" s="267">
        <v>11900</v>
      </c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</row>
    <row r="65" spans="1:17" ht="33.75" x14ac:dyDescent="0.2">
      <c r="A65" s="252"/>
      <c r="B65" s="268" t="s">
        <v>234</v>
      </c>
      <c r="C65" s="265" t="s">
        <v>235</v>
      </c>
      <c r="D65" s="261" t="s">
        <v>220</v>
      </c>
      <c r="E65" s="266" t="s">
        <v>217</v>
      </c>
      <c r="F65" s="267">
        <v>2003.96</v>
      </c>
      <c r="G65" s="263"/>
      <c r="H65" s="263"/>
      <c r="I65" s="263"/>
      <c r="J65" s="263"/>
      <c r="K65" s="263"/>
      <c r="L65" s="263"/>
      <c r="M65" s="263"/>
      <c r="N65" s="263"/>
      <c r="O65" s="263"/>
      <c r="P65" s="263"/>
      <c r="Q65" s="263"/>
    </row>
    <row r="66" spans="1:17" ht="22.5" x14ac:dyDescent="0.2">
      <c r="A66" s="252"/>
      <c r="B66" s="268" t="s">
        <v>236</v>
      </c>
      <c r="C66" s="265" t="s">
        <v>237</v>
      </c>
      <c r="D66" s="261" t="s">
        <v>216</v>
      </c>
      <c r="E66" s="266" t="s">
        <v>217</v>
      </c>
      <c r="F66" s="267">
        <v>23800</v>
      </c>
      <c r="G66" s="263"/>
      <c r="H66" s="263"/>
      <c r="I66" s="263"/>
      <c r="J66" s="263"/>
      <c r="K66" s="263"/>
      <c r="L66" s="263"/>
      <c r="M66" s="263"/>
      <c r="N66" s="263"/>
      <c r="O66" s="263"/>
      <c r="P66" s="263"/>
      <c r="Q66" s="263"/>
    </row>
    <row r="67" spans="1:17" ht="45" x14ac:dyDescent="0.2">
      <c r="A67" s="252"/>
      <c r="B67" s="268" t="s">
        <v>238</v>
      </c>
      <c r="C67" s="265" t="s">
        <v>239</v>
      </c>
      <c r="D67" s="261" t="s">
        <v>216</v>
      </c>
      <c r="E67" s="266" t="s">
        <v>217</v>
      </c>
      <c r="F67" s="267">
        <v>10984.95</v>
      </c>
      <c r="G67" s="263"/>
      <c r="H67" s="263"/>
      <c r="I67" s="263"/>
      <c r="J67" s="263"/>
      <c r="K67" s="263"/>
      <c r="L67" s="263"/>
      <c r="M67" s="263"/>
      <c r="N67" s="263"/>
      <c r="O67" s="263"/>
      <c r="P67" s="263"/>
      <c r="Q67" s="263"/>
    </row>
    <row r="68" spans="1:17" ht="45" x14ac:dyDescent="0.2">
      <c r="A68" s="252"/>
      <c r="B68" s="268" t="s">
        <v>240</v>
      </c>
      <c r="C68" s="265" t="s">
        <v>241</v>
      </c>
      <c r="D68" s="261" t="s">
        <v>242</v>
      </c>
      <c r="E68" s="266" t="s">
        <v>217</v>
      </c>
      <c r="F68" s="267">
        <v>109.23</v>
      </c>
      <c r="G68" s="263"/>
      <c r="H68" s="263"/>
      <c r="I68" s="263"/>
      <c r="J68" s="263"/>
      <c r="K68" s="263"/>
      <c r="L68" s="263"/>
      <c r="M68" s="263"/>
      <c r="N68" s="263"/>
      <c r="O68" s="263"/>
      <c r="P68" s="263"/>
      <c r="Q68" s="263"/>
    </row>
    <row r="69" spans="1:17" x14ac:dyDescent="0.2">
      <c r="A69" s="257" t="s">
        <v>243</v>
      </c>
      <c r="B69" s="256"/>
      <c r="C69" s="256"/>
      <c r="D69" s="256"/>
      <c r="E69" s="256"/>
      <c r="F69" s="256"/>
      <c r="G69" s="256"/>
      <c r="H69" s="256"/>
      <c r="I69" s="256"/>
      <c r="J69" s="262">
        <v>5857</v>
      </c>
      <c r="K69" s="262">
        <v>2882</v>
      </c>
      <c r="L69" s="262">
        <v>2975</v>
      </c>
      <c r="M69" s="262">
        <v>318</v>
      </c>
      <c r="N69" s="263"/>
      <c r="O69" s="262">
        <v>237.04</v>
      </c>
      <c r="P69" s="263"/>
      <c r="Q69" s="262">
        <v>20.239999999999998</v>
      </c>
    </row>
    <row r="70" spans="1:17" x14ac:dyDescent="0.2">
      <c r="A70" s="257" t="s">
        <v>244</v>
      </c>
      <c r="B70" s="256"/>
      <c r="C70" s="256"/>
      <c r="D70" s="256"/>
      <c r="E70" s="256"/>
      <c r="F70" s="256"/>
      <c r="G70" s="256"/>
      <c r="H70" s="256"/>
      <c r="I70" s="256"/>
      <c r="J70" s="262">
        <v>2752</v>
      </c>
      <c r="K70" s="263"/>
      <c r="L70" s="263"/>
      <c r="M70" s="263"/>
      <c r="N70" s="263"/>
      <c r="O70" s="263"/>
      <c r="P70" s="263"/>
      <c r="Q70" s="263"/>
    </row>
    <row r="71" spans="1:17" x14ac:dyDescent="0.2">
      <c r="A71" s="257" t="s">
        <v>245</v>
      </c>
      <c r="B71" s="256"/>
      <c r="C71" s="256"/>
      <c r="D71" s="256"/>
      <c r="E71" s="256"/>
      <c r="F71" s="256"/>
      <c r="G71" s="256"/>
      <c r="H71" s="256"/>
      <c r="I71" s="256"/>
      <c r="J71" s="262">
        <v>2053</v>
      </c>
      <c r="K71" s="263"/>
      <c r="L71" s="263"/>
      <c r="M71" s="263"/>
      <c r="N71" s="263"/>
      <c r="O71" s="263"/>
      <c r="P71" s="263"/>
      <c r="Q71" s="263"/>
    </row>
    <row r="72" spans="1:17" x14ac:dyDescent="0.2">
      <c r="A72" s="269" t="s">
        <v>246</v>
      </c>
      <c r="B72" s="256"/>
      <c r="C72" s="256"/>
      <c r="D72" s="256"/>
      <c r="E72" s="256"/>
      <c r="F72" s="256"/>
      <c r="G72" s="256"/>
      <c r="H72" s="256"/>
      <c r="I72" s="256"/>
      <c r="J72" s="263"/>
      <c r="K72" s="263"/>
      <c r="L72" s="263"/>
      <c r="M72" s="263"/>
      <c r="N72" s="263"/>
      <c r="O72" s="263"/>
      <c r="P72" s="263"/>
      <c r="Q72" s="263"/>
    </row>
    <row r="73" spans="1:17" x14ac:dyDescent="0.2">
      <c r="A73" s="257" t="s">
        <v>247</v>
      </c>
      <c r="B73" s="256"/>
      <c r="C73" s="256"/>
      <c r="D73" s="256"/>
      <c r="E73" s="256"/>
      <c r="F73" s="256"/>
      <c r="G73" s="256"/>
      <c r="H73" s="256"/>
      <c r="I73" s="256"/>
      <c r="J73" s="262">
        <v>4632</v>
      </c>
      <c r="K73" s="263"/>
      <c r="L73" s="263"/>
      <c r="M73" s="263"/>
      <c r="N73" s="263"/>
      <c r="O73" s="262">
        <v>148.96</v>
      </c>
      <c r="P73" s="263"/>
      <c r="Q73" s="262">
        <v>3.07</v>
      </c>
    </row>
    <row r="74" spans="1:17" x14ac:dyDescent="0.2">
      <c r="A74" s="257" t="s">
        <v>248</v>
      </c>
      <c r="B74" s="256"/>
      <c r="C74" s="256"/>
      <c r="D74" s="256"/>
      <c r="E74" s="256"/>
      <c r="F74" s="256"/>
      <c r="G74" s="256"/>
      <c r="H74" s="256"/>
      <c r="I74" s="256"/>
      <c r="J74" s="262">
        <v>5131</v>
      </c>
      <c r="K74" s="263"/>
      <c r="L74" s="263"/>
      <c r="M74" s="263"/>
      <c r="N74" s="263"/>
      <c r="O74" s="262">
        <v>62.51</v>
      </c>
      <c r="P74" s="263"/>
      <c r="Q74" s="262">
        <v>15.82</v>
      </c>
    </row>
    <row r="75" spans="1:17" x14ac:dyDescent="0.2">
      <c r="A75" s="257" t="s">
        <v>249</v>
      </c>
      <c r="B75" s="256"/>
      <c r="C75" s="256"/>
      <c r="D75" s="256"/>
      <c r="E75" s="256"/>
      <c r="F75" s="256"/>
      <c r="G75" s="256"/>
      <c r="H75" s="256"/>
      <c r="I75" s="256"/>
      <c r="J75" s="262">
        <v>447</v>
      </c>
      <c r="K75" s="263"/>
      <c r="L75" s="263"/>
      <c r="M75" s="263"/>
      <c r="N75" s="263"/>
      <c r="O75" s="262">
        <v>15.31</v>
      </c>
      <c r="P75" s="263"/>
      <c r="Q75" s="262">
        <v>0.41</v>
      </c>
    </row>
    <row r="76" spans="1:17" x14ac:dyDescent="0.2">
      <c r="A76" s="257" t="s">
        <v>250</v>
      </c>
      <c r="B76" s="256"/>
      <c r="C76" s="256"/>
      <c r="D76" s="256"/>
      <c r="E76" s="256"/>
      <c r="F76" s="256"/>
      <c r="G76" s="256"/>
      <c r="H76" s="256"/>
      <c r="I76" s="256"/>
      <c r="J76" s="262">
        <v>145</v>
      </c>
      <c r="K76" s="263"/>
      <c r="L76" s="263"/>
      <c r="M76" s="263"/>
      <c r="N76" s="263"/>
      <c r="O76" s="262">
        <v>5.5</v>
      </c>
      <c r="P76" s="263"/>
      <c r="Q76" s="262">
        <v>0.11</v>
      </c>
    </row>
    <row r="77" spans="1:17" x14ac:dyDescent="0.2">
      <c r="A77" s="257" t="s">
        <v>251</v>
      </c>
      <c r="B77" s="256"/>
      <c r="C77" s="256"/>
      <c r="D77" s="256"/>
      <c r="E77" s="256"/>
      <c r="F77" s="256"/>
      <c r="G77" s="256"/>
      <c r="H77" s="256"/>
      <c r="I77" s="256"/>
      <c r="J77" s="262">
        <v>307</v>
      </c>
      <c r="K77" s="263"/>
      <c r="L77" s="263"/>
      <c r="M77" s="263"/>
      <c r="N77" s="263"/>
      <c r="O77" s="262">
        <v>4.76</v>
      </c>
      <c r="P77" s="263"/>
      <c r="Q77" s="262">
        <v>0.83</v>
      </c>
    </row>
    <row r="78" spans="1:17" x14ac:dyDescent="0.2">
      <c r="A78" s="257" t="s">
        <v>252</v>
      </c>
      <c r="B78" s="256"/>
      <c r="C78" s="256"/>
      <c r="D78" s="256"/>
      <c r="E78" s="256"/>
      <c r="F78" s="256"/>
      <c r="G78" s="256"/>
      <c r="H78" s="256"/>
      <c r="I78" s="256"/>
      <c r="J78" s="262">
        <v>10662</v>
      </c>
      <c r="K78" s="263"/>
      <c r="L78" s="263"/>
      <c r="M78" s="263"/>
      <c r="N78" s="263"/>
      <c r="O78" s="262">
        <v>237.04</v>
      </c>
      <c r="P78" s="263"/>
      <c r="Q78" s="262">
        <v>20.239999999999998</v>
      </c>
    </row>
    <row r="79" spans="1:17" x14ac:dyDescent="0.2">
      <c r="A79" s="257" t="s">
        <v>253</v>
      </c>
      <c r="B79" s="256"/>
      <c r="C79" s="256"/>
      <c r="D79" s="256"/>
      <c r="E79" s="256"/>
      <c r="F79" s="256"/>
      <c r="G79" s="256"/>
      <c r="H79" s="256"/>
      <c r="I79" s="256"/>
      <c r="J79" s="263"/>
      <c r="K79" s="263"/>
      <c r="L79" s="263"/>
      <c r="M79" s="263"/>
      <c r="N79" s="263"/>
      <c r="O79" s="263"/>
      <c r="P79" s="263"/>
      <c r="Q79" s="263"/>
    </row>
    <row r="80" spans="1:17" x14ac:dyDescent="0.2">
      <c r="A80" s="257" t="s">
        <v>254</v>
      </c>
      <c r="B80" s="256"/>
      <c r="C80" s="256"/>
      <c r="D80" s="256"/>
      <c r="E80" s="256"/>
      <c r="F80" s="256"/>
      <c r="G80" s="256"/>
      <c r="H80" s="256"/>
      <c r="I80" s="256"/>
      <c r="J80" s="262">
        <v>2975</v>
      </c>
      <c r="K80" s="263"/>
      <c r="L80" s="263"/>
      <c r="M80" s="263"/>
      <c r="N80" s="263"/>
      <c r="O80" s="263"/>
      <c r="P80" s="263"/>
      <c r="Q80" s="263"/>
    </row>
    <row r="81" spans="1:17" x14ac:dyDescent="0.2">
      <c r="A81" s="257" t="s">
        <v>255</v>
      </c>
      <c r="B81" s="256"/>
      <c r="C81" s="256"/>
      <c r="D81" s="256"/>
      <c r="E81" s="256"/>
      <c r="F81" s="256"/>
      <c r="G81" s="256"/>
      <c r="H81" s="256"/>
      <c r="I81" s="256"/>
      <c r="J81" s="262">
        <v>3200</v>
      </c>
      <c r="K81" s="263"/>
      <c r="L81" s="263"/>
      <c r="M81" s="263"/>
      <c r="N81" s="263"/>
      <c r="O81" s="263"/>
      <c r="P81" s="263"/>
      <c r="Q81" s="263"/>
    </row>
    <row r="82" spans="1:17" x14ac:dyDescent="0.2">
      <c r="A82" s="257" t="s">
        <v>256</v>
      </c>
      <c r="B82" s="256"/>
      <c r="C82" s="256"/>
      <c r="D82" s="256"/>
      <c r="E82" s="256"/>
      <c r="F82" s="256"/>
      <c r="G82" s="256"/>
      <c r="H82" s="256"/>
      <c r="I82" s="256"/>
      <c r="J82" s="262">
        <v>2752</v>
      </c>
      <c r="K82" s="263"/>
      <c r="L82" s="263"/>
      <c r="M82" s="263"/>
      <c r="N82" s="263"/>
      <c r="O82" s="263"/>
      <c r="P82" s="263"/>
      <c r="Q82" s="263"/>
    </row>
    <row r="83" spans="1:17" x14ac:dyDescent="0.2">
      <c r="A83" s="257" t="s">
        <v>257</v>
      </c>
      <c r="B83" s="256"/>
      <c r="C83" s="256"/>
      <c r="D83" s="256"/>
      <c r="E83" s="256"/>
      <c r="F83" s="256"/>
      <c r="G83" s="256"/>
      <c r="H83" s="256"/>
      <c r="I83" s="256"/>
      <c r="J83" s="262">
        <v>2053</v>
      </c>
      <c r="K83" s="263"/>
      <c r="L83" s="263"/>
      <c r="M83" s="263"/>
      <c r="N83" s="263"/>
      <c r="O83" s="263"/>
      <c r="P83" s="263"/>
      <c r="Q83" s="263"/>
    </row>
    <row r="84" spans="1:17" x14ac:dyDescent="0.2">
      <c r="A84" s="269" t="s">
        <v>258</v>
      </c>
      <c r="B84" s="256"/>
      <c r="C84" s="256"/>
      <c r="D84" s="256"/>
      <c r="E84" s="256"/>
      <c r="F84" s="256"/>
      <c r="G84" s="256"/>
      <c r="H84" s="256"/>
      <c r="I84" s="256"/>
      <c r="J84" s="270">
        <v>10662</v>
      </c>
      <c r="K84" s="263"/>
      <c r="L84" s="263"/>
      <c r="M84" s="263"/>
      <c r="N84" s="263"/>
      <c r="O84" s="270">
        <v>237.04</v>
      </c>
      <c r="P84" s="263"/>
      <c r="Q84" s="270">
        <v>20.239999999999998</v>
      </c>
    </row>
    <row r="85" spans="1:17" x14ac:dyDescent="0.2">
      <c r="A85" s="255" t="s">
        <v>259</v>
      </c>
      <c r="B85" s="256"/>
      <c r="C85" s="256"/>
      <c r="D85" s="256"/>
      <c r="E85" s="256"/>
      <c r="F85" s="256"/>
      <c r="G85" s="256"/>
      <c r="H85" s="256"/>
      <c r="I85" s="256"/>
      <c r="J85" s="256"/>
      <c r="K85" s="256"/>
      <c r="L85" s="256"/>
      <c r="M85" s="256"/>
      <c r="N85" s="256"/>
      <c r="O85" s="256"/>
      <c r="P85" s="256"/>
      <c r="Q85" s="256"/>
    </row>
    <row r="86" spans="1:17" ht="43.5" x14ac:dyDescent="0.2">
      <c r="A86" s="252">
        <v>6</v>
      </c>
      <c r="B86" s="258" t="s">
        <v>260</v>
      </c>
      <c r="C86" s="259" t="s">
        <v>261</v>
      </c>
      <c r="D86" s="260" t="s">
        <v>140</v>
      </c>
      <c r="E86" s="261" t="s">
        <v>262</v>
      </c>
      <c r="F86" s="262">
        <v>1102.0999999999999</v>
      </c>
      <c r="G86" s="262">
        <v>307.70999999999998</v>
      </c>
      <c r="H86" s="262">
        <v>794.39</v>
      </c>
      <c r="I86" s="262">
        <v>73.569999999999993</v>
      </c>
      <c r="J86" s="263">
        <v>2025</v>
      </c>
      <c r="K86" s="263">
        <v>565</v>
      </c>
      <c r="L86" s="263">
        <v>1460</v>
      </c>
      <c r="M86" s="263">
        <v>135</v>
      </c>
      <c r="N86" s="263">
        <v>23.78</v>
      </c>
      <c r="O86" s="263">
        <v>43.68</v>
      </c>
      <c r="P86" s="263">
        <v>4.71</v>
      </c>
      <c r="Q86" s="263">
        <v>8.65</v>
      </c>
    </row>
    <row r="87" spans="1:17" ht="19.5" x14ac:dyDescent="0.2">
      <c r="A87" s="252"/>
      <c r="B87" s="264"/>
      <c r="C87" s="265" t="s">
        <v>263</v>
      </c>
      <c r="D87" s="261" t="s">
        <v>119</v>
      </c>
      <c r="E87" s="266" t="s">
        <v>264</v>
      </c>
      <c r="F87" s="267">
        <v>12.94</v>
      </c>
      <c r="G87" s="267">
        <v>12.94</v>
      </c>
      <c r="H87" s="263"/>
      <c r="I87" s="263"/>
      <c r="J87" s="267">
        <v>565.22</v>
      </c>
      <c r="K87" s="267">
        <v>565.22</v>
      </c>
      <c r="L87" s="263"/>
      <c r="M87" s="263"/>
      <c r="N87" s="263"/>
      <c r="O87" s="263"/>
      <c r="P87" s="263"/>
      <c r="Q87" s="263"/>
    </row>
    <row r="88" spans="1:17" ht="33.75" x14ac:dyDescent="0.2">
      <c r="A88" s="252"/>
      <c r="B88" s="268" t="s">
        <v>154</v>
      </c>
      <c r="C88" s="265" t="s">
        <v>155</v>
      </c>
      <c r="D88" s="261" t="s">
        <v>146</v>
      </c>
      <c r="E88" s="266" t="s">
        <v>265</v>
      </c>
      <c r="F88" s="267">
        <v>103.34</v>
      </c>
      <c r="G88" s="263"/>
      <c r="H88" s="267">
        <v>103.34</v>
      </c>
      <c r="I88" s="267">
        <v>15.62</v>
      </c>
      <c r="J88" s="267">
        <v>893.89</v>
      </c>
      <c r="K88" s="263"/>
      <c r="L88" s="267">
        <v>893.89</v>
      </c>
      <c r="M88" s="267">
        <v>135.11000000000001</v>
      </c>
      <c r="N88" s="263"/>
      <c r="O88" s="263"/>
      <c r="P88" s="263"/>
      <c r="Q88" s="263"/>
    </row>
    <row r="89" spans="1:17" ht="33.75" x14ac:dyDescent="0.2">
      <c r="A89" s="252"/>
      <c r="B89" s="268" t="s">
        <v>157</v>
      </c>
      <c r="C89" s="265" t="s">
        <v>158</v>
      </c>
      <c r="D89" s="261" t="s">
        <v>146</v>
      </c>
      <c r="E89" s="266" t="s">
        <v>266</v>
      </c>
      <c r="F89" s="267">
        <v>32.659999999999997</v>
      </c>
      <c r="G89" s="263"/>
      <c r="H89" s="267">
        <v>32.659999999999997</v>
      </c>
      <c r="I89" s="263"/>
      <c r="J89" s="267">
        <v>565.02</v>
      </c>
      <c r="K89" s="263"/>
      <c r="L89" s="267">
        <v>565.02</v>
      </c>
      <c r="M89" s="263"/>
      <c r="N89" s="263"/>
      <c r="O89" s="263"/>
      <c r="P89" s="263"/>
      <c r="Q89" s="263"/>
    </row>
    <row r="90" spans="1:17" ht="43.5" x14ac:dyDescent="0.2">
      <c r="A90" s="252">
        <v>7</v>
      </c>
      <c r="B90" s="258" t="s">
        <v>267</v>
      </c>
      <c r="C90" s="259" t="s">
        <v>268</v>
      </c>
      <c r="D90" s="260" t="s">
        <v>140</v>
      </c>
      <c r="E90" s="261" t="s">
        <v>262</v>
      </c>
      <c r="F90" s="262">
        <v>4262.51</v>
      </c>
      <c r="G90" s="262">
        <v>1335.51</v>
      </c>
      <c r="H90" s="262">
        <v>2927</v>
      </c>
      <c r="I90" s="262">
        <v>288.33</v>
      </c>
      <c r="J90" s="263">
        <v>7830</v>
      </c>
      <c r="K90" s="263">
        <v>2453</v>
      </c>
      <c r="L90" s="263">
        <v>5377</v>
      </c>
      <c r="M90" s="263">
        <v>530</v>
      </c>
      <c r="N90" s="263">
        <v>111.2</v>
      </c>
      <c r="O90" s="263">
        <v>204.27</v>
      </c>
      <c r="P90" s="263">
        <v>21</v>
      </c>
      <c r="Q90" s="263">
        <v>38.58</v>
      </c>
    </row>
    <row r="91" spans="1:17" ht="19.5" x14ac:dyDescent="0.2">
      <c r="A91" s="252"/>
      <c r="B91" s="264"/>
      <c r="C91" s="265" t="s">
        <v>142</v>
      </c>
      <c r="D91" s="261" t="s">
        <v>119</v>
      </c>
      <c r="E91" s="266" t="s">
        <v>269</v>
      </c>
      <c r="F91" s="267">
        <v>12.01</v>
      </c>
      <c r="G91" s="267">
        <v>12.01</v>
      </c>
      <c r="H91" s="263"/>
      <c r="I91" s="263"/>
      <c r="J91" s="267">
        <v>2453.2800000000002</v>
      </c>
      <c r="K91" s="267">
        <v>2453.2800000000002</v>
      </c>
      <c r="L91" s="263"/>
      <c r="M91" s="263"/>
      <c r="N91" s="263"/>
      <c r="O91" s="263"/>
      <c r="P91" s="263"/>
      <c r="Q91" s="263"/>
    </row>
    <row r="92" spans="1:17" ht="22.5" x14ac:dyDescent="0.2">
      <c r="A92" s="252"/>
      <c r="B92" s="268" t="s">
        <v>144</v>
      </c>
      <c r="C92" s="265" t="s">
        <v>145</v>
      </c>
      <c r="D92" s="261" t="s">
        <v>146</v>
      </c>
      <c r="E92" s="266" t="s">
        <v>270</v>
      </c>
      <c r="F92" s="267">
        <v>40.299999999999997</v>
      </c>
      <c r="G92" s="263"/>
      <c r="H92" s="267">
        <v>40.299999999999997</v>
      </c>
      <c r="I92" s="267">
        <v>15.62</v>
      </c>
      <c r="J92" s="267">
        <v>133.38999999999999</v>
      </c>
      <c r="K92" s="263"/>
      <c r="L92" s="267">
        <v>133.38999999999999</v>
      </c>
      <c r="M92" s="267">
        <v>51.7</v>
      </c>
      <c r="N92" s="263"/>
      <c r="O92" s="263"/>
      <c r="P92" s="263"/>
      <c r="Q92" s="263"/>
    </row>
    <row r="93" spans="1:17" ht="33.75" x14ac:dyDescent="0.2">
      <c r="A93" s="252"/>
      <c r="B93" s="268" t="s">
        <v>168</v>
      </c>
      <c r="C93" s="265" t="s">
        <v>169</v>
      </c>
      <c r="D93" s="261" t="s">
        <v>146</v>
      </c>
      <c r="E93" s="266" t="s">
        <v>271</v>
      </c>
      <c r="F93" s="267">
        <v>83.35</v>
      </c>
      <c r="G93" s="263"/>
      <c r="H93" s="267">
        <v>83.35</v>
      </c>
      <c r="I93" s="267">
        <v>13.55</v>
      </c>
      <c r="J93" s="267">
        <v>2939.75</v>
      </c>
      <c r="K93" s="263"/>
      <c r="L93" s="267">
        <v>2939.75</v>
      </c>
      <c r="M93" s="267">
        <v>477.91</v>
      </c>
      <c r="N93" s="263"/>
      <c r="O93" s="263"/>
      <c r="P93" s="263"/>
      <c r="Q93" s="263"/>
    </row>
    <row r="94" spans="1:17" ht="33.75" x14ac:dyDescent="0.2">
      <c r="A94" s="252"/>
      <c r="B94" s="268" t="s">
        <v>171</v>
      </c>
      <c r="C94" s="265" t="s">
        <v>158</v>
      </c>
      <c r="D94" s="261" t="s">
        <v>146</v>
      </c>
      <c r="E94" s="266" t="s">
        <v>272</v>
      </c>
      <c r="F94" s="267">
        <v>32.659999999999997</v>
      </c>
      <c r="G94" s="263"/>
      <c r="H94" s="267">
        <v>32.659999999999997</v>
      </c>
      <c r="I94" s="263"/>
      <c r="J94" s="267">
        <v>2303.84</v>
      </c>
      <c r="K94" s="263"/>
      <c r="L94" s="267">
        <v>2303.84</v>
      </c>
      <c r="M94" s="263"/>
      <c r="N94" s="263"/>
      <c r="O94" s="263"/>
      <c r="P94" s="263"/>
      <c r="Q94" s="263"/>
    </row>
    <row r="95" spans="1:17" ht="43.5" x14ac:dyDescent="0.2">
      <c r="A95" s="252">
        <v>8</v>
      </c>
      <c r="B95" s="258" t="s">
        <v>148</v>
      </c>
      <c r="C95" s="259" t="s">
        <v>273</v>
      </c>
      <c r="D95" s="260" t="s">
        <v>150</v>
      </c>
      <c r="E95" s="261" t="s">
        <v>274</v>
      </c>
      <c r="F95" s="262">
        <v>495.3</v>
      </c>
      <c r="G95" s="262">
        <v>114.13</v>
      </c>
      <c r="H95" s="262">
        <v>381.17</v>
      </c>
      <c r="I95" s="262">
        <v>35.299999999999997</v>
      </c>
      <c r="J95" s="263">
        <v>9099</v>
      </c>
      <c r="K95" s="263">
        <v>2097</v>
      </c>
      <c r="L95" s="263">
        <v>7002</v>
      </c>
      <c r="M95" s="263">
        <v>648</v>
      </c>
      <c r="N95" s="263">
        <v>8.93</v>
      </c>
      <c r="O95" s="263">
        <v>164.04</v>
      </c>
      <c r="P95" s="263">
        <v>2.2599999999999998</v>
      </c>
      <c r="Q95" s="263">
        <v>41.52</v>
      </c>
    </row>
    <row r="96" spans="1:17" ht="19.5" x14ac:dyDescent="0.2">
      <c r="A96" s="252"/>
      <c r="B96" s="264"/>
      <c r="C96" s="265" t="s">
        <v>152</v>
      </c>
      <c r="D96" s="261" t="s">
        <v>119</v>
      </c>
      <c r="E96" s="266" t="s">
        <v>275</v>
      </c>
      <c r="F96" s="267">
        <v>12.78</v>
      </c>
      <c r="G96" s="267">
        <v>12.78</v>
      </c>
      <c r="H96" s="263"/>
      <c r="I96" s="263"/>
      <c r="J96" s="267">
        <v>2096.4299999999998</v>
      </c>
      <c r="K96" s="267">
        <v>2096.4299999999998</v>
      </c>
      <c r="L96" s="263"/>
      <c r="M96" s="263"/>
      <c r="N96" s="263"/>
      <c r="O96" s="263"/>
      <c r="P96" s="263"/>
      <c r="Q96" s="263"/>
    </row>
    <row r="97" spans="1:17" ht="33.75" x14ac:dyDescent="0.2">
      <c r="A97" s="252"/>
      <c r="B97" s="268" t="s">
        <v>154</v>
      </c>
      <c r="C97" s="265" t="s">
        <v>155</v>
      </c>
      <c r="D97" s="261" t="s">
        <v>146</v>
      </c>
      <c r="E97" s="266" t="s">
        <v>276</v>
      </c>
      <c r="F97" s="267">
        <v>103.34</v>
      </c>
      <c r="G97" s="263"/>
      <c r="H97" s="267">
        <v>103.34</v>
      </c>
      <c r="I97" s="267">
        <v>15.62</v>
      </c>
      <c r="J97" s="267">
        <v>4290.68</v>
      </c>
      <c r="K97" s="263"/>
      <c r="L97" s="267">
        <v>4290.68</v>
      </c>
      <c r="M97" s="267">
        <v>648.54</v>
      </c>
      <c r="N97" s="263"/>
      <c r="O97" s="263"/>
      <c r="P97" s="263"/>
      <c r="Q97" s="263"/>
    </row>
    <row r="98" spans="1:17" ht="33.75" x14ac:dyDescent="0.2">
      <c r="A98" s="252"/>
      <c r="B98" s="268" t="s">
        <v>157</v>
      </c>
      <c r="C98" s="265" t="s">
        <v>158</v>
      </c>
      <c r="D98" s="261" t="s">
        <v>146</v>
      </c>
      <c r="E98" s="266" t="s">
        <v>277</v>
      </c>
      <c r="F98" s="267">
        <v>32.659999999999997</v>
      </c>
      <c r="G98" s="263"/>
      <c r="H98" s="267">
        <v>32.659999999999997</v>
      </c>
      <c r="I98" s="263"/>
      <c r="J98" s="267">
        <v>2711.76</v>
      </c>
      <c r="K98" s="263"/>
      <c r="L98" s="267">
        <v>2711.76</v>
      </c>
      <c r="M98" s="263"/>
      <c r="N98" s="263"/>
      <c r="O98" s="263"/>
      <c r="P98" s="263"/>
      <c r="Q98" s="263"/>
    </row>
    <row r="99" spans="1:17" x14ac:dyDescent="0.2">
      <c r="A99" s="257" t="s">
        <v>278</v>
      </c>
      <c r="B99" s="256"/>
      <c r="C99" s="256"/>
      <c r="D99" s="256"/>
      <c r="E99" s="256"/>
      <c r="F99" s="256"/>
      <c r="G99" s="256"/>
      <c r="H99" s="256"/>
      <c r="I99" s="256"/>
      <c r="J99" s="256"/>
      <c r="K99" s="256"/>
      <c r="L99" s="256"/>
      <c r="M99" s="256"/>
      <c r="N99" s="256"/>
      <c r="O99" s="256"/>
      <c r="P99" s="256"/>
      <c r="Q99" s="256"/>
    </row>
    <row r="100" spans="1:17" ht="84.75" x14ac:dyDescent="0.2">
      <c r="A100" s="252">
        <v>9</v>
      </c>
      <c r="B100" s="258" t="s">
        <v>279</v>
      </c>
      <c r="C100" s="259" t="s">
        <v>280</v>
      </c>
      <c r="D100" s="260" t="s">
        <v>281</v>
      </c>
      <c r="E100" s="261" t="s">
        <v>282</v>
      </c>
      <c r="F100" s="262">
        <v>47.28</v>
      </c>
      <c r="G100" s="262">
        <v>47.28</v>
      </c>
      <c r="H100" s="263"/>
      <c r="I100" s="263"/>
      <c r="J100" s="263">
        <v>3695</v>
      </c>
      <c r="K100" s="263">
        <v>3695</v>
      </c>
      <c r="L100" s="263"/>
      <c r="M100" s="263"/>
      <c r="N100" s="263"/>
      <c r="O100" s="263"/>
      <c r="P100" s="263"/>
      <c r="Q100" s="263"/>
    </row>
    <row r="101" spans="1:17" ht="106.5" x14ac:dyDescent="0.2">
      <c r="A101" s="252">
        <v>10</v>
      </c>
      <c r="B101" s="258" t="s">
        <v>283</v>
      </c>
      <c r="C101" s="259" t="s">
        <v>284</v>
      </c>
      <c r="D101" s="260" t="s">
        <v>281</v>
      </c>
      <c r="E101" s="261" t="s">
        <v>285</v>
      </c>
      <c r="F101" s="262">
        <v>14.72</v>
      </c>
      <c r="G101" s="263"/>
      <c r="H101" s="262">
        <v>14.72</v>
      </c>
      <c r="I101" s="263"/>
      <c r="J101" s="263">
        <v>1150</v>
      </c>
      <c r="K101" s="263"/>
      <c r="L101" s="263">
        <v>1150</v>
      </c>
      <c r="M101" s="263"/>
      <c r="N101" s="263"/>
      <c r="O101" s="263"/>
      <c r="P101" s="263"/>
      <c r="Q101" s="263"/>
    </row>
    <row r="102" spans="1:17" x14ac:dyDescent="0.2">
      <c r="A102" s="257" t="s">
        <v>243</v>
      </c>
      <c r="B102" s="256"/>
      <c r="C102" s="256"/>
      <c r="D102" s="256"/>
      <c r="E102" s="256"/>
      <c r="F102" s="256"/>
      <c r="G102" s="256"/>
      <c r="H102" s="256"/>
      <c r="I102" s="256"/>
      <c r="J102" s="262">
        <v>23799</v>
      </c>
      <c r="K102" s="262">
        <v>8810</v>
      </c>
      <c r="L102" s="262">
        <v>14989</v>
      </c>
      <c r="M102" s="262">
        <v>1313</v>
      </c>
      <c r="N102" s="263"/>
      <c r="O102" s="262">
        <v>411.99</v>
      </c>
      <c r="P102" s="263"/>
      <c r="Q102" s="262">
        <v>88.75</v>
      </c>
    </row>
    <row r="103" spans="1:17" x14ac:dyDescent="0.2">
      <c r="A103" s="257" t="s">
        <v>244</v>
      </c>
      <c r="B103" s="256"/>
      <c r="C103" s="256"/>
      <c r="D103" s="256"/>
      <c r="E103" s="256"/>
      <c r="F103" s="256"/>
      <c r="G103" s="256"/>
      <c r="H103" s="256"/>
      <c r="I103" s="256"/>
      <c r="J103" s="262">
        <v>5797</v>
      </c>
      <c r="K103" s="263"/>
      <c r="L103" s="263"/>
      <c r="M103" s="263"/>
      <c r="N103" s="263"/>
      <c r="O103" s="263"/>
      <c r="P103" s="263"/>
      <c r="Q103" s="263"/>
    </row>
    <row r="104" spans="1:17" x14ac:dyDescent="0.2">
      <c r="A104" s="257" t="s">
        <v>245</v>
      </c>
      <c r="B104" s="256"/>
      <c r="C104" s="256"/>
      <c r="D104" s="256"/>
      <c r="E104" s="256"/>
      <c r="F104" s="256"/>
      <c r="G104" s="256"/>
      <c r="H104" s="256"/>
      <c r="I104" s="256"/>
      <c r="J104" s="262">
        <v>4095</v>
      </c>
      <c r="K104" s="263"/>
      <c r="L104" s="263"/>
      <c r="M104" s="263"/>
      <c r="N104" s="263"/>
      <c r="O104" s="263"/>
      <c r="P104" s="263"/>
      <c r="Q104" s="263"/>
    </row>
    <row r="105" spans="1:17" x14ac:dyDescent="0.2">
      <c r="A105" s="269" t="s">
        <v>286</v>
      </c>
      <c r="B105" s="256"/>
      <c r="C105" s="256"/>
      <c r="D105" s="256"/>
      <c r="E105" s="256"/>
      <c r="F105" s="256"/>
      <c r="G105" s="256"/>
      <c r="H105" s="256"/>
      <c r="I105" s="256"/>
      <c r="J105" s="263"/>
      <c r="K105" s="263"/>
      <c r="L105" s="263"/>
      <c r="M105" s="263"/>
      <c r="N105" s="263"/>
      <c r="O105" s="263"/>
      <c r="P105" s="263"/>
      <c r="Q105" s="263"/>
    </row>
    <row r="106" spans="1:17" x14ac:dyDescent="0.2">
      <c r="A106" s="257" t="s">
        <v>248</v>
      </c>
      <c r="B106" s="256"/>
      <c r="C106" s="256"/>
      <c r="D106" s="256"/>
      <c r="E106" s="256"/>
      <c r="F106" s="256"/>
      <c r="G106" s="256"/>
      <c r="H106" s="256"/>
      <c r="I106" s="256"/>
      <c r="J106" s="262">
        <v>16602</v>
      </c>
      <c r="K106" s="263"/>
      <c r="L106" s="263"/>
      <c r="M106" s="263"/>
      <c r="N106" s="263"/>
      <c r="O106" s="262">
        <v>207.72</v>
      </c>
      <c r="P106" s="263"/>
      <c r="Q106" s="262">
        <v>50.17</v>
      </c>
    </row>
    <row r="107" spans="1:17" x14ac:dyDescent="0.2">
      <c r="A107" s="257" t="s">
        <v>247</v>
      </c>
      <c r="B107" s="256"/>
      <c r="C107" s="256"/>
      <c r="D107" s="256"/>
      <c r="E107" s="256"/>
      <c r="F107" s="256"/>
      <c r="G107" s="256"/>
      <c r="H107" s="256"/>
      <c r="I107" s="256"/>
      <c r="J107" s="262">
        <v>12244</v>
      </c>
      <c r="K107" s="263"/>
      <c r="L107" s="263"/>
      <c r="M107" s="263"/>
      <c r="N107" s="263"/>
      <c r="O107" s="262">
        <v>204.27</v>
      </c>
      <c r="P107" s="263"/>
      <c r="Q107" s="262">
        <v>38.58</v>
      </c>
    </row>
    <row r="108" spans="1:17" x14ac:dyDescent="0.2">
      <c r="A108" s="257" t="s">
        <v>287</v>
      </c>
      <c r="B108" s="256"/>
      <c r="C108" s="256"/>
      <c r="D108" s="256"/>
      <c r="E108" s="256"/>
      <c r="F108" s="256"/>
      <c r="G108" s="256"/>
      <c r="H108" s="256"/>
      <c r="I108" s="256"/>
      <c r="J108" s="262">
        <v>3695</v>
      </c>
      <c r="K108" s="263"/>
      <c r="L108" s="263"/>
      <c r="M108" s="263"/>
      <c r="N108" s="263"/>
      <c r="O108" s="263"/>
      <c r="P108" s="263"/>
      <c r="Q108" s="263"/>
    </row>
    <row r="109" spans="1:17" x14ac:dyDescent="0.2">
      <c r="A109" s="257" t="s">
        <v>288</v>
      </c>
      <c r="B109" s="256"/>
      <c r="C109" s="256"/>
      <c r="D109" s="256"/>
      <c r="E109" s="256"/>
      <c r="F109" s="256"/>
      <c r="G109" s="256"/>
      <c r="H109" s="256"/>
      <c r="I109" s="256"/>
      <c r="J109" s="262">
        <v>1150</v>
      </c>
      <c r="K109" s="263"/>
      <c r="L109" s="263"/>
      <c r="M109" s="263"/>
      <c r="N109" s="263"/>
      <c r="O109" s="263"/>
      <c r="P109" s="263"/>
      <c r="Q109" s="263"/>
    </row>
    <row r="110" spans="1:17" x14ac:dyDescent="0.2">
      <c r="A110" s="257" t="s">
        <v>252</v>
      </c>
      <c r="B110" s="256"/>
      <c r="C110" s="256"/>
      <c r="D110" s="256"/>
      <c r="E110" s="256"/>
      <c r="F110" s="256"/>
      <c r="G110" s="256"/>
      <c r="H110" s="256"/>
      <c r="I110" s="256"/>
      <c r="J110" s="262">
        <v>33691</v>
      </c>
      <c r="K110" s="263"/>
      <c r="L110" s="263"/>
      <c r="M110" s="263"/>
      <c r="N110" s="263"/>
      <c r="O110" s="262">
        <v>411.99</v>
      </c>
      <c r="P110" s="263"/>
      <c r="Q110" s="262">
        <v>88.75</v>
      </c>
    </row>
    <row r="111" spans="1:17" x14ac:dyDescent="0.2">
      <c r="A111" s="257" t="s">
        <v>253</v>
      </c>
      <c r="B111" s="256"/>
      <c r="C111" s="256"/>
      <c r="D111" s="256"/>
      <c r="E111" s="256"/>
      <c r="F111" s="256"/>
      <c r="G111" s="256"/>
      <c r="H111" s="256"/>
      <c r="I111" s="256"/>
      <c r="J111" s="263"/>
      <c r="K111" s="263"/>
      <c r="L111" s="263"/>
      <c r="M111" s="263"/>
      <c r="N111" s="263"/>
      <c r="O111" s="263"/>
      <c r="P111" s="263"/>
      <c r="Q111" s="263"/>
    </row>
    <row r="112" spans="1:17" x14ac:dyDescent="0.2">
      <c r="A112" s="257" t="s">
        <v>254</v>
      </c>
      <c r="B112" s="256"/>
      <c r="C112" s="256"/>
      <c r="D112" s="256"/>
      <c r="E112" s="256"/>
      <c r="F112" s="256"/>
      <c r="G112" s="256"/>
      <c r="H112" s="256"/>
      <c r="I112" s="256"/>
      <c r="J112" s="262">
        <v>14989</v>
      </c>
      <c r="K112" s="263"/>
      <c r="L112" s="263"/>
      <c r="M112" s="263"/>
      <c r="N112" s="263"/>
      <c r="O112" s="263"/>
      <c r="P112" s="263"/>
      <c r="Q112" s="263"/>
    </row>
    <row r="113" spans="1:17" x14ac:dyDescent="0.2">
      <c r="A113" s="257" t="s">
        <v>255</v>
      </c>
      <c r="B113" s="256"/>
      <c r="C113" s="256"/>
      <c r="D113" s="256"/>
      <c r="E113" s="256"/>
      <c r="F113" s="256"/>
      <c r="G113" s="256"/>
      <c r="H113" s="256"/>
      <c r="I113" s="256"/>
      <c r="J113" s="262">
        <v>10123</v>
      </c>
      <c r="K113" s="263"/>
      <c r="L113" s="263"/>
      <c r="M113" s="263"/>
      <c r="N113" s="263"/>
      <c r="O113" s="263"/>
      <c r="P113" s="263"/>
      <c r="Q113" s="263"/>
    </row>
    <row r="114" spans="1:17" x14ac:dyDescent="0.2">
      <c r="A114" s="257" t="s">
        <v>256</v>
      </c>
      <c r="B114" s="256"/>
      <c r="C114" s="256"/>
      <c r="D114" s="256"/>
      <c r="E114" s="256"/>
      <c r="F114" s="256"/>
      <c r="G114" s="256"/>
      <c r="H114" s="256"/>
      <c r="I114" s="256"/>
      <c r="J114" s="262">
        <v>5797</v>
      </c>
      <c r="K114" s="263"/>
      <c r="L114" s="263"/>
      <c r="M114" s="263"/>
      <c r="N114" s="263"/>
      <c r="O114" s="263"/>
      <c r="P114" s="263"/>
      <c r="Q114" s="263"/>
    </row>
    <row r="115" spans="1:17" x14ac:dyDescent="0.2">
      <c r="A115" s="257" t="s">
        <v>257</v>
      </c>
      <c r="B115" s="256"/>
      <c r="C115" s="256"/>
      <c r="D115" s="256"/>
      <c r="E115" s="256"/>
      <c r="F115" s="256"/>
      <c r="G115" s="256"/>
      <c r="H115" s="256"/>
      <c r="I115" s="256"/>
      <c r="J115" s="262">
        <v>4095</v>
      </c>
      <c r="K115" s="263"/>
      <c r="L115" s="263"/>
      <c r="M115" s="263"/>
      <c r="N115" s="263"/>
      <c r="O115" s="263"/>
      <c r="P115" s="263"/>
      <c r="Q115" s="263"/>
    </row>
    <row r="116" spans="1:17" x14ac:dyDescent="0.2">
      <c r="A116" s="269" t="s">
        <v>289</v>
      </c>
      <c r="B116" s="256"/>
      <c r="C116" s="256"/>
      <c r="D116" s="256"/>
      <c r="E116" s="256"/>
      <c r="F116" s="256"/>
      <c r="G116" s="256"/>
      <c r="H116" s="256"/>
      <c r="I116" s="256"/>
      <c r="J116" s="270">
        <v>33691</v>
      </c>
      <c r="K116" s="263"/>
      <c r="L116" s="263"/>
      <c r="M116" s="263"/>
      <c r="N116" s="263"/>
      <c r="O116" s="270">
        <v>411.99</v>
      </c>
      <c r="P116" s="263"/>
      <c r="Q116" s="270">
        <v>88.75</v>
      </c>
    </row>
    <row r="117" spans="1:17" x14ac:dyDescent="0.2">
      <c r="A117" s="271" t="s">
        <v>290</v>
      </c>
      <c r="B117" s="272"/>
      <c r="C117" s="272"/>
      <c r="D117" s="272"/>
      <c r="E117" s="272"/>
      <c r="F117" s="272"/>
      <c r="G117" s="272"/>
      <c r="H117" s="272"/>
      <c r="I117" s="272"/>
      <c r="J117" s="272"/>
      <c r="K117" s="272"/>
      <c r="L117" s="272"/>
      <c r="M117" s="272"/>
      <c r="N117" s="272"/>
      <c r="O117" s="272"/>
      <c r="P117" s="272"/>
      <c r="Q117" s="272"/>
    </row>
    <row r="118" spans="1:17" x14ac:dyDescent="0.2">
      <c r="A118" s="257" t="s">
        <v>291</v>
      </c>
      <c r="B118" s="256"/>
      <c r="C118" s="256"/>
      <c r="D118" s="256"/>
      <c r="E118" s="256"/>
      <c r="F118" s="256"/>
      <c r="G118" s="256"/>
      <c r="H118" s="256"/>
      <c r="I118" s="256"/>
      <c r="J118" s="262">
        <v>29656</v>
      </c>
      <c r="K118" s="262">
        <v>11692</v>
      </c>
      <c r="L118" s="262">
        <v>17964</v>
      </c>
      <c r="M118" s="262">
        <v>1631</v>
      </c>
      <c r="N118" s="263"/>
      <c r="O118" s="262">
        <v>649.03</v>
      </c>
      <c r="P118" s="263"/>
      <c r="Q118" s="262">
        <v>108.99</v>
      </c>
    </row>
    <row r="119" spans="1:17" x14ac:dyDescent="0.2">
      <c r="A119" s="257" t="s">
        <v>244</v>
      </c>
      <c r="B119" s="256"/>
      <c r="C119" s="256"/>
      <c r="D119" s="256"/>
      <c r="E119" s="256"/>
      <c r="F119" s="256"/>
      <c r="G119" s="256"/>
      <c r="H119" s="256"/>
      <c r="I119" s="256"/>
      <c r="J119" s="262">
        <v>8548</v>
      </c>
      <c r="K119" s="263"/>
      <c r="L119" s="263"/>
      <c r="M119" s="263"/>
      <c r="N119" s="263"/>
      <c r="O119" s="263"/>
      <c r="P119" s="263"/>
      <c r="Q119" s="263"/>
    </row>
    <row r="120" spans="1:17" x14ac:dyDescent="0.2">
      <c r="A120" s="257" t="s">
        <v>245</v>
      </c>
      <c r="B120" s="256"/>
      <c r="C120" s="256"/>
      <c r="D120" s="256"/>
      <c r="E120" s="256"/>
      <c r="F120" s="256"/>
      <c r="G120" s="256"/>
      <c r="H120" s="256"/>
      <c r="I120" s="256"/>
      <c r="J120" s="262">
        <v>6149</v>
      </c>
      <c r="K120" s="263"/>
      <c r="L120" s="263"/>
      <c r="M120" s="263"/>
      <c r="N120" s="263"/>
      <c r="O120" s="263"/>
      <c r="P120" s="263"/>
      <c r="Q120" s="263"/>
    </row>
    <row r="121" spans="1:17" x14ac:dyDescent="0.2">
      <c r="A121" s="269" t="s">
        <v>292</v>
      </c>
      <c r="B121" s="256"/>
      <c r="C121" s="256"/>
      <c r="D121" s="256"/>
      <c r="E121" s="256"/>
      <c r="F121" s="256"/>
      <c r="G121" s="256"/>
      <c r="H121" s="256"/>
      <c r="I121" s="256"/>
      <c r="J121" s="263"/>
      <c r="K121" s="263"/>
      <c r="L121" s="263"/>
      <c r="M121" s="263"/>
      <c r="N121" s="263"/>
      <c r="O121" s="263"/>
      <c r="P121" s="263"/>
      <c r="Q121" s="263"/>
    </row>
    <row r="122" spans="1:17" x14ac:dyDescent="0.2">
      <c r="A122" s="257" t="s">
        <v>247</v>
      </c>
      <c r="B122" s="256"/>
      <c r="C122" s="256"/>
      <c r="D122" s="256"/>
      <c r="E122" s="256"/>
      <c r="F122" s="256"/>
      <c r="G122" s="256"/>
      <c r="H122" s="256"/>
      <c r="I122" s="256"/>
      <c r="J122" s="262">
        <v>16877</v>
      </c>
      <c r="K122" s="263"/>
      <c r="L122" s="263"/>
      <c r="M122" s="263"/>
      <c r="N122" s="263"/>
      <c r="O122" s="262">
        <v>353.23</v>
      </c>
      <c r="P122" s="263"/>
      <c r="Q122" s="262">
        <v>41.65</v>
      </c>
    </row>
    <row r="123" spans="1:17" x14ac:dyDescent="0.2">
      <c r="A123" s="257" t="s">
        <v>248</v>
      </c>
      <c r="B123" s="256"/>
      <c r="C123" s="256"/>
      <c r="D123" s="256"/>
      <c r="E123" s="256"/>
      <c r="F123" s="256"/>
      <c r="G123" s="256"/>
      <c r="H123" s="256"/>
      <c r="I123" s="256"/>
      <c r="J123" s="262">
        <v>21732</v>
      </c>
      <c r="K123" s="263"/>
      <c r="L123" s="263"/>
      <c r="M123" s="263"/>
      <c r="N123" s="263"/>
      <c r="O123" s="262">
        <v>270.23</v>
      </c>
      <c r="P123" s="263"/>
      <c r="Q123" s="262">
        <v>65.989999999999995</v>
      </c>
    </row>
    <row r="124" spans="1:17" x14ac:dyDescent="0.2">
      <c r="A124" s="257" t="s">
        <v>249</v>
      </c>
      <c r="B124" s="256"/>
      <c r="C124" s="256"/>
      <c r="D124" s="256"/>
      <c r="E124" s="256"/>
      <c r="F124" s="256"/>
      <c r="G124" s="256"/>
      <c r="H124" s="256"/>
      <c r="I124" s="256"/>
      <c r="J124" s="262">
        <v>447</v>
      </c>
      <c r="K124" s="263"/>
      <c r="L124" s="263"/>
      <c r="M124" s="263"/>
      <c r="N124" s="263"/>
      <c r="O124" s="262">
        <v>15.31</v>
      </c>
      <c r="P124" s="263"/>
      <c r="Q124" s="262">
        <v>0.41</v>
      </c>
    </row>
    <row r="125" spans="1:17" x14ac:dyDescent="0.2">
      <c r="A125" s="257" t="s">
        <v>250</v>
      </c>
      <c r="B125" s="256"/>
      <c r="C125" s="256"/>
      <c r="D125" s="256"/>
      <c r="E125" s="256"/>
      <c r="F125" s="256"/>
      <c r="G125" s="256"/>
      <c r="H125" s="256"/>
      <c r="I125" s="256"/>
      <c r="J125" s="262">
        <v>145</v>
      </c>
      <c r="K125" s="263"/>
      <c r="L125" s="263"/>
      <c r="M125" s="263"/>
      <c r="N125" s="263"/>
      <c r="O125" s="262">
        <v>5.5</v>
      </c>
      <c r="P125" s="263"/>
      <c r="Q125" s="262">
        <v>0.11</v>
      </c>
    </row>
    <row r="126" spans="1:17" x14ac:dyDescent="0.2">
      <c r="A126" s="257" t="s">
        <v>251</v>
      </c>
      <c r="B126" s="256"/>
      <c r="C126" s="256"/>
      <c r="D126" s="256"/>
      <c r="E126" s="256"/>
      <c r="F126" s="256"/>
      <c r="G126" s="256"/>
      <c r="H126" s="256"/>
      <c r="I126" s="256"/>
      <c r="J126" s="262">
        <v>307</v>
      </c>
      <c r="K126" s="263"/>
      <c r="L126" s="263"/>
      <c r="M126" s="263"/>
      <c r="N126" s="263"/>
      <c r="O126" s="262">
        <v>4.76</v>
      </c>
      <c r="P126" s="263"/>
      <c r="Q126" s="262">
        <v>0.83</v>
      </c>
    </row>
    <row r="127" spans="1:17" x14ac:dyDescent="0.2">
      <c r="A127" s="257" t="s">
        <v>287</v>
      </c>
      <c r="B127" s="256"/>
      <c r="C127" s="256"/>
      <c r="D127" s="256"/>
      <c r="E127" s="256"/>
      <c r="F127" s="256"/>
      <c r="G127" s="256"/>
      <c r="H127" s="256"/>
      <c r="I127" s="256"/>
      <c r="J127" s="262">
        <v>3695</v>
      </c>
      <c r="K127" s="263"/>
      <c r="L127" s="263"/>
      <c r="M127" s="263"/>
      <c r="N127" s="263"/>
      <c r="O127" s="263"/>
      <c r="P127" s="263"/>
      <c r="Q127" s="263"/>
    </row>
    <row r="128" spans="1:17" x14ac:dyDescent="0.2">
      <c r="A128" s="257" t="s">
        <v>288</v>
      </c>
      <c r="B128" s="256"/>
      <c r="C128" s="256"/>
      <c r="D128" s="256"/>
      <c r="E128" s="256"/>
      <c r="F128" s="256"/>
      <c r="G128" s="256"/>
      <c r="H128" s="256"/>
      <c r="I128" s="256"/>
      <c r="J128" s="262">
        <v>1150</v>
      </c>
      <c r="K128" s="263"/>
      <c r="L128" s="263"/>
      <c r="M128" s="263"/>
      <c r="N128" s="263"/>
      <c r="O128" s="263"/>
      <c r="P128" s="263"/>
      <c r="Q128" s="263"/>
    </row>
    <row r="129" spans="1:17" x14ac:dyDescent="0.2">
      <c r="A129" s="257" t="s">
        <v>252</v>
      </c>
      <c r="B129" s="256"/>
      <c r="C129" s="256"/>
      <c r="D129" s="256"/>
      <c r="E129" s="256"/>
      <c r="F129" s="256"/>
      <c r="G129" s="256"/>
      <c r="H129" s="256"/>
      <c r="I129" s="256"/>
      <c r="J129" s="262">
        <v>44353</v>
      </c>
      <c r="K129" s="263"/>
      <c r="L129" s="263"/>
      <c r="M129" s="263"/>
      <c r="N129" s="263"/>
      <c r="O129" s="262">
        <v>649.03</v>
      </c>
      <c r="P129" s="263"/>
      <c r="Q129" s="262">
        <v>108.99</v>
      </c>
    </row>
    <row r="130" spans="1:17" x14ac:dyDescent="0.2">
      <c r="A130" s="257" t="s">
        <v>253</v>
      </c>
      <c r="B130" s="256"/>
      <c r="C130" s="256"/>
      <c r="D130" s="256"/>
      <c r="E130" s="256"/>
      <c r="F130" s="256"/>
      <c r="G130" s="256"/>
      <c r="H130" s="256"/>
      <c r="I130" s="256"/>
      <c r="J130" s="263"/>
      <c r="K130" s="263"/>
      <c r="L130" s="263"/>
      <c r="M130" s="263"/>
      <c r="N130" s="263"/>
      <c r="O130" s="263"/>
      <c r="P130" s="263"/>
      <c r="Q130" s="263"/>
    </row>
    <row r="131" spans="1:17" x14ac:dyDescent="0.2">
      <c r="A131" s="257" t="s">
        <v>254</v>
      </c>
      <c r="B131" s="256"/>
      <c r="C131" s="256"/>
      <c r="D131" s="256"/>
      <c r="E131" s="256"/>
      <c r="F131" s="256"/>
      <c r="G131" s="256"/>
      <c r="H131" s="256"/>
      <c r="I131" s="256"/>
      <c r="J131" s="262">
        <v>17964</v>
      </c>
      <c r="K131" s="263"/>
      <c r="L131" s="263"/>
      <c r="M131" s="263"/>
      <c r="N131" s="263"/>
      <c r="O131" s="263"/>
      <c r="P131" s="263"/>
      <c r="Q131" s="263"/>
    </row>
    <row r="132" spans="1:17" x14ac:dyDescent="0.2">
      <c r="A132" s="257" t="s">
        <v>255</v>
      </c>
      <c r="B132" s="256"/>
      <c r="C132" s="256"/>
      <c r="D132" s="256"/>
      <c r="E132" s="256"/>
      <c r="F132" s="256"/>
      <c r="G132" s="256"/>
      <c r="H132" s="256"/>
      <c r="I132" s="256"/>
      <c r="J132" s="262">
        <v>13323</v>
      </c>
      <c r="K132" s="263"/>
      <c r="L132" s="263"/>
      <c r="M132" s="263"/>
      <c r="N132" s="263"/>
      <c r="O132" s="263"/>
      <c r="P132" s="263"/>
      <c r="Q132" s="263"/>
    </row>
    <row r="133" spans="1:17" x14ac:dyDescent="0.2">
      <c r="A133" s="257" t="s">
        <v>256</v>
      </c>
      <c r="B133" s="256"/>
      <c r="C133" s="256"/>
      <c r="D133" s="256"/>
      <c r="E133" s="256"/>
      <c r="F133" s="256"/>
      <c r="G133" s="256"/>
      <c r="H133" s="256"/>
      <c r="I133" s="256"/>
      <c r="J133" s="262">
        <v>8548</v>
      </c>
      <c r="K133" s="263"/>
      <c r="L133" s="263"/>
      <c r="M133" s="263"/>
      <c r="N133" s="263"/>
      <c r="O133" s="263"/>
      <c r="P133" s="263"/>
      <c r="Q133" s="263"/>
    </row>
    <row r="134" spans="1:17" x14ac:dyDescent="0.2">
      <c r="A134" s="257" t="s">
        <v>257</v>
      </c>
      <c r="B134" s="256"/>
      <c r="C134" s="256"/>
      <c r="D134" s="256"/>
      <c r="E134" s="256"/>
      <c r="F134" s="256"/>
      <c r="G134" s="256"/>
      <c r="H134" s="256"/>
      <c r="I134" s="256"/>
      <c r="J134" s="262">
        <v>6149</v>
      </c>
      <c r="K134" s="263"/>
      <c r="L134" s="263"/>
      <c r="M134" s="263"/>
      <c r="N134" s="263"/>
      <c r="O134" s="263"/>
      <c r="P134" s="263"/>
      <c r="Q134" s="263"/>
    </row>
    <row r="135" spans="1:17" x14ac:dyDescent="0.2">
      <c r="A135" s="269" t="s">
        <v>293</v>
      </c>
      <c r="B135" s="256"/>
      <c r="C135" s="256"/>
      <c r="D135" s="256"/>
      <c r="E135" s="256"/>
      <c r="F135" s="256"/>
      <c r="G135" s="256"/>
      <c r="H135" s="256"/>
      <c r="I135" s="256"/>
      <c r="J135" s="270">
        <v>44353</v>
      </c>
      <c r="K135" s="263"/>
      <c r="L135" s="263"/>
      <c r="M135" s="263"/>
      <c r="N135" s="263"/>
      <c r="O135" s="270">
        <v>649.03</v>
      </c>
      <c r="P135" s="263"/>
      <c r="Q135" s="270">
        <v>108.99</v>
      </c>
    </row>
    <row r="136" spans="1:17" x14ac:dyDescent="0.2">
      <c r="A136" s="243"/>
      <c r="B136" s="217"/>
      <c r="C136" s="244"/>
      <c r="D136" s="234"/>
      <c r="E136" s="245"/>
      <c r="F136" s="273"/>
      <c r="G136" s="273"/>
      <c r="H136" s="273"/>
      <c r="I136" s="273"/>
      <c r="J136" s="273"/>
      <c r="K136" s="273"/>
      <c r="L136" s="273"/>
      <c r="M136" s="273"/>
      <c r="N136" s="273"/>
      <c r="O136" s="273"/>
      <c r="P136" s="273"/>
      <c r="Q136" s="273"/>
    </row>
    <row r="137" spans="1:17" x14ac:dyDescent="0.2">
      <c r="A137" s="243"/>
      <c r="B137" s="217"/>
      <c r="C137" s="244"/>
      <c r="D137" s="234"/>
      <c r="E137" s="245"/>
      <c r="F137" s="273"/>
      <c r="G137" s="273"/>
      <c r="H137" s="273"/>
      <c r="I137" s="273"/>
      <c r="J137" s="273"/>
      <c r="K137" s="273"/>
      <c r="L137" s="273"/>
      <c r="M137" s="273"/>
      <c r="N137" s="273"/>
      <c r="O137" s="273"/>
      <c r="P137" s="273"/>
      <c r="Q137" s="273"/>
    </row>
    <row r="138" spans="1:17" x14ac:dyDescent="0.2">
      <c r="A138" s="274" t="s">
        <v>294</v>
      </c>
      <c r="B138" s="275"/>
      <c r="C138" s="275"/>
      <c r="D138" s="234"/>
      <c r="E138" s="245"/>
      <c r="F138" s="273"/>
      <c r="G138" s="273"/>
      <c r="H138" s="273"/>
      <c r="I138" s="273"/>
      <c r="J138" s="273"/>
      <c r="K138" s="273"/>
      <c r="L138" s="273"/>
      <c r="M138" s="273"/>
      <c r="N138" s="273"/>
      <c r="O138" s="273"/>
      <c r="P138" s="273"/>
      <c r="Q138" s="273"/>
    </row>
    <row r="139" spans="1:17" x14ac:dyDescent="0.2">
      <c r="A139" s="243"/>
      <c r="B139" s="217"/>
      <c r="C139" s="244"/>
      <c r="D139" s="234"/>
      <c r="E139" s="245"/>
      <c r="F139" s="273"/>
      <c r="G139" s="273"/>
      <c r="H139" s="273"/>
      <c r="I139" s="273"/>
      <c r="J139" s="273"/>
      <c r="K139" s="273"/>
      <c r="L139" s="273"/>
      <c r="M139" s="273"/>
      <c r="N139" s="273"/>
      <c r="O139" s="273"/>
      <c r="P139" s="273"/>
      <c r="Q139" s="273"/>
    </row>
    <row r="140" spans="1:17" ht="24" x14ac:dyDescent="0.2">
      <c r="A140" s="276" t="s">
        <v>295</v>
      </c>
      <c r="B140" s="277"/>
      <c r="C140" s="277"/>
      <c r="D140" s="278" t="s">
        <v>296</v>
      </c>
      <c r="E140" s="279" t="s">
        <v>297</v>
      </c>
      <c r="F140" s="280" t="s">
        <v>298</v>
      </c>
      <c r="G140" s="273"/>
      <c r="H140" s="273"/>
      <c r="I140" s="273"/>
      <c r="J140" s="273"/>
      <c r="K140" s="273"/>
      <c r="L140" s="273"/>
      <c r="M140" s="273"/>
      <c r="N140" s="273"/>
      <c r="O140" s="273"/>
      <c r="P140" s="273"/>
      <c r="Q140" s="273"/>
    </row>
    <row r="141" spans="1:17" ht="24" x14ac:dyDescent="0.2">
      <c r="A141" s="257" t="s">
        <v>299</v>
      </c>
      <c r="B141" s="281"/>
      <c r="C141" s="281"/>
      <c r="D141" s="259" t="s">
        <v>300</v>
      </c>
      <c r="E141" s="282">
        <v>5.73</v>
      </c>
      <c r="F141" s="262">
        <v>5.73</v>
      </c>
      <c r="G141" s="273"/>
      <c r="H141" s="273"/>
      <c r="I141" s="273"/>
      <c r="J141" s="273"/>
      <c r="K141" s="273"/>
      <c r="L141" s="273"/>
      <c r="M141" s="273"/>
      <c r="N141" s="273"/>
      <c r="O141" s="273"/>
      <c r="P141" s="273"/>
      <c r="Q141" s="273"/>
    </row>
    <row r="142" spans="1:17" ht="24" x14ac:dyDescent="0.2">
      <c r="A142" s="257" t="s">
        <v>301</v>
      </c>
      <c r="B142" s="281"/>
      <c r="C142" s="281"/>
      <c r="D142" s="259" t="s">
        <v>302</v>
      </c>
      <c r="E142" s="282">
        <v>4.04</v>
      </c>
      <c r="F142" s="262">
        <v>4.04</v>
      </c>
      <c r="G142" s="273"/>
      <c r="H142" s="273"/>
      <c r="I142" s="273"/>
      <c r="J142" s="273"/>
      <c r="K142" s="273"/>
      <c r="L142" s="273"/>
      <c r="M142" s="273"/>
      <c r="N142" s="273"/>
      <c r="O142" s="273"/>
      <c r="P142" s="273"/>
      <c r="Q142" s="273"/>
    </row>
    <row r="143" spans="1:17" x14ac:dyDescent="0.2">
      <c r="A143" s="243"/>
      <c r="B143" s="217"/>
      <c r="C143" s="244"/>
      <c r="D143" s="234"/>
      <c r="E143" s="245"/>
      <c r="F143" s="273"/>
      <c r="G143" s="273"/>
      <c r="H143" s="273"/>
      <c r="I143" s="273"/>
      <c r="J143" s="273"/>
      <c r="K143" s="273"/>
      <c r="L143" s="273"/>
      <c r="M143" s="273"/>
      <c r="N143" s="273"/>
      <c r="O143" s="273"/>
      <c r="P143" s="273"/>
      <c r="Q143" s="273"/>
    </row>
    <row r="144" spans="1:17" x14ac:dyDescent="0.2">
      <c r="A144" s="243"/>
      <c r="B144" s="217"/>
      <c r="C144" s="244"/>
      <c r="D144" s="234"/>
      <c r="E144" s="245"/>
      <c r="F144" s="273"/>
      <c r="G144" s="273"/>
      <c r="H144" s="273"/>
      <c r="I144" s="273"/>
      <c r="J144" s="273"/>
      <c r="K144" s="273"/>
      <c r="L144" s="273"/>
      <c r="M144" s="273"/>
      <c r="N144" s="273"/>
      <c r="O144" s="273"/>
      <c r="P144" s="273"/>
      <c r="Q144" s="273"/>
    </row>
    <row r="145" spans="1:17" x14ac:dyDescent="0.2">
      <c r="A145" s="243"/>
      <c r="B145" s="217"/>
      <c r="C145" s="244"/>
      <c r="D145" s="234"/>
      <c r="E145" s="245"/>
      <c r="F145" s="273"/>
      <c r="G145" s="273"/>
      <c r="H145" s="273"/>
      <c r="I145" s="273"/>
      <c r="J145" s="273"/>
      <c r="K145" s="273"/>
      <c r="L145" s="273"/>
      <c r="M145" s="273"/>
      <c r="N145" s="273"/>
      <c r="O145" s="273"/>
      <c r="P145" s="273"/>
      <c r="Q145" s="273"/>
    </row>
    <row r="146" spans="1:17" x14ac:dyDescent="0.2">
      <c r="A146" s="283" t="s">
        <v>303</v>
      </c>
      <c r="B146" s="284"/>
      <c r="C146" s="284"/>
      <c r="D146" s="284"/>
      <c r="E146" s="284"/>
      <c r="F146" s="284"/>
      <c r="G146" s="284"/>
      <c r="H146" s="284"/>
      <c r="I146" s="284"/>
      <c r="J146" s="284"/>
      <c r="K146" s="284"/>
      <c r="L146" s="284"/>
      <c r="M146" s="284"/>
      <c r="N146" s="284"/>
      <c r="O146" s="284"/>
      <c r="P146" s="284"/>
      <c r="Q146" s="284"/>
    </row>
    <row r="147" spans="1:17" x14ac:dyDescent="0.2">
      <c r="A147" s="285" t="s">
        <v>304</v>
      </c>
      <c r="B147" s="284"/>
      <c r="C147" s="284"/>
      <c r="D147" s="284"/>
      <c r="E147" s="284"/>
      <c r="F147" s="284"/>
      <c r="G147" s="284"/>
      <c r="H147" s="284"/>
      <c r="I147" s="284"/>
      <c r="J147" s="284"/>
      <c r="K147" s="284"/>
      <c r="L147" s="284"/>
      <c r="M147" s="284"/>
      <c r="N147" s="284"/>
      <c r="O147" s="284"/>
      <c r="P147" s="284"/>
      <c r="Q147" s="284"/>
    </row>
    <row r="148" spans="1:17" x14ac:dyDescent="0.2">
      <c r="A148" s="243"/>
      <c r="B148" s="217"/>
      <c r="C148" s="244"/>
      <c r="D148" s="234"/>
      <c r="E148" s="245"/>
      <c r="F148" s="273"/>
      <c r="G148" s="273"/>
      <c r="H148" s="273"/>
      <c r="I148" s="273"/>
      <c r="J148" s="273"/>
      <c r="K148" s="273"/>
      <c r="L148" s="273"/>
      <c r="M148" s="273"/>
      <c r="N148" s="273"/>
      <c r="O148" s="273"/>
      <c r="P148" s="273"/>
      <c r="Q148" s="273"/>
    </row>
    <row r="149" spans="1:17" x14ac:dyDescent="0.2">
      <c r="A149" s="283" t="s">
        <v>305</v>
      </c>
      <c r="B149" s="284"/>
      <c r="C149" s="284"/>
      <c r="D149" s="284"/>
      <c r="E149" s="284"/>
      <c r="F149" s="284"/>
      <c r="G149" s="284"/>
      <c r="H149" s="284"/>
      <c r="I149" s="284"/>
      <c r="J149" s="284"/>
      <c r="K149" s="284"/>
      <c r="L149" s="284"/>
      <c r="M149" s="284"/>
      <c r="N149" s="284"/>
      <c r="O149" s="284"/>
      <c r="P149" s="284"/>
      <c r="Q149" s="284"/>
    </row>
    <row r="150" spans="1:17" x14ac:dyDescent="0.2">
      <c r="A150" s="285" t="s">
        <v>304</v>
      </c>
      <c r="B150" s="284"/>
      <c r="C150" s="284"/>
      <c r="D150" s="284"/>
      <c r="E150" s="284"/>
      <c r="F150" s="284"/>
      <c r="G150" s="284"/>
      <c r="H150" s="284"/>
      <c r="I150" s="284"/>
      <c r="J150" s="284"/>
      <c r="K150" s="284"/>
      <c r="L150" s="284"/>
      <c r="M150" s="284"/>
      <c r="N150" s="284"/>
      <c r="O150" s="284"/>
      <c r="P150" s="284"/>
      <c r="Q150" s="284"/>
    </row>
    <row r="151" spans="1:17" x14ac:dyDescent="0.2">
      <c r="A151" s="243"/>
      <c r="B151" s="217"/>
      <c r="C151" s="244"/>
      <c r="D151" s="234"/>
      <c r="E151" s="245"/>
      <c r="F151" s="273"/>
      <c r="G151" s="273"/>
      <c r="H151" s="273"/>
      <c r="I151" s="273"/>
      <c r="J151" s="273"/>
      <c r="K151" s="273"/>
      <c r="L151" s="273"/>
      <c r="M151" s="273"/>
      <c r="N151" s="273"/>
      <c r="O151" s="273"/>
      <c r="P151" s="273"/>
      <c r="Q151" s="273"/>
    </row>
    <row r="152" spans="1:17" x14ac:dyDescent="0.2">
      <c r="A152" s="243"/>
      <c r="B152" s="217"/>
      <c r="C152" s="244"/>
      <c r="D152" s="234"/>
      <c r="E152" s="245"/>
      <c r="F152" s="273"/>
      <c r="G152" s="273"/>
      <c r="H152" s="273"/>
      <c r="I152" s="273"/>
      <c r="J152" s="273"/>
      <c r="K152" s="273"/>
      <c r="L152" s="273"/>
      <c r="M152" s="273"/>
      <c r="N152" s="273"/>
      <c r="O152" s="273"/>
      <c r="P152" s="273"/>
      <c r="Q152" s="273"/>
    </row>
    <row r="153" spans="1:17" x14ac:dyDescent="0.2">
      <c r="A153" s="243"/>
      <c r="B153" s="217"/>
      <c r="C153" s="244"/>
      <c r="D153" s="234"/>
      <c r="E153" s="245"/>
      <c r="F153" s="273"/>
      <c r="G153" s="273"/>
      <c r="H153" s="273"/>
      <c r="I153" s="273"/>
      <c r="J153" s="273"/>
      <c r="K153" s="273"/>
      <c r="L153" s="273"/>
      <c r="M153" s="273"/>
      <c r="N153" s="273"/>
      <c r="O153" s="273"/>
      <c r="P153" s="273"/>
      <c r="Q153" s="273"/>
    </row>
    <row r="154" spans="1:17" x14ac:dyDescent="0.2">
      <c r="A154" s="243"/>
      <c r="B154" s="217"/>
      <c r="C154" s="244"/>
      <c r="D154" s="234"/>
      <c r="E154" s="245"/>
      <c r="F154" s="273"/>
      <c r="G154" s="273"/>
      <c r="H154" s="273"/>
      <c r="I154" s="273"/>
      <c r="J154" s="273"/>
      <c r="K154" s="273"/>
      <c r="L154" s="273"/>
      <c r="M154" s="273"/>
      <c r="N154" s="273"/>
      <c r="O154" s="273"/>
      <c r="P154" s="273"/>
      <c r="Q154" s="273"/>
    </row>
    <row r="155" spans="1:17" x14ac:dyDescent="0.2">
      <c r="A155" s="243"/>
      <c r="B155" s="217"/>
      <c r="C155" s="244"/>
      <c r="D155" s="234"/>
      <c r="E155" s="245"/>
      <c r="F155" s="273"/>
      <c r="G155" s="273"/>
      <c r="H155" s="273"/>
      <c r="I155" s="273"/>
      <c r="J155" s="273"/>
      <c r="K155" s="273"/>
      <c r="L155" s="273"/>
      <c r="M155" s="273"/>
      <c r="N155" s="273"/>
      <c r="O155" s="273"/>
      <c r="P155" s="273"/>
      <c r="Q155" s="273"/>
    </row>
    <row r="156" spans="1:17" x14ac:dyDescent="0.2">
      <c r="A156" s="243"/>
      <c r="B156" s="217"/>
      <c r="C156" s="244"/>
      <c r="D156" s="234"/>
      <c r="E156" s="245"/>
      <c r="F156" s="273"/>
      <c r="G156" s="273"/>
      <c r="H156" s="273"/>
      <c r="I156" s="273"/>
      <c r="J156" s="273"/>
      <c r="K156" s="273"/>
      <c r="L156" s="273"/>
      <c r="M156" s="273"/>
      <c r="N156" s="273"/>
      <c r="O156" s="273"/>
      <c r="P156" s="273"/>
      <c r="Q156" s="273"/>
    </row>
    <row r="157" spans="1:17" x14ac:dyDescent="0.2">
      <c r="A157" s="243"/>
      <c r="B157" s="217"/>
      <c r="C157" s="244"/>
      <c r="D157" s="234"/>
      <c r="E157" s="245"/>
      <c r="F157" s="273"/>
      <c r="G157" s="273"/>
      <c r="H157" s="273"/>
      <c r="I157" s="273"/>
      <c r="J157" s="273"/>
      <c r="K157" s="273"/>
      <c r="L157" s="273"/>
      <c r="M157" s="273"/>
      <c r="N157" s="273"/>
      <c r="O157" s="273"/>
      <c r="P157" s="273"/>
      <c r="Q157" s="273"/>
    </row>
    <row r="158" spans="1:17" x14ac:dyDescent="0.2">
      <c r="A158" s="243"/>
      <c r="B158" s="217"/>
      <c r="C158" s="244"/>
      <c r="D158" s="234"/>
      <c r="E158" s="245"/>
      <c r="F158" s="273"/>
      <c r="G158" s="273"/>
      <c r="H158" s="273"/>
      <c r="I158" s="273"/>
      <c r="J158" s="273"/>
      <c r="K158" s="273"/>
      <c r="L158" s="273"/>
      <c r="M158" s="273"/>
      <c r="N158" s="273"/>
      <c r="O158" s="273"/>
      <c r="P158" s="273"/>
      <c r="Q158" s="273"/>
    </row>
    <row r="159" spans="1:17" x14ac:dyDescent="0.2">
      <c r="A159" s="243"/>
      <c r="B159" s="217"/>
      <c r="C159" s="244"/>
      <c r="D159" s="234"/>
      <c r="E159" s="245"/>
      <c r="F159" s="273"/>
      <c r="G159" s="273"/>
      <c r="H159" s="273"/>
      <c r="I159" s="273"/>
      <c r="J159" s="273"/>
      <c r="K159" s="273"/>
      <c r="L159" s="273"/>
      <c r="M159" s="273"/>
      <c r="N159" s="273"/>
      <c r="O159" s="273"/>
      <c r="P159" s="273"/>
      <c r="Q159" s="273"/>
    </row>
    <row r="160" spans="1:17" x14ac:dyDescent="0.2">
      <c r="A160" s="243"/>
      <c r="B160" s="217"/>
      <c r="C160" s="244"/>
      <c r="D160" s="234"/>
      <c r="E160" s="245"/>
      <c r="F160" s="273"/>
      <c r="G160" s="273"/>
      <c r="H160" s="273"/>
      <c r="I160" s="273"/>
      <c r="J160" s="273"/>
      <c r="K160" s="273"/>
      <c r="L160" s="273"/>
      <c r="M160" s="273"/>
      <c r="N160" s="273"/>
      <c r="O160" s="273"/>
      <c r="P160" s="273"/>
      <c r="Q160" s="273"/>
    </row>
    <row r="161" spans="1:17" x14ac:dyDescent="0.2">
      <c r="A161" s="243"/>
      <c r="B161" s="217"/>
      <c r="C161" s="244"/>
      <c r="D161" s="234"/>
      <c r="E161" s="245"/>
      <c r="F161" s="273"/>
      <c r="G161" s="273"/>
      <c r="H161" s="273"/>
      <c r="I161" s="273"/>
      <c r="J161" s="273"/>
      <c r="K161" s="273"/>
      <c r="L161" s="273"/>
      <c r="M161" s="273"/>
      <c r="N161" s="273"/>
      <c r="O161" s="273"/>
      <c r="P161" s="273"/>
      <c r="Q161" s="273"/>
    </row>
    <row r="162" spans="1:17" x14ac:dyDescent="0.2">
      <c r="A162" s="243"/>
      <c r="B162" s="217"/>
      <c r="C162" s="244"/>
      <c r="D162" s="234"/>
      <c r="E162" s="245"/>
      <c r="F162" s="273"/>
      <c r="G162" s="273"/>
      <c r="H162" s="273"/>
      <c r="I162" s="273"/>
      <c r="J162" s="273"/>
      <c r="K162" s="273"/>
      <c r="L162" s="273"/>
      <c r="M162" s="273"/>
      <c r="N162" s="273"/>
      <c r="O162" s="273"/>
      <c r="P162" s="273"/>
      <c r="Q162" s="273"/>
    </row>
    <row r="163" spans="1:17" x14ac:dyDescent="0.2">
      <c r="A163" s="243"/>
      <c r="B163" s="217"/>
      <c r="C163" s="244"/>
      <c r="D163" s="234"/>
      <c r="E163" s="245"/>
      <c r="F163" s="273"/>
      <c r="G163" s="273"/>
      <c r="H163" s="273"/>
      <c r="I163" s="273"/>
      <c r="J163" s="273"/>
      <c r="K163" s="273"/>
      <c r="L163" s="273"/>
      <c r="M163" s="273"/>
      <c r="N163" s="273"/>
      <c r="O163" s="273"/>
      <c r="P163" s="273"/>
      <c r="Q163" s="273"/>
    </row>
    <row r="164" spans="1:17" x14ac:dyDescent="0.2">
      <c r="A164" s="243"/>
      <c r="B164" s="217"/>
      <c r="C164" s="244"/>
      <c r="D164" s="234"/>
      <c r="E164" s="245"/>
      <c r="F164" s="273"/>
      <c r="G164" s="273"/>
      <c r="H164" s="273"/>
      <c r="I164" s="273"/>
      <c r="J164" s="273"/>
      <c r="K164" s="273"/>
      <c r="L164" s="273"/>
      <c r="M164" s="273"/>
      <c r="N164" s="273"/>
      <c r="O164" s="273"/>
      <c r="P164" s="273"/>
      <c r="Q164" s="273"/>
    </row>
    <row r="165" spans="1:17" x14ac:dyDescent="0.2">
      <c r="A165" s="243"/>
      <c r="B165" s="217"/>
      <c r="C165" s="244"/>
      <c r="D165" s="234"/>
      <c r="E165" s="245"/>
      <c r="F165" s="273"/>
      <c r="G165" s="273"/>
      <c r="H165" s="273"/>
      <c r="I165" s="273"/>
      <c r="J165" s="273"/>
      <c r="K165" s="273"/>
      <c r="L165" s="273"/>
      <c r="M165" s="273"/>
      <c r="N165" s="273"/>
      <c r="O165" s="273"/>
      <c r="P165" s="273"/>
      <c r="Q165" s="273"/>
    </row>
    <row r="166" spans="1:17" x14ac:dyDescent="0.2">
      <c r="A166" s="243"/>
      <c r="B166" s="217"/>
      <c r="C166" s="244"/>
      <c r="D166" s="234"/>
      <c r="E166" s="245"/>
      <c r="F166" s="273"/>
      <c r="G166" s="273"/>
      <c r="H166" s="273"/>
      <c r="I166" s="273"/>
      <c r="J166" s="273"/>
      <c r="K166" s="273"/>
      <c r="L166" s="273"/>
      <c r="M166" s="273"/>
      <c r="N166" s="273"/>
      <c r="O166" s="273"/>
      <c r="P166" s="273"/>
      <c r="Q166" s="273"/>
    </row>
    <row r="167" spans="1:17" x14ac:dyDescent="0.2">
      <c r="A167" s="243"/>
      <c r="B167" s="217"/>
      <c r="C167" s="244"/>
      <c r="D167" s="234"/>
      <c r="E167" s="245"/>
      <c r="F167" s="273"/>
      <c r="G167" s="273"/>
      <c r="H167" s="273"/>
      <c r="I167" s="273"/>
      <c r="J167" s="273"/>
      <c r="K167" s="273"/>
      <c r="L167" s="273"/>
      <c r="M167" s="273"/>
      <c r="N167" s="273"/>
      <c r="O167" s="273"/>
      <c r="P167" s="273"/>
      <c r="Q167" s="273"/>
    </row>
    <row r="168" spans="1:17" x14ac:dyDescent="0.2">
      <c r="A168" s="243"/>
      <c r="B168" s="217"/>
      <c r="C168" s="244"/>
      <c r="D168" s="234"/>
      <c r="E168" s="245"/>
      <c r="F168" s="273"/>
      <c r="G168" s="273"/>
      <c r="H168" s="273"/>
      <c r="I168" s="273"/>
      <c r="J168" s="273"/>
      <c r="K168" s="273"/>
      <c r="L168" s="273"/>
      <c r="M168" s="273"/>
      <c r="N168" s="273"/>
      <c r="O168" s="273"/>
      <c r="P168" s="273"/>
      <c r="Q168" s="273"/>
    </row>
    <row r="169" spans="1:17" x14ac:dyDescent="0.2">
      <c r="A169" s="243"/>
      <c r="B169" s="217"/>
      <c r="C169" s="244"/>
      <c r="D169" s="234"/>
      <c r="E169" s="245"/>
      <c r="F169" s="273"/>
      <c r="G169" s="273"/>
      <c r="H169" s="273"/>
      <c r="I169" s="273"/>
      <c r="J169" s="273"/>
      <c r="K169" s="273"/>
      <c r="L169" s="273"/>
      <c r="M169" s="273"/>
      <c r="N169" s="273"/>
      <c r="O169" s="273"/>
      <c r="P169" s="273"/>
      <c r="Q169" s="273"/>
    </row>
    <row r="170" spans="1:17" x14ac:dyDescent="0.2">
      <c r="A170" s="243"/>
      <c r="B170" s="217"/>
      <c r="C170" s="244"/>
      <c r="D170" s="234"/>
      <c r="E170" s="245"/>
      <c r="F170" s="273"/>
      <c r="G170" s="273"/>
      <c r="H170" s="273"/>
      <c r="I170" s="273"/>
      <c r="J170" s="273"/>
      <c r="K170" s="273"/>
      <c r="L170" s="273"/>
      <c r="M170" s="273"/>
      <c r="N170" s="273"/>
      <c r="O170" s="273"/>
      <c r="P170" s="273"/>
      <c r="Q170" s="273"/>
    </row>
    <row r="171" spans="1:17" x14ac:dyDescent="0.2">
      <c r="A171" s="243"/>
      <c r="B171" s="217"/>
      <c r="C171" s="244"/>
      <c r="D171" s="234"/>
      <c r="E171" s="245"/>
      <c r="F171" s="273"/>
      <c r="G171" s="273"/>
      <c r="H171" s="273"/>
      <c r="I171" s="273"/>
      <c r="J171" s="273"/>
      <c r="K171" s="273"/>
      <c r="L171" s="273"/>
      <c r="M171" s="273"/>
      <c r="N171" s="273"/>
      <c r="O171" s="273"/>
      <c r="P171" s="273"/>
      <c r="Q171" s="273"/>
    </row>
    <row r="172" spans="1:17" x14ac:dyDescent="0.2">
      <c r="A172" s="243"/>
      <c r="B172" s="217"/>
      <c r="C172" s="244"/>
      <c r="D172" s="234"/>
      <c r="E172" s="245"/>
      <c r="F172" s="273"/>
      <c r="G172" s="273"/>
      <c r="H172" s="273"/>
      <c r="I172" s="273"/>
      <c r="J172" s="273"/>
      <c r="K172" s="273"/>
      <c r="L172" s="273"/>
      <c r="M172" s="273"/>
      <c r="N172" s="273"/>
      <c r="O172" s="273"/>
      <c r="P172" s="273"/>
      <c r="Q172" s="273"/>
    </row>
    <row r="173" spans="1:17" x14ac:dyDescent="0.2">
      <c r="A173" s="243"/>
      <c r="B173" s="217"/>
      <c r="C173" s="244"/>
      <c r="D173" s="234"/>
      <c r="E173" s="245"/>
      <c r="F173" s="273"/>
      <c r="G173" s="273"/>
      <c r="H173" s="273"/>
      <c r="I173" s="273"/>
      <c r="J173" s="273"/>
      <c r="K173" s="273"/>
      <c r="L173" s="273"/>
      <c r="M173" s="273"/>
      <c r="N173" s="273"/>
      <c r="O173" s="273"/>
      <c r="P173" s="273"/>
      <c r="Q173" s="273"/>
    </row>
    <row r="174" spans="1:17" x14ac:dyDescent="0.2">
      <c r="A174" s="243"/>
      <c r="B174" s="217"/>
      <c r="C174" s="244"/>
      <c r="D174" s="234"/>
      <c r="E174" s="245"/>
      <c r="F174" s="273"/>
      <c r="G174" s="273"/>
      <c r="H174" s="273"/>
      <c r="I174" s="273"/>
      <c r="J174" s="273"/>
      <c r="K174" s="273"/>
      <c r="L174" s="273"/>
      <c r="M174" s="273"/>
      <c r="N174" s="273"/>
      <c r="O174" s="273"/>
      <c r="P174" s="273"/>
      <c r="Q174" s="273"/>
    </row>
    <row r="175" spans="1:17" x14ac:dyDescent="0.2">
      <c r="A175" s="243"/>
      <c r="B175" s="217"/>
      <c r="C175" s="244"/>
      <c r="D175" s="234"/>
      <c r="E175" s="245"/>
      <c r="F175" s="273"/>
      <c r="G175" s="273"/>
      <c r="H175" s="273"/>
      <c r="I175" s="273"/>
      <c r="J175" s="273"/>
      <c r="K175" s="273"/>
      <c r="L175" s="273"/>
      <c r="M175" s="273"/>
      <c r="N175" s="273"/>
      <c r="O175" s="273"/>
      <c r="P175" s="273"/>
      <c r="Q175" s="273"/>
    </row>
    <row r="176" spans="1:17" x14ac:dyDescent="0.2">
      <c r="A176" s="243"/>
      <c r="B176" s="217"/>
      <c r="C176" s="244"/>
      <c r="D176" s="234"/>
      <c r="E176" s="245"/>
      <c r="F176" s="273"/>
      <c r="G176" s="273"/>
      <c r="H176" s="273"/>
      <c r="I176" s="273"/>
      <c r="J176" s="273"/>
      <c r="K176" s="273"/>
      <c r="L176" s="273"/>
      <c r="M176" s="273"/>
      <c r="N176" s="273"/>
      <c r="O176" s="273"/>
      <c r="P176" s="273"/>
      <c r="Q176" s="273"/>
    </row>
    <row r="177" spans="1:17" x14ac:dyDescent="0.2">
      <c r="A177" s="243"/>
      <c r="B177" s="217"/>
      <c r="C177" s="244"/>
      <c r="D177" s="234"/>
      <c r="E177" s="245"/>
      <c r="F177" s="273"/>
      <c r="G177" s="273"/>
      <c r="H177" s="273"/>
      <c r="I177" s="273"/>
      <c r="J177" s="273"/>
      <c r="K177" s="273"/>
      <c r="L177" s="273"/>
      <c r="M177" s="273"/>
      <c r="N177" s="273"/>
      <c r="O177" s="273"/>
      <c r="P177" s="273"/>
      <c r="Q177" s="273"/>
    </row>
    <row r="178" spans="1:17" x14ac:dyDescent="0.2">
      <c r="A178" s="243"/>
      <c r="B178" s="217"/>
      <c r="C178" s="244"/>
      <c r="D178" s="234"/>
      <c r="E178" s="245"/>
      <c r="F178" s="273"/>
      <c r="G178" s="273"/>
      <c r="H178" s="273"/>
      <c r="I178" s="273"/>
      <c r="J178" s="273"/>
      <c r="K178" s="273"/>
      <c r="L178" s="273"/>
      <c r="M178" s="273"/>
      <c r="N178" s="273"/>
      <c r="O178" s="273"/>
      <c r="P178" s="273"/>
      <c r="Q178" s="273"/>
    </row>
    <row r="179" spans="1:17" x14ac:dyDescent="0.2">
      <c r="A179" s="243"/>
      <c r="B179" s="217"/>
      <c r="C179" s="244"/>
      <c r="D179" s="234"/>
      <c r="E179" s="245"/>
      <c r="F179" s="273"/>
      <c r="G179" s="273"/>
      <c r="H179" s="273"/>
      <c r="I179" s="273"/>
      <c r="J179" s="273"/>
      <c r="K179" s="273"/>
      <c r="L179" s="273"/>
      <c r="M179" s="273"/>
      <c r="N179" s="273"/>
      <c r="O179" s="273"/>
      <c r="P179" s="273"/>
      <c r="Q179" s="273"/>
    </row>
    <row r="180" spans="1:17" x14ac:dyDescent="0.2">
      <c r="A180" s="243"/>
      <c r="B180" s="217"/>
      <c r="C180" s="244"/>
      <c r="D180" s="234"/>
      <c r="E180" s="245"/>
      <c r="F180" s="273"/>
      <c r="G180" s="273"/>
      <c r="H180" s="273"/>
      <c r="I180" s="273"/>
      <c r="J180" s="273"/>
      <c r="K180" s="273"/>
      <c r="L180" s="273"/>
      <c r="M180" s="273"/>
      <c r="N180" s="273"/>
      <c r="O180" s="273"/>
      <c r="P180" s="273"/>
      <c r="Q180" s="273"/>
    </row>
    <row r="181" spans="1:17" x14ac:dyDescent="0.2">
      <c r="A181" s="243"/>
      <c r="B181" s="217"/>
      <c r="C181" s="244"/>
      <c r="D181" s="234"/>
      <c r="E181" s="245"/>
      <c r="F181" s="273"/>
      <c r="G181" s="273"/>
      <c r="H181" s="273"/>
      <c r="I181" s="273"/>
      <c r="J181" s="273"/>
      <c r="K181" s="273"/>
      <c r="L181" s="273"/>
      <c r="M181" s="273"/>
      <c r="N181" s="273"/>
      <c r="O181" s="273"/>
      <c r="P181" s="273"/>
      <c r="Q181" s="273"/>
    </row>
    <row r="182" spans="1:17" x14ac:dyDescent="0.2">
      <c r="A182" s="243"/>
      <c r="B182" s="217"/>
      <c r="C182" s="244"/>
      <c r="D182" s="234"/>
      <c r="E182" s="245"/>
      <c r="F182" s="273"/>
      <c r="G182" s="273"/>
      <c r="H182" s="273"/>
      <c r="I182" s="273"/>
      <c r="J182" s="273"/>
      <c r="K182" s="273"/>
      <c r="L182" s="273"/>
      <c r="M182" s="273"/>
      <c r="N182" s="273"/>
      <c r="O182" s="273"/>
      <c r="P182" s="273"/>
      <c r="Q182" s="273"/>
    </row>
    <row r="183" spans="1:17" x14ac:dyDescent="0.2">
      <c r="A183" s="243"/>
      <c r="B183" s="217"/>
      <c r="C183" s="244"/>
      <c r="D183" s="234"/>
      <c r="E183" s="245"/>
      <c r="F183" s="273"/>
      <c r="G183" s="273"/>
      <c r="H183" s="273"/>
      <c r="I183" s="273"/>
      <c r="J183" s="273"/>
      <c r="K183" s="273"/>
      <c r="L183" s="273"/>
      <c r="M183" s="273"/>
      <c r="N183" s="273"/>
      <c r="O183" s="273"/>
      <c r="P183" s="273"/>
      <c r="Q183" s="273"/>
    </row>
  </sheetData>
  <mergeCells count="83">
    <mergeCell ref="A142:C142"/>
    <mergeCell ref="A146:Q146"/>
    <mergeCell ref="A147:Q147"/>
    <mergeCell ref="A149:Q149"/>
    <mergeCell ref="A150:Q150"/>
    <mergeCell ref="A133:I133"/>
    <mergeCell ref="A134:I134"/>
    <mergeCell ref="A135:I135"/>
    <mergeCell ref="A138:C138"/>
    <mergeCell ref="A140:C140"/>
    <mergeCell ref="A141:C141"/>
    <mergeCell ref="A127:I127"/>
    <mergeCell ref="A128:I128"/>
    <mergeCell ref="A129:I129"/>
    <mergeCell ref="A130:I130"/>
    <mergeCell ref="A131:I131"/>
    <mergeCell ref="A132:I132"/>
    <mergeCell ref="A121:I121"/>
    <mergeCell ref="A122:I122"/>
    <mergeCell ref="A123:I123"/>
    <mergeCell ref="A124:I124"/>
    <mergeCell ref="A125:I125"/>
    <mergeCell ref="A126:I126"/>
    <mergeCell ref="A115:I115"/>
    <mergeCell ref="A116:I116"/>
    <mergeCell ref="A117:Q117"/>
    <mergeCell ref="A118:I118"/>
    <mergeCell ref="A119:I119"/>
    <mergeCell ref="A120:I120"/>
    <mergeCell ref="A109:I109"/>
    <mergeCell ref="A110:I110"/>
    <mergeCell ref="A111:I111"/>
    <mergeCell ref="A112:I112"/>
    <mergeCell ref="A113:I113"/>
    <mergeCell ref="A114:I114"/>
    <mergeCell ref="A103:I103"/>
    <mergeCell ref="A104:I104"/>
    <mergeCell ref="A105:I105"/>
    <mergeCell ref="A106:I106"/>
    <mergeCell ref="A107:I107"/>
    <mergeCell ref="A108:I108"/>
    <mergeCell ref="A82:I82"/>
    <mergeCell ref="A83:I83"/>
    <mergeCell ref="A84:I84"/>
    <mergeCell ref="A85:Q85"/>
    <mergeCell ref="A99:Q99"/>
    <mergeCell ref="A102:I102"/>
    <mergeCell ref="A76:I76"/>
    <mergeCell ref="A77:I77"/>
    <mergeCell ref="A78:I78"/>
    <mergeCell ref="A79:I79"/>
    <mergeCell ref="A80:I80"/>
    <mergeCell ref="A81:I81"/>
    <mergeCell ref="A70:I70"/>
    <mergeCell ref="A71:I71"/>
    <mergeCell ref="A72:I72"/>
    <mergeCell ref="A73:I73"/>
    <mergeCell ref="A74:I74"/>
    <mergeCell ref="A75:I75"/>
    <mergeCell ref="A26:Q26"/>
    <mergeCell ref="A27:Q27"/>
    <mergeCell ref="A35:Q35"/>
    <mergeCell ref="A41:Q41"/>
    <mergeCell ref="A45:Q45"/>
    <mergeCell ref="A69:I69"/>
    <mergeCell ref="N22:N24"/>
    <mergeCell ref="O22:O24"/>
    <mergeCell ref="P22:P24"/>
    <mergeCell ref="Q22:Q24"/>
    <mergeCell ref="F23:F24"/>
    <mergeCell ref="G23:I23"/>
    <mergeCell ref="J23:J24"/>
    <mergeCell ref="K23:M23"/>
    <mergeCell ref="J16:K16"/>
    <mergeCell ref="J17:K17"/>
    <mergeCell ref="J18:K18"/>
    <mergeCell ref="A22:A24"/>
    <mergeCell ref="B22:B24"/>
    <mergeCell ref="C22:C24"/>
    <mergeCell ref="D22:D24"/>
    <mergeCell ref="E22:E24"/>
    <mergeCell ref="F22:I22"/>
    <mergeCell ref="J22:M2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2"/>
  <sheetViews>
    <sheetView workbookViewId="0">
      <selection sqref="A1:Q242"/>
    </sheetView>
  </sheetViews>
  <sheetFormatPr defaultRowHeight="12.75" x14ac:dyDescent="0.2"/>
  <cols>
    <col min="3" max="3" width="41.42578125" customWidth="1"/>
  </cols>
  <sheetData>
    <row r="1" spans="1:17" x14ac:dyDescent="0.2">
      <c r="A1" s="216" t="s">
        <v>100</v>
      </c>
      <c r="B1" s="217"/>
      <c r="C1" s="218"/>
      <c r="D1" s="219"/>
      <c r="E1" s="220"/>
      <c r="F1" s="221"/>
      <c r="G1" s="221"/>
      <c r="H1" s="221"/>
      <c r="I1" s="221"/>
      <c r="J1" s="221"/>
      <c r="K1" s="221"/>
      <c r="L1" s="221"/>
      <c r="M1" s="222" t="s">
        <v>101</v>
      </c>
      <c r="N1" s="223"/>
      <c r="O1" s="221"/>
      <c r="P1" s="221"/>
      <c r="Q1" s="221"/>
    </row>
    <row r="2" spans="1:17" x14ac:dyDescent="0.2">
      <c r="A2" s="224"/>
      <c r="B2" s="217"/>
      <c r="C2" s="218"/>
      <c r="D2" s="219"/>
      <c r="E2" s="220"/>
      <c r="F2" s="221"/>
      <c r="G2" s="221"/>
      <c r="H2" s="221"/>
      <c r="I2" s="221"/>
      <c r="J2" s="221"/>
      <c r="K2" s="221"/>
      <c r="L2" s="221"/>
      <c r="M2" s="224"/>
      <c r="N2" s="223"/>
      <c r="O2" s="221"/>
      <c r="P2" s="221"/>
      <c r="Q2" s="221"/>
    </row>
    <row r="3" spans="1:17" x14ac:dyDescent="0.2">
      <c r="A3" s="224"/>
      <c r="B3" s="217"/>
      <c r="C3" s="218"/>
      <c r="D3" s="219"/>
      <c r="E3" s="220"/>
      <c r="F3" s="221"/>
      <c r="G3" s="221"/>
      <c r="H3" s="221"/>
      <c r="I3" s="221"/>
      <c r="J3" s="221"/>
      <c r="K3" s="221"/>
      <c r="L3" s="221"/>
      <c r="M3" s="224"/>
      <c r="N3" s="223"/>
      <c r="O3" s="221"/>
      <c r="P3" s="221"/>
      <c r="Q3" s="221"/>
    </row>
    <row r="4" spans="1:17" x14ac:dyDescent="0.2">
      <c r="A4" s="224" t="s">
        <v>102</v>
      </c>
      <c r="B4" s="217"/>
      <c r="C4" s="218"/>
      <c r="D4" s="219"/>
      <c r="E4" s="220"/>
      <c r="F4" s="221"/>
      <c r="G4" s="221"/>
      <c r="H4" s="221"/>
      <c r="I4" s="221"/>
      <c r="J4" s="221"/>
      <c r="K4" s="221"/>
      <c r="L4" s="221"/>
      <c r="M4" s="224" t="s">
        <v>102</v>
      </c>
      <c r="N4" s="223"/>
      <c r="O4" s="221"/>
      <c r="P4" s="221"/>
      <c r="Q4" s="221"/>
    </row>
    <row r="5" spans="1:17" x14ac:dyDescent="0.2">
      <c r="A5" s="224" t="s">
        <v>103</v>
      </c>
      <c r="B5" s="217"/>
      <c r="C5" s="218"/>
      <c r="D5" s="219"/>
      <c r="E5" s="220"/>
      <c r="F5" s="221"/>
      <c r="G5" s="221"/>
      <c r="H5" s="221"/>
      <c r="I5" s="221"/>
      <c r="J5" s="221"/>
      <c r="K5" s="221"/>
      <c r="L5" s="221"/>
      <c r="M5" s="225" t="s">
        <v>104</v>
      </c>
      <c r="N5" s="223"/>
      <c r="O5" s="221"/>
      <c r="P5" s="221"/>
      <c r="Q5" s="221"/>
    </row>
    <row r="6" spans="1:17" x14ac:dyDescent="0.2">
      <c r="A6" s="220"/>
      <c r="B6" s="224"/>
      <c r="C6" s="218"/>
      <c r="D6" s="219"/>
      <c r="E6" s="226"/>
      <c r="F6" s="221"/>
      <c r="G6" s="221"/>
      <c r="H6" s="220" t="s">
        <v>105</v>
      </c>
      <c r="I6" s="221"/>
      <c r="J6" s="227"/>
      <c r="K6" s="221"/>
      <c r="L6" s="221"/>
      <c r="M6" s="221"/>
      <c r="N6" s="221"/>
      <c r="O6" s="221"/>
      <c r="P6" s="221"/>
      <c r="Q6" s="221"/>
    </row>
    <row r="7" spans="1:17" x14ac:dyDescent="0.2">
      <c r="A7" s="220"/>
      <c r="B7" s="224"/>
      <c r="C7" s="218"/>
      <c r="D7" s="219"/>
      <c r="E7" s="228"/>
      <c r="F7" s="229"/>
      <c r="G7" s="229"/>
      <c r="H7" s="230" t="s">
        <v>106</v>
      </c>
      <c r="I7" s="230"/>
      <c r="J7" s="231"/>
      <c r="K7" s="221"/>
      <c r="L7" s="221"/>
      <c r="M7" s="221"/>
      <c r="N7" s="221"/>
      <c r="O7" s="221"/>
      <c r="P7" s="221"/>
      <c r="Q7" s="221"/>
    </row>
    <row r="8" spans="1:17" x14ac:dyDescent="0.2">
      <c r="A8" s="220"/>
      <c r="B8" s="224"/>
      <c r="C8" s="218"/>
      <c r="D8" s="219"/>
      <c r="E8" s="226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</row>
    <row r="9" spans="1:17" x14ac:dyDescent="0.2">
      <c r="A9" s="220"/>
      <c r="B9" s="224"/>
      <c r="C9" s="218"/>
      <c r="D9" s="219"/>
      <c r="E9" s="226"/>
      <c r="F9" s="221"/>
      <c r="G9" s="221"/>
      <c r="H9" s="232" t="s">
        <v>306</v>
      </c>
      <c r="I9" s="232"/>
      <c r="J9" s="221"/>
      <c r="K9" s="221"/>
      <c r="L9" s="221"/>
      <c r="M9" s="221"/>
      <c r="N9" s="221"/>
      <c r="O9" s="221"/>
      <c r="P9" s="221"/>
      <c r="Q9" s="221"/>
    </row>
    <row r="10" spans="1:17" x14ac:dyDescent="0.2">
      <c r="A10" s="220"/>
      <c r="B10" s="224"/>
      <c r="C10" s="218"/>
      <c r="D10" s="219"/>
      <c r="E10" s="226"/>
      <c r="F10" s="221"/>
      <c r="G10" s="221"/>
      <c r="H10" s="220" t="s">
        <v>108</v>
      </c>
      <c r="I10" s="220"/>
      <c r="J10" s="221"/>
      <c r="K10" s="221"/>
      <c r="L10" s="221"/>
      <c r="M10" s="221"/>
      <c r="N10" s="221"/>
      <c r="O10" s="221"/>
      <c r="P10" s="221"/>
      <c r="Q10" s="221"/>
    </row>
    <row r="11" spans="1:17" x14ac:dyDescent="0.2">
      <c r="A11" s="220"/>
      <c r="B11" s="224"/>
      <c r="C11" s="218"/>
      <c r="D11" s="219"/>
      <c r="E11" s="226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</row>
    <row r="12" spans="1:17" x14ac:dyDescent="0.2">
      <c r="A12" s="220"/>
      <c r="B12" s="224"/>
      <c r="C12" s="233"/>
      <c r="D12" s="286"/>
      <c r="E12" s="235"/>
      <c r="F12" s="221"/>
      <c r="G12" s="236" t="s">
        <v>307</v>
      </c>
      <c r="H12" s="220"/>
      <c r="I12" s="221"/>
      <c r="J12" s="221"/>
      <c r="K12" s="227"/>
      <c r="L12" s="227"/>
      <c r="M12" s="221"/>
      <c r="N12" s="221"/>
      <c r="O12" s="221"/>
      <c r="P12" s="221"/>
      <c r="Q12" s="221"/>
    </row>
    <row r="13" spans="1:17" x14ac:dyDescent="0.2">
      <c r="A13" s="220"/>
      <c r="B13" s="224"/>
      <c r="C13" s="218"/>
      <c r="D13" s="219"/>
      <c r="E13" s="237"/>
      <c r="F13" s="229"/>
      <c r="G13" s="229"/>
      <c r="H13" s="230" t="s">
        <v>110</v>
      </c>
      <c r="I13" s="230"/>
      <c r="J13" s="229"/>
      <c r="K13" s="231"/>
      <c r="L13" s="221"/>
      <c r="M13" s="221"/>
      <c r="N13" s="221"/>
      <c r="O13" s="221"/>
      <c r="P13" s="221"/>
      <c r="Q13" s="221"/>
    </row>
    <row r="14" spans="1:17" x14ac:dyDescent="0.2">
      <c r="A14" s="238"/>
      <c r="B14" s="239"/>
      <c r="C14" s="218"/>
      <c r="D14" s="219"/>
      <c r="E14" s="226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</row>
    <row r="15" spans="1:17" x14ac:dyDescent="0.2">
      <c r="A15" s="220"/>
      <c r="B15" s="224"/>
      <c r="C15" s="218"/>
      <c r="D15" s="235" t="s">
        <v>308</v>
      </c>
      <c r="E15" s="220"/>
      <c r="F15" s="221"/>
      <c r="G15" s="221"/>
      <c r="H15" s="221"/>
      <c r="I15" s="235"/>
      <c r="J15" s="235"/>
      <c r="K15" s="221"/>
      <c r="L15" s="221"/>
      <c r="M15" s="221"/>
      <c r="N15" s="221"/>
      <c r="O15" s="221"/>
      <c r="P15" s="221"/>
      <c r="Q15" s="221"/>
    </row>
    <row r="16" spans="1:17" x14ac:dyDescent="0.2">
      <c r="A16" s="220"/>
      <c r="B16" s="224"/>
      <c r="C16" s="218"/>
      <c r="D16" s="235" t="s">
        <v>309</v>
      </c>
      <c r="E16" s="220"/>
      <c r="F16" s="221"/>
      <c r="G16" s="221"/>
      <c r="H16" s="221"/>
      <c r="I16" s="235"/>
      <c r="J16" s="240" t="s">
        <v>310</v>
      </c>
      <c r="K16" s="241"/>
      <c r="L16" s="225" t="s">
        <v>114</v>
      </c>
      <c r="M16" s="221"/>
      <c r="N16" s="221"/>
      <c r="O16" s="221"/>
      <c r="P16" s="221"/>
      <c r="Q16" s="221"/>
    </row>
    <row r="17" spans="1:17" x14ac:dyDescent="0.2">
      <c r="A17" s="220"/>
      <c r="B17" s="224"/>
      <c r="C17" s="218"/>
      <c r="D17" s="235" t="s">
        <v>311</v>
      </c>
      <c r="E17" s="220"/>
      <c r="F17" s="221"/>
      <c r="G17" s="221"/>
      <c r="H17" s="221"/>
      <c r="I17" s="235"/>
      <c r="J17" s="240" t="s">
        <v>312</v>
      </c>
      <c r="K17" s="241"/>
      <c r="L17" s="225" t="s">
        <v>114</v>
      </c>
      <c r="M17" s="221"/>
      <c r="N17" s="221"/>
      <c r="O17" s="221"/>
      <c r="P17" s="221"/>
      <c r="Q17" s="221"/>
    </row>
    <row r="18" spans="1:17" x14ac:dyDescent="0.2">
      <c r="A18" s="220"/>
      <c r="B18" s="224"/>
      <c r="C18" s="218"/>
      <c r="D18" s="235" t="s">
        <v>313</v>
      </c>
      <c r="E18" s="220"/>
      <c r="F18" s="221"/>
      <c r="G18" s="221"/>
      <c r="H18" s="221"/>
      <c r="I18" s="235"/>
      <c r="J18" s="240" t="s">
        <v>314</v>
      </c>
      <c r="K18" s="241"/>
      <c r="L18" s="225" t="s">
        <v>114</v>
      </c>
      <c r="M18" s="221"/>
      <c r="N18" s="221"/>
      <c r="O18" s="221"/>
      <c r="P18" s="221"/>
      <c r="Q18" s="221"/>
    </row>
    <row r="19" spans="1:17" x14ac:dyDescent="0.2">
      <c r="A19" s="220"/>
      <c r="B19" s="224"/>
      <c r="C19" s="218"/>
      <c r="D19" s="235" t="s">
        <v>115</v>
      </c>
      <c r="E19" s="220"/>
      <c r="F19" s="221"/>
      <c r="G19" s="221"/>
      <c r="H19" s="221"/>
      <c r="I19" s="235"/>
      <c r="J19" s="240" t="s">
        <v>315</v>
      </c>
      <c r="K19" s="241"/>
      <c r="L19" s="225" t="s">
        <v>114</v>
      </c>
      <c r="M19" s="221"/>
      <c r="N19" s="221"/>
      <c r="O19" s="221"/>
      <c r="P19" s="221"/>
      <c r="Q19" s="221"/>
    </row>
    <row r="20" spans="1:17" x14ac:dyDescent="0.2">
      <c r="A20" s="220"/>
      <c r="B20" s="224"/>
      <c r="C20" s="218"/>
      <c r="D20" s="235" t="s">
        <v>117</v>
      </c>
      <c r="E20" s="220"/>
      <c r="F20" s="221"/>
      <c r="G20" s="221"/>
      <c r="H20" s="221"/>
      <c r="I20" s="235"/>
      <c r="J20" s="240" t="s">
        <v>316</v>
      </c>
      <c r="K20" s="241"/>
      <c r="L20" s="225" t="s">
        <v>119</v>
      </c>
      <c r="M20" s="221"/>
      <c r="N20" s="221"/>
      <c r="O20" s="221"/>
      <c r="P20" s="221"/>
      <c r="Q20" s="221"/>
    </row>
    <row r="21" spans="1:17" x14ac:dyDescent="0.2">
      <c r="A21" s="220"/>
      <c r="B21" s="224"/>
      <c r="C21" s="218"/>
      <c r="D21" s="242" t="s">
        <v>120</v>
      </c>
      <c r="E21" s="220"/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</row>
    <row r="22" spans="1:17" x14ac:dyDescent="0.2">
      <c r="A22" s="220"/>
      <c r="B22" s="224"/>
      <c r="C22" s="218"/>
      <c r="D22" s="219"/>
      <c r="E22" s="220"/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</row>
    <row r="23" spans="1:17" x14ac:dyDescent="0.2">
      <c r="A23" s="243"/>
      <c r="B23" s="217"/>
      <c r="C23" s="244"/>
      <c r="D23" s="234"/>
      <c r="E23" s="245"/>
      <c r="F23" s="223"/>
      <c r="G23" s="223"/>
      <c r="H23" s="223"/>
      <c r="I23" s="223"/>
      <c r="J23" s="223"/>
      <c r="K23" s="223"/>
      <c r="L23" s="223"/>
      <c r="M23" s="223"/>
      <c r="N23" s="223"/>
      <c r="O23" s="223"/>
      <c r="P23" s="223"/>
      <c r="Q23" s="223"/>
    </row>
    <row r="24" spans="1:17" x14ac:dyDescent="0.2">
      <c r="A24" s="246" t="s">
        <v>121</v>
      </c>
      <c r="B24" s="247" t="s">
        <v>122</v>
      </c>
      <c r="C24" s="246" t="s">
        <v>123</v>
      </c>
      <c r="D24" s="246" t="s">
        <v>124</v>
      </c>
      <c r="E24" s="246" t="s">
        <v>125</v>
      </c>
      <c r="F24" s="246" t="s">
        <v>126</v>
      </c>
      <c r="G24" s="248"/>
      <c r="H24" s="248"/>
      <c r="I24" s="248"/>
      <c r="J24" s="246" t="s">
        <v>127</v>
      </c>
      <c r="K24" s="248"/>
      <c r="L24" s="248"/>
      <c r="M24" s="248"/>
      <c r="N24" s="246" t="s">
        <v>128</v>
      </c>
      <c r="O24" s="246" t="s">
        <v>129</v>
      </c>
      <c r="P24" s="246" t="s">
        <v>130</v>
      </c>
      <c r="Q24" s="246" t="s">
        <v>131</v>
      </c>
    </row>
    <row r="25" spans="1:17" x14ac:dyDescent="0.2">
      <c r="A25" s="248"/>
      <c r="B25" s="249"/>
      <c r="C25" s="250"/>
      <c r="D25" s="246"/>
      <c r="E25" s="248"/>
      <c r="F25" s="246" t="s">
        <v>0</v>
      </c>
      <c r="G25" s="246" t="s">
        <v>132</v>
      </c>
      <c r="H25" s="248"/>
      <c r="I25" s="248"/>
      <c r="J25" s="246" t="s">
        <v>0</v>
      </c>
      <c r="K25" s="246" t="s">
        <v>132</v>
      </c>
      <c r="L25" s="248"/>
      <c r="M25" s="248"/>
      <c r="N25" s="246"/>
      <c r="O25" s="246"/>
      <c r="P25" s="246"/>
      <c r="Q25" s="246"/>
    </row>
    <row r="26" spans="1:17" x14ac:dyDescent="0.2">
      <c r="A26" s="248"/>
      <c r="B26" s="249"/>
      <c r="C26" s="250"/>
      <c r="D26" s="246"/>
      <c r="E26" s="248"/>
      <c r="F26" s="248"/>
      <c r="G26" s="251" t="s">
        <v>133</v>
      </c>
      <c r="H26" s="251" t="s">
        <v>134</v>
      </c>
      <c r="I26" s="251" t="s">
        <v>135</v>
      </c>
      <c r="J26" s="248"/>
      <c r="K26" s="251" t="s">
        <v>133</v>
      </c>
      <c r="L26" s="251" t="s">
        <v>134</v>
      </c>
      <c r="M26" s="251" t="s">
        <v>135</v>
      </c>
      <c r="N26" s="246"/>
      <c r="O26" s="246"/>
      <c r="P26" s="246"/>
      <c r="Q26" s="246"/>
    </row>
    <row r="27" spans="1:17" x14ac:dyDescent="0.2">
      <c r="A27" s="252">
        <v>1</v>
      </c>
      <c r="B27" s="253">
        <v>2</v>
      </c>
      <c r="C27" s="251">
        <v>3</v>
      </c>
      <c r="D27" s="251">
        <v>4</v>
      </c>
      <c r="E27" s="252">
        <v>5</v>
      </c>
      <c r="F27" s="254">
        <v>6</v>
      </c>
      <c r="G27" s="254">
        <v>7</v>
      </c>
      <c r="H27" s="254">
        <v>8</v>
      </c>
      <c r="I27" s="254">
        <v>9</v>
      </c>
      <c r="J27" s="254">
        <v>10</v>
      </c>
      <c r="K27" s="254">
        <v>11</v>
      </c>
      <c r="L27" s="254">
        <v>12</v>
      </c>
      <c r="M27" s="254">
        <v>13</v>
      </c>
      <c r="N27" s="254">
        <v>14</v>
      </c>
      <c r="O27" s="254">
        <v>15</v>
      </c>
      <c r="P27" s="254">
        <v>16</v>
      </c>
      <c r="Q27" s="254">
        <v>17</v>
      </c>
    </row>
    <row r="28" spans="1:17" x14ac:dyDescent="0.2">
      <c r="A28" s="255" t="s">
        <v>317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</row>
    <row r="29" spans="1:17" ht="104.25" x14ac:dyDescent="0.2">
      <c r="A29" s="252">
        <v>1</v>
      </c>
      <c r="B29" s="258" t="s">
        <v>318</v>
      </c>
      <c r="C29" s="259" t="s">
        <v>319</v>
      </c>
      <c r="D29" s="260" t="s">
        <v>320</v>
      </c>
      <c r="E29" s="261" t="s">
        <v>321</v>
      </c>
      <c r="F29" s="262">
        <v>79.92</v>
      </c>
      <c r="G29" s="262">
        <v>74.2</v>
      </c>
      <c r="H29" s="262">
        <v>5.72</v>
      </c>
      <c r="I29" s="262">
        <v>0.36</v>
      </c>
      <c r="J29" s="263">
        <v>480</v>
      </c>
      <c r="K29" s="263">
        <v>446</v>
      </c>
      <c r="L29" s="263">
        <v>34</v>
      </c>
      <c r="M29" s="263">
        <v>2</v>
      </c>
      <c r="N29" s="263">
        <v>5.6680000000000001</v>
      </c>
      <c r="O29" s="263">
        <v>34.01</v>
      </c>
      <c r="P29" s="263">
        <v>0.02</v>
      </c>
      <c r="Q29" s="263">
        <v>0.12</v>
      </c>
    </row>
    <row r="30" spans="1:17" ht="19.5" x14ac:dyDescent="0.2">
      <c r="A30" s="252"/>
      <c r="B30" s="264"/>
      <c r="C30" s="265" t="s">
        <v>322</v>
      </c>
      <c r="D30" s="261" t="s">
        <v>119</v>
      </c>
      <c r="E30" s="266" t="s">
        <v>323</v>
      </c>
      <c r="F30" s="267">
        <v>13.09</v>
      </c>
      <c r="G30" s="267">
        <v>13.09</v>
      </c>
      <c r="H30" s="263"/>
      <c r="I30" s="263"/>
      <c r="J30" s="267">
        <v>445.19</v>
      </c>
      <c r="K30" s="267">
        <v>445.19</v>
      </c>
      <c r="L30" s="263"/>
      <c r="M30" s="263"/>
      <c r="N30" s="263"/>
      <c r="O30" s="263"/>
      <c r="P30" s="263"/>
      <c r="Q30" s="263"/>
    </row>
    <row r="31" spans="1:17" ht="22.5" x14ac:dyDescent="0.2">
      <c r="A31" s="252"/>
      <c r="B31" s="268" t="s">
        <v>324</v>
      </c>
      <c r="C31" s="265" t="s">
        <v>191</v>
      </c>
      <c r="D31" s="261" t="s">
        <v>146</v>
      </c>
      <c r="E31" s="266" t="s">
        <v>325</v>
      </c>
      <c r="F31" s="267">
        <v>127.47</v>
      </c>
      <c r="G31" s="263"/>
      <c r="H31" s="267">
        <v>127.47</v>
      </c>
      <c r="I31" s="267">
        <v>18.2</v>
      </c>
      <c r="J31" s="267">
        <v>15.3</v>
      </c>
      <c r="K31" s="263"/>
      <c r="L31" s="267">
        <v>15.3</v>
      </c>
      <c r="M31" s="267">
        <v>2.1800000000000002</v>
      </c>
      <c r="N31" s="263"/>
      <c r="O31" s="263"/>
      <c r="P31" s="263"/>
      <c r="Q31" s="263"/>
    </row>
    <row r="32" spans="1:17" ht="22.5" x14ac:dyDescent="0.2">
      <c r="A32" s="252"/>
      <c r="B32" s="268" t="s">
        <v>326</v>
      </c>
      <c r="C32" s="265" t="s">
        <v>327</v>
      </c>
      <c r="D32" s="261" t="s">
        <v>146</v>
      </c>
      <c r="E32" s="266" t="s">
        <v>328</v>
      </c>
      <c r="F32" s="267">
        <v>8.9700000000000006</v>
      </c>
      <c r="G32" s="263"/>
      <c r="H32" s="267">
        <v>8.9700000000000006</v>
      </c>
      <c r="I32" s="263"/>
      <c r="J32" s="267">
        <v>11.21</v>
      </c>
      <c r="K32" s="263"/>
      <c r="L32" s="267">
        <v>11.21</v>
      </c>
      <c r="M32" s="263"/>
      <c r="N32" s="263"/>
      <c r="O32" s="263"/>
      <c r="P32" s="263"/>
      <c r="Q32" s="263"/>
    </row>
    <row r="33" spans="1:17" ht="19.5" x14ac:dyDescent="0.2">
      <c r="A33" s="252"/>
      <c r="B33" s="268" t="s">
        <v>329</v>
      </c>
      <c r="C33" s="265" t="s">
        <v>212</v>
      </c>
      <c r="D33" s="261" t="s">
        <v>146</v>
      </c>
      <c r="E33" s="266" t="s">
        <v>330</v>
      </c>
      <c r="F33" s="267">
        <v>109.17</v>
      </c>
      <c r="G33" s="263"/>
      <c r="H33" s="267">
        <v>109.17</v>
      </c>
      <c r="I33" s="263"/>
      <c r="J33" s="267">
        <v>7.64</v>
      </c>
      <c r="K33" s="263"/>
      <c r="L33" s="267">
        <v>7.64</v>
      </c>
      <c r="M33" s="263"/>
      <c r="N33" s="263"/>
      <c r="O33" s="263"/>
      <c r="P33" s="263"/>
      <c r="Q33" s="263"/>
    </row>
    <row r="34" spans="1:17" ht="22.5" x14ac:dyDescent="0.2">
      <c r="A34" s="252"/>
      <c r="B34" s="268" t="s">
        <v>331</v>
      </c>
      <c r="C34" s="265" t="s">
        <v>332</v>
      </c>
      <c r="D34" s="261" t="s">
        <v>216</v>
      </c>
      <c r="E34" s="266" t="s">
        <v>217</v>
      </c>
      <c r="F34" s="267">
        <v>11130.07</v>
      </c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</row>
    <row r="35" spans="1:17" ht="22.5" x14ac:dyDescent="0.2">
      <c r="A35" s="252"/>
      <c r="B35" s="268" t="s">
        <v>333</v>
      </c>
      <c r="C35" s="265" t="s">
        <v>334</v>
      </c>
      <c r="D35" s="261" t="s">
        <v>231</v>
      </c>
      <c r="E35" s="266" t="s">
        <v>217</v>
      </c>
      <c r="F35" s="267">
        <v>24.75</v>
      </c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</row>
    <row r="36" spans="1:17" ht="22.5" x14ac:dyDescent="0.2">
      <c r="A36" s="252"/>
      <c r="B36" s="268" t="s">
        <v>335</v>
      </c>
      <c r="C36" s="265" t="s">
        <v>336</v>
      </c>
      <c r="D36" s="261" t="s">
        <v>216</v>
      </c>
      <c r="E36" s="266" t="s">
        <v>217</v>
      </c>
      <c r="F36" s="267">
        <v>16456.009999999998</v>
      </c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</row>
    <row r="37" spans="1:17" ht="33.75" x14ac:dyDescent="0.2">
      <c r="A37" s="252"/>
      <c r="B37" s="268" t="s">
        <v>337</v>
      </c>
      <c r="C37" s="265" t="s">
        <v>338</v>
      </c>
      <c r="D37" s="261" t="s">
        <v>216</v>
      </c>
      <c r="E37" s="266" t="s">
        <v>217</v>
      </c>
      <c r="F37" s="267">
        <v>10820</v>
      </c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</row>
    <row r="38" spans="1:17" ht="22.5" x14ac:dyDescent="0.2">
      <c r="A38" s="252"/>
      <c r="B38" s="268" t="s">
        <v>339</v>
      </c>
      <c r="C38" s="265" t="s">
        <v>340</v>
      </c>
      <c r="D38" s="261" t="s">
        <v>341</v>
      </c>
      <c r="E38" s="266" t="s">
        <v>217</v>
      </c>
      <c r="F38" s="267">
        <v>2635.77</v>
      </c>
      <c r="G38" s="263"/>
      <c r="H38" s="263"/>
      <c r="I38" s="263"/>
      <c r="J38" s="263"/>
      <c r="K38" s="263"/>
      <c r="L38" s="263"/>
      <c r="M38" s="263"/>
      <c r="N38" s="263"/>
      <c r="O38" s="263"/>
      <c r="P38" s="263"/>
      <c r="Q38" s="263"/>
    </row>
    <row r="39" spans="1:17" ht="22.5" x14ac:dyDescent="0.2">
      <c r="A39" s="252"/>
      <c r="B39" s="268" t="s">
        <v>342</v>
      </c>
      <c r="C39" s="265" t="s">
        <v>343</v>
      </c>
      <c r="D39" s="261" t="s">
        <v>220</v>
      </c>
      <c r="E39" s="266" t="s">
        <v>217</v>
      </c>
      <c r="F39" s="267">
        <v>613.29</v>
      </c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</row>
    <row r="40" spans="1:17" ht="33.75" x14ac:dyDescent="0.2">
      <c r="A40" s="252"/>
      <c r="B40" s="268" t="s">
        <v>344</v>
      </c>
      <c r="C40" s="265" t="s">
        <v>345</v>
      </c>
      <c r="D40" s="261" t="s">
        <v>346</v>
      </c>
      <c r="E40" s="266" t="s">
        <v>217</v>
      </c>
      <c r="F40" s="267">
        <v>30.94</v>
      </c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</row>
    <row r="41" spans="1:17" ht="33.75" x14ac:dyDescent="0.2">
      <c r="A41" s="252"/>
      <c r="B41" s="268" t="s">
        <v>347</v>
      </c>
      <c r="C41" s="265" t="s">
        <v>348</v>
      </c>
      <c r="D41" s="261" t="s">
        <v>346</v>
      </c>
      <c r="E41" s="266" t="s">
        <v>217</v>
      </c>
      <c r="F41" s="267">
        <v>44.03</v>
      </c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</row>
    <row r="42" spans="1:17" ht="72.75" x14ac:dyDescent="0.2">
      <c r="A42" s="252">
        <v>2</v>
      </c>
      <c r="B42" s="258" t="s">
        <v>349</v>
      </c>
      <c r="C42" s="259" t="s">
        <v>350</v>
      </c>
      <c r="D42" s="260" t="s">
        <v>183</v>
      </c>
      <c r="E42" s="287">
        <v>0.02</v>
      </c>
      <c r="F42" s="262">
        <v>533.67999999999995</v>
      </c>
      <c r="G42" s="262">
        <v>426.99</v>
      </c>
      <c r="H42" s="262">
        <v>106.69</v>
      </c>
      <c r="I42" s="262">
        <v>1.53</v>
      </c>
      <c r="J42" s="263">
        <v>11</v>
      </c>
      <c r="K42" s="263">
        <v>9</v>
      </c>
      <c r="L42" s="263">
        <v>2</v>
      </c>
      <c r="M42" s="263"/>
      <c r="N42" s="263">
        <v>35.552999999999997</v>
      </c>
      <c r="O42" s="263">
        <v>0.71</v>
      </c>
      <c r="P42" s="263">
        <v>8.4000000000000005E-2</v>
      </c>
      <c r="Q42" s="263"/>
    </row>
    <row r="43" spans="1:17" ht="19.5" x14ac:dyDescent="0.2">
      <c r="A43" s="252"/>
      <c r="B43" s="264"/>
      <c r="C43" s="265" t="s">
        <v>142</v>
      </c>
      <c r="D43" s="261" t="s">
        <v>119</v>
      </c>
      <c r="E43" s="266" t="s">
        <v>351</v>
      </c>
      <c r="F43" s="267">
        <v>12.01</v>
      </c>
      <c r="G43" s="267">
        <v>12.01</v>
      </c>
      <c r="H43" s="263"/>
      <c r="I43" s="263"/>
      <c r="J43" s="267">
        <v>8.5299999999999994</v>
      </c>
      <c r="K43" s="267">
        <v>8.5299999999999994</v>
      </c>
      <c r="L43" s="263"/>
      <c r="M43" s="263"/>
      <c r="N43" s="263"/>
      <c r="O43" s="263"/>
      <c r="P43" s="263"/>
      <c r="Q43" s="263"/>
    </row>
    <row r="44" spans="1:17" ht="22.5" x14ac:dyDescent="0.2">
      <c r="A44" s="252"/>
      <c r="B44" s="268" t="s">
        <v>324</v>
      </c>
      <c r="C44" s="265" t="s">
        <v>191</v>
      </c>
      <c r="D44" s="261" t="s">
        <v>146</v>
      </c>
      <c r="E44" s="266" t="s">
        <v>352</v>
      </c>
      <c r="F44" s="267">
        <v>127.47</v>
      </c>
      <c r="G44" s="263"/>
      <c r="H44" s="267">
        <v>127.47</v>
      </c>
      <c r="I44" s="267">
        <v>18.2</v>
      </c>
      <c r="J44" s="263"/>
      <c r="K44" s="263"/>
      <c r="L44" s="263"/>
      <c r="M44" s="263"/>
      <c r="N44" s="263"/>
      <c r="O44" s="263"/>
      <c r="P44" s="263"/>
      <c r="Q44" s="263"/>
    </row>
    <row r="45" spans="1:17" ht="22.5" x14ac:dyDescent="0.2">
      <c r="A45" s="252"/>
      <c r="B45" s="268" t="s">
        <v>353</v>
      </c>
      <c r="C45" s="265" t="s">
        <v>354</v>
      </c>
      <c r="D45" s="261" t="s">
        <v>146</v>
      </c>
      <c r="E45" s="266" t="s">
        <v>355</v>
      </c>
      <c r="F45" s="267">
        <v>7.34</v>
      </c>
      <c r="G45" s="263"/>
      <c r="H45" s="267">
        <v>7.34</v>
      </c>
      <c r="I45" s="263"/>
      <c r="J45" s="267">
        <v>1.1000000000000001</v>
      </c>
      <c r="K45" s="263"/>
      <c r="L45" s="267">
        <v>1.1000000000000001</v>
      </c>
      <c r="M45" s="263"/>
      <c r="N45" s="263"/>
      <c r="O45" s="263"/>
      <c r="P45" s="263"/>
      <c r="Q45" s="263"/>
    </row>
    <row r="46" spans="1:17" ht="19.5" x14ac:dyDescent="0.2">
      <c r="A46" s="252"/>
      <c r="B46" s="268" t="s">
        <v>356</v>
      </c>
      <c r="C46" s="265" t="s">
        <v>200</v>
      </c>
      <c r="D46" s="261" t="s">
        <v>146</v>
      </c>
      <c r="E46" s="266" t="s">
        <v>357</v>
      </c>
      <c r="F46" s="267">
        <v>1.24</v>
      </c>
      <c r="G46" s="263"/>
      <c r="H46" s="267">
        <v>1.24</v>
      </c>
      <c r="I46" s="263"/>
      <c r="J46" s="267">
        <v>0.04</v>
      </c>
      <c r="K46" s="263"/>
      <c r="L46" s="267">
        <v>0.04</v>
      </c>
      <c r="M46" s="263"/>
      <c r="N46" s="263"/>
      <c r="O46" s="263"/>
      <c r="P46" s="263"/>
      <c r="Q46" s="263"/>
    </row>
    <row r="47" spans="1:17" ht="22.5" x14ac:dyDescent="0.2">
      <c r="A47" s="252"/>
      <c r="B47" s="268" t="s">
        <v>358</v>
      </c>
      <c r="C47" s="265" t="s">
        <v>203</v>
      </c>
      <c r="D47" s="261" t="s">
        <v>146</v>
      </c>
      <c r="E47" s="266" t="s">
        <v>359</v>
      </c>
      <c r="F47" s="267">
        <v>16.43</v>
      </c>
      <c r="G47" s="263"/>
      <c r="H47" s="267">
        <v>16.43</v>
      </c>
      <c r="I47" s="263"/>
      <c r="J47" s="267">
        <v>0.49</v>
      </c>
      <c r="K47" s="263"/>
      <c r="L47" s="267">
        <v>0.49</v>
      </c>
      <c r="M47" s="263"/>
      <c r="N47" s="263"/>
      <c r="O47" s="263"/>
      <c r="P47" s="263"/>
      <c r="Q47" s="263"/>
    </row>
    <row r="48" spans="1:17" ht="33.75" x14ac:dyDescent="0.2">
      <c r="A48" s="252"/>
      <c r="B48" s="268" t="s">
        <v>360</v>
      </c>
      <c r="C48" s="265" t="s">
        <v>206</v>
      </c>
      <c r="D48" s="261" t="s">
        <v>146</v>
      </c>
      <c r="E48" s="266" t="s">
        <v>361</v>
      </c>
      <c r="F48" s="267">
        <v>8.43</v>
      </c>
      <c r="G48" s="263"/>
      <c r="H48" s="267">
        <v>8.43</v>
      </c>
      <c r="I48" s="263"/>
      <c r="J48" s="263"/>
      <c r="K48" s="263"/>
      <c r="L48" s="263"/>
      <c r="M48" s="263"/>
      <c r="N48" s="263"/>
      <c r="O48" s="263"/>
      <c r="P48" s="263"/>
      <c r="Q48" s="263"/>
    </row>
    <row r="49" spans="1:17" ht="19.5" x14ac:dyDescent="0.2">
      <c r="A49" s="252"/>
      <c r="B49" s="268" t="s">
        <v>362</v>
      </c>
      <c r="C49" s="265" t="s">
        <v>209</v>
      </c>
      <c r="D49" s="261" t="s">
        <v>146</v>
      </c>
      <c r="E49" s="266" t="s">
        <v>363</v>
      </c>
      <c r="F49" s="267">
        <v>5.46</v>
      </c>
      <c r="G49" s="263"/>
      <c r="H49" s="267">
        <v>5.46</v>
      </c>
      <c r="I49" s="263"/>
      <c r="J49" s="267">
        <v>0.05</v>
      </c>
      <c r="K49" s="263"/>
      <c r="L49" s="267">
        <v>0.05</v>
      </c>
      <c r="M49" s="263"/>
      <c r="N49" s="263"/>
      <c r="O49" s="263"/>
      <c r="P49" s="263"/>
      <c r="Q49" s="263"/>
    </row>
    <row r="50" spans="1:17" ht="19.5" x14ac:dyDescent="0.2">
      <c r="A50" s="252"/>
      <c r="B50" s="268" t="s">
        <v>364</v>
      </c>
      <c r="C50" s="265" t="s">
        <v>212</v>
      </c>
      <c r="D50" s="261" t="s">
        <v>146</v>
      </c>
      <c r="E50" s="266" t="s">
        <v>365</v>
      </c>
      <c r="F50" s="267">
        <v>109.17</v>
      </c>
      <c r="G50" s="263"/>
      <c r="H50" s="267">
        <v>109.17</v>
      </c>
      <c r="I50" s="263"/>
      <c r="J50" s="263"/>
      <c r="K50" s="263"/>
      <c r="L50" s="263"/>
      <c r="M50" s="263"/>
      <c r="N50" s="263"/>
      <c r="O50" s="263"/>
      <c r="P50" s="263"/>
      <c r="Q50" s="263"/>
    </row>
    <row r="51" spans="1:17" ht="22.5" x14ac:dyDescent="0.2">
      <c r="A51" s="252"/>
      <c r="B51" s="268" t="s">
        <v>366</v>
      </c>
      <c r="C51" s="265" t="s">
        <v>215</v>
      </c>
      <c r="D51" s="261" t="s">
        <v>216</v>
      </c>
      <c r="E51" s="266" t="s">
        <v>217</v>
      </c>
      <c r="F51" s="267">
        <v>40709.9</v>
      </c>
      <c r="G51" s="263"/>
      <c r="H51" s="263"/>
      <c r="I51" s="263"/>
      <c r="J51" s="263"/>
      <c r="K51" s="263"/>
      <c r="L51" s="263"/>
      <c r="M51" s="263"/>
      <c r="N51" s="263"/>
      <c r="O51" s="263"/>
      <c r="P51" s="263"/>
      <c r="Q51" s="263"/>
    </row>
    <row r="52" spans="1:17" ht="22.5" x14ac:dyDescent="0.2">
      <c r="A52" s="252"/>
      <c r="B52" s="268" t="s">
        <v>367</v>
      </c>
      <c r="C52" s="265" t="s">
        <v>219</v>
      </c>
      <c r="D52" s="261" t="s">
        <v>220</v>
      </c>
      <c r="E52" s="266" t="s">
        <v>217</v>
      </c>
      <c r="F52" s="267">
        <v>11.89</v>
      </c>
      <c r="G52" s="263"/>
      <c r="H52" s="263"/>
      <c r="I52" s="263"/>
      <c r="J52" s="263"/>
      <c r="K52" s="263"/>
      <c r="L52" s="263"/>
      <c r="M52" s="263"/>
      <c r="N52" s="263"/>
      <c r="O52" s="263"/>
      <c r="P52" s="263"/>
      <c r="Q52" s="263"/>
    </row>
    <row r="53" spans="1:17" ht="22.5" x14ac:dyDescent="0.2">
      <c r="A53" s="252"/>
      <c r="B53" s="268" t="s">
        <v>368</v>
      </c>
      <c r="C53" s="265" t="s">
        <v>222</v>
      </c>
      <c r="D53" s="261" t="s">
        <v>216</v>
      </c>
      <c r="E53" s="266" t="s">
        <v>217</v>
      </c>
      <c r="F53" s="267">
        <v>4786.18</v>
      </c>
      <c r="G53" s="263"/>
      <c r="H53" s="263"/>
      <c r="I53" s="263"/>
      <c r="J53" s="263"/>
      <c r="K53" s="263"/>
      <c r="L53" s="263"/>
      <c r="M53" s="263"/>
      <c r="N53" s="263"/>
      <c r="O53" s="263"/>
      <c r="P53" s="263"/>
      <c r="Q53" s="263"/>
    </row>
    <row r="54" spans="1:17" ht="22.5" x14ac:dyDescent="0.2">
      <c r="A54" s="252"/>
      <c r="B54" s="268" t="s">
        <v>369</v>
      </c>
      <c r="C54" s="265" t="s">
        <v>224</v>
      </c>
      <c r="D54" s="261" t="s">
        <v>216</v>
      </c>
      <c r="E54" s="266" t="s">
        <v>217</v>
      </c>
      <c r="F54" s="267">
        <v>5607.98</v>
      </c>
      <c r="G54" s="263"/>
      <c r="H54" s="263"/>
      <c r="I54" s="263"/>
      <c r="J54" s="263"/>
      <c r="K54" s="263"/>
      <c r="L54" s="263"/>
      <c r="M54" s="263"/>
      <c r="N54" s="263"/>
      <c r="O54" s="263"/>
      <c r="P54" s="263"/>
      <c r="Q54" s="263"/>
    </row>
    <row r="55" spans="1:17" ht="22.5" x14ac:dyDescent="0.2">
      <c r="A55" s="252"/>
      <c r="B55" s="268" t="s">
        <v>370</v>
      </c>
      <c r="C55" s="265" t="s">
        <v>226</v>
      </c>
      <c r="D55" s="261" t="s">
        <v>216</v>
      </c>
      <c r="E55" s="266" t="s">
        <v>217</v>
      </c>
      <c r="F55" s="267">
        <v>10924.19</v>
      </c>
      <c r="G55" s="263"/>
      <c r="H55" s="263"/>
      <c r="I55" s="263"/>
      <c r="J55" s="263"/>
      <c r="K55" s="263"/>
      <c r="L55" s="263"/>
      <c r="M55" s="263"/>
      <c r="N55" s="263"/>
      <c r="O55" s="263"/>
      <c r="P55" s="263"/>
      <c r="Q55" s="263"/>
    </row>
    <row r="56" spans="1:17" ht="22.5" x14ac:dyDescent="0.2">
      <c r="A56" s="252"/>
      <c r="B56" s="268" t="s">
        <v>371</v>
      </c>
      <c r="C56" s="265" t="s">
        <v>372</v>
      </c>
      <c r="D56" s="261" t="s">
        <v>216</v>
      </c>
      <c r="E56" s="266" t="s">
        <v>217</v>
      </c>
      <c r="F56" s="267">
        <v>16800</v>
      </c>
      <c r="G56" s="263"/>
      <c r="H56" s="263"/>
      <c r="I56" s="263"/>
      <c r="J56" s="263"/>
      <c r="K56" s="263"/>
      <c r="L56" s="263"/>
      <c r="M56" s="263"/>
      <c r="N56" s="263"/>
      <c r="O56" s="263"/>
      <c r="P56" s="263"/>
      <c r="Q56" s="263"/>
    </row>
    <row r="57" spans="1:17" ht="22.5" x14ac:dyDescent="0.2">
      <c r="A57" s="252"/>
      <c r="B57" s="268" t="s">
        <v>373</v>
      </c>
      <c r="C57" s="265" t="s">
        <v>228</v>
      </c>
      <c r="D57" s="261" t="s">
        <v>216</v>
      </c>
      <c r="E57" s="266" t="s">
        <v>217</v>
      </c>
      <c r="F57" s="267">
        <v>10317.299999999999</v>
      </c>
      <c r="G57" s="263"/>
      <c r="H57" s="263"/>
      <c r="I57" s="263"/>
      <c r="J57" s="263"/>
      <c r="K57" s="263"/>
      <c r="L57" s="263"/>
      <c r="M57" s="263"/>
      <c r="N57" s="263"/>
      <c r="O57" s="263"/>
      <c r="P57" s="263"/>
      <c r="Q57" s="263"/>
    </row>
    <row r="58" spans="1:17" ht="22.5" x14ac:dyDescent="0.2">
      <c r="A58" s="252"/>
      <c r="B58" s="268" t="s">
        <v>374</v>
      </c>
      <c r="C58" s="265" t="s">
        <v>230</v>
      </c>
      <c r="D58" s="261" t="s">
        <v>231</v>
      </c>
      <c r="E58" s="266" t="s">
        <v>217</v>
      </c>
      <c r="F58" s="267">
        <v>9.16</v>
      </c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</row>
    <row r="59" spans="1:17" ht="22.5" x14ac:dyDescent="0.2">
      <c r="A59" s="252"/>
      <c r="B59" s="268" t="s">
        <v>375</v>
      </c>
      <c r="C59" s="265" t="s">
        <v>233</v>
      </c>
      <c r="D59" s="261" t="s">
        <v>216</v>
      </c>
      <c r="E59" s="266" t="s">
        <v>217</v>
      </c>
      <c r="F59" s="267">
        <v>11900</v>
      </c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</row>
    <row r="60" spans="1:17" ht="22.5" x14ac:dyDescent="0.2">
      <c r="A60" s="252"/>
      <c r="B60" s="268" t="s">
        <v>376</v>
      </c>
      <c r="C60" s="265" t="s">
        <v>237</v>
      </c>
      <c r="D60" s="261" t="s">
        <v>216</v>
      </c>
      <c r="E60" s="266" t="s">
        <v>217</v>
      </c>
      <c r="F60" s="267">
        <v>23800</v>
      </c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</row>
    <row r="61" spans="1:17" ht="45" x14ac:dyDescent="0.2">
      <c r="A61" s="252"/>
      <c r="B61" s="268" t="s">
        <v>377</v>
      </c>
      <c r="C61" s="265" t="s">
        <v>241</v>
      </c>
      <c r="D61" s="261" t="s">
        <v>242</v>
      </c>
      <c r="E61" s="266" t="s">
        <v>217</v>
      </c>
      <c r="F61" s="267">
        <v>109.23</v>
      </c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</row>
    <row r="62" spans="1:17" ht="80.25" x14ac:dyDescent="0.2">
      <c r="A62" s="252">
        <v>3</v>
      </c>
      <c r="B62" s="258" t="s">
        <v>378</v>
      </c>
      <c r="C62" s="259" t="s">
        <v>379</v>
      </c>
      <c r="D62" s="260" t="s">
        <v>380</v>
      </c>
      <c r="E62" s="261" t="s">
        <v>381</v>
      </c>
      <c r="F62" s="262">
        <v>514.32000000000005</v>
      </c>
      <c r="G62" s="262">
        <v>463.01</v>
      </c>
      <c r="H62" s="262">
        <v>51.31</v>
      </c>
      <c r="I62" s="262">
        <v>6.54</v>
      </c>
      <c r="J62" s="263">
        <v>51</v>
      </c>
      <c r="K62" s="263">
        <v>46</v>
      </c>
      <c r="L62" s="263">
        <v>5</v>
      </c>
      <c r="M62" s="263">
        <v>1</v>
      </c>
      <c r="N62" s="263">
        <v>34.944000000000003</v>
      </c>
      <c r="O62" s="263">
        <v>3.49</v>
      </c>
      <c r="P62" s="263">
        <v>0.39600000000000002</v>
      </c>
      <c r="Q62" s="263">
        <v>0.04</v>
      </c>
    </row>
    <row r="63" spans="1:17" ht="19.5" x14ac:dyDescent="0.2">
      <c r="A63" s="252"/>
      <c r="B63" s="264"/>
      <c r="C63" s="265" t="s">
        <v>185</v>
      </c>
      <c r="D63" s="261" t="s">
        <v>119</v>
      </c>
      <c r="E63" s="266" t="s">
        <v>382</v>
      </c>
      <c r="F63" s="267">
        <v>13.25</v>
      </c>
      <c r="G63" s="267">
        <v>13.25</v>
      </c>
      <c r="H63" s="263"/>
      <c r="I63" s="263"/>
      <c r="J63" s="267">
        <v>46.24</v>
      </c>
      <c r="K63" s="267">
        <v>46.24</v>
      </c>
      <c r="L63" s="263"/>
      <c r="M63" s="263"/>
      <c r="N63" s="263"/>
      <c r="O63" s="263"/>
      <c r="P63" s="263"/>
      <c r="Q63" s="263"/>
    </row>
    <row r="64" spans="1:17" ht="22.5" x14ac:dyDescent="0.2">
      <c r="A64" s="252"/>
      <c r="B64" s="268" t="s">
        <v>324</v>
      </c>
      <c r="C64" s="265" t="s">
        <v>191</v>
      </c>
      <c r="D64" s="261" t="s">
        <v>146</v>
      </c>
      <c r="E64" s="266" t="s">
        <v>383</v>
      </c>
      <c r="F64" s="267">
        <v>127.47</v>
      </c>
      <c r="G64" s="263"/>
      <c r="H64" s="267">
        <v>127.47</v>
      </c>
      <c r="I64" s="267">
        <v>18.2</v>
      </c>
      <c r="J64" s="267">
        <v>1.27</v>
      </c>
      <c r="K64" s="263"/>
      <c r="L64" s="267">
        <v>1.27</v>
      </c>
      <c r="M64" s="267">
        <v>0.18</v>
      </c>
      <c r="N64" s="263"/>
      <c r="O64" s="263"/>
      <c r="P64" s="263"/>
      <c r="Q64" s="263"/>
    </row>
    <row r="65" spans="1:17" ht="22.5" x14ac:dyDescent="0.2">
      <c r="A65" s="252"/>
      <c r="B65" s="268" t="s">
        <v>384</v>
      </c>
      <c r="C65" s="265" t="s">
        <v>145</v>
      </c>
      <c r="D65" s="261" t="s">
        <v>146</v>
      </c>
      <c r="E65" s="266" t="s">
        <v>385</v>
      </c>
      <c r="F65" s="267">
        <v>40.299999999999997</v>
      </c>
      <c r="G65" s="263"/>
      <c r="H65" s="267">
        <v>40.299999999999997</v>
      </c>
      <c r="I65" s="267">
        <v>15.62</v>
      </c>
      <c r="J65" s="267">
        <v>1.21</v>
      </c>
      <c r="K65" s="263"/>
      <c r="L65" s="267">
        <v>1.21</v>
      </c>
      <c r="M65" s="267">
        <v>0.47</v>
      </c>
      <c r="N65" s="263"/>
      <c r="O65" s="263"/>
      <c r="P65" s="263"/>
      <c r="Q65" s="263"/>
    </row>
    <row r="66" spans="1:17" ht="19.5" x14ac:dyDescent="0.2">
      <c r="A66" s="252"/>
      <c r="B66" s="268" t="s">
        <v>329</v>
      </c>
      <c r="C66" s="265" t="s">
        <v>212</v>
      </c>
      <c r="D66" s="261" t="s">
        <v>146</v>
      </c>
      <c r="E66" s="266" t="s">
        <v>386</v>
      </c>
      <c r="F66" s="267">
        <v>109.17</v>
      </c>
      <c r="G66" s="263"/>
      <c r="H66" s="267">
        <v>109.17</v>
      </c>
      <c r="I66" s="263"/>
      <c r="J66" s="267">
        <v>2.1800000000000002</v>
      </c>
      <c r="K66" s="263"/>
      <c r="L66" s="267">
        <v>2.1800000000000002</v>
      </c>
      <c r="M66" s="263"/>
      <c r="N66" s="263"/>
      <c r="O66" s="263"/>
      <c r="P66" s="263"/>
      <c r="Q66" s="263"/>
    </row>
    <row r="67" spans="1:17" ht="22.5" x14ac:dyDescent="0.2">
      <c r="A67" s="252"/>
      <c r="B67" s="268" t="s">
        <v>387</v>
      </c>
      <c r="C67" s="265" t="s">
        <v>388</v>
      </c>
      <c r="D67" s="261" t="s">
        <v>216</v>
      </c>
      <c r="E67" s="266" t="s">
        <v>217</v>
      </c>
      <c r="F67" s="267">
        <v>16871.82</v>
      </c>
      <c r="G67" s="263"/>
      <c r="H67" s="263"/>
      <c r="I67" s="263"/>
      <c r="J67" s="263"/>
      <c r="K67" s="263"/>
      <c r="L67" s="263"/>
      <c r="M67" s="263"/>
      <c r="N67" s="263"/>
      <c r="O67" s="263"/>
      <c r="P67" s="263"/>
      <c r="Q67" s="263"/>
    </row>
    <row r="68" spans="1:17" ht="22.5" x14ac:dyDescent="0.2">
      <c r="A68" s="252"/>
      <c r="B68" s="268" t="s">
        <v>389</v>
      </c>
      <c r="C68" s="265" t="s">
        <v>390</v>
      </c>
      <c r="D68" s="261" t="s">
        <v>216</v>
      </c>
      <c r="E68" s="266" t="s">
        <v>217</v>
      </c>
      <c r="F68" s="267">
        <v>20706</v>
      </c>
      <c r="G68" s="263"/>
      <c r="H68" s="263"/>
      <c r="I68" s="263"/>
      <c r="J68" s="263"/>
      <c r="K68" s="263"/>
      <c r="L68" s="263"/>
      <c r="M68" s="263"/>
      <c r="N68" s="263"/>
      <c r="O68" s="263"/>
      <c r="P68" s="263"/>
      <c r="Q68" s="263"/>
    </row>
    <row r="69" spans="1:17" ht="22.5" x14ac:dyDescent="0.2">
      <c r="A69" s="252"/>
      <c r="B69" s="268" t="s">
        <v>391</v>
      </c>
      <c r="C69" s="265" t="s">
        <v>392</v>
      </c>
      <c r="D69" s="261" t="s">
        <v>231</v>
      </c>
      <c r="E69" s="266" t="s">
        <v>217</v>
      </c>
      <c r="F69" s="267">
        <v>40.450000000000003</v>
      </c>
      <c r="G69" s="263"/>
      <c r="H69" s="263"/>
      <c r="I69" s="263"/>
      <c r="J69" s="263"/>
      <c r="K69" s="263"/>
      <c r="L69" s="263"/>
      <c r="M69" s="263"/>
      <c r="N69" s="263"/>
      <c r="O69" s="263"/>
      <c r="P69" s="263"/>
      <c r="Q69" s="263"/>
    </row>
    <row r="70" spans="1:17" ht="45" x14ac:dyDescent="0.2">
      <c r="A70" s="252"/>
      <c r="B70" s="268" t="s">
        <v>393</v>
      </c>
      <c r="C70" s="265" t="s">
        <v>394</v>
      </c>
      <c r="D70" s="261" t="s">
        <v>341</v>
      </c>
      <c r="E70" s="266" t="s">
        <v>217</v>
      </c>
      <c r="F70" s="267">
        <v>2545.7800000000002</v>
      </c>
      <c r="G70" s="263"/>
      <c r="H70" s="263"/>
      <c r="I70" s="263"/>
      <c r="J70" s="263"/>
      <c r="K70" s="263"/>
      <c r="L70" s="263"/>
      <c r="M70" s="263"/>
      <c r="N70" s="263"/>
      <c r="O70" s="263"/>
      <c r="P70" s="263"/>
      <c r="Q70" s="263"/>
    </row>
    <row r="71" spans="1:17" ht="22.5" x14ac:dyDescent="0.2">
      <c r="A71" s="252"/>
      <c r="B71" s="268" t="s">
        <v>395</v>
      </c>
      <c r="C71" s="265" t="s">
        <v>396</v>
      </c>
      <c r="D71" s="261" t="s">
        <v>220</v>
      </c>
      <c r="E71" s="266" t="s">
        <v>217</v>
      </c>
      <c r="F71" s="267">
        <v>673.2</v>
      </c>
      <c r="G71" s="263"/>
      <c r="H71" s="263"/>
      <c r="I71" s="263"/>
      <c r="J71" s="263"/>
      <c r="K71" s="263"/>
      <c r="L71" s="263"/>
      <c r="M71" s="263"/>
      <c r="N71" s="263"/>
      <c r="O71" s="263"/>
      <c r="P71" s="263"/>
      <c r="Q71" s="263"/>
    </row>
    <row r="72" spans="1:17" ht="104.25" x14ac:dyDescent="0.2">
      <c r="A72" s="252">
        <v>4</v>
      </c>
      <c r="B72" s="258" t="s">
        <v>397</v>
      </c>
      <c r="C72" s="259" t="s">
        <v>398</v>
      </c>
      <c r="D72" s="260" t="s">
        <v>399</v>
      </c>
      <c r="E72" s="261" t="s">
        <v>177</v>
      </c>
      <c r="F72" s="262">
        <v>1242.72</v>
      </c>
      <c r="G72" s="262">
        <v>996.53</v>
      </c>
      <c r="H72" s="262">
        <v>246.19</v>
      </c>
      <c r="I72" s="262">
        <v>7.5</v>
      </c>
      <c r="J72" s="263">
        <v>62</v>
      </c>
      <c r="K72" s="263">
        <v>50</v>
      </c>
      <c r="L72" s="263">
        <v>12</v>
      </c>
      <c r="M72" s="263"/>
      <c r="N72" s="263">
        <v>74.367999999999995</v>
      </c>
      <c r="O72" s="263">
        <v>3.72</v>
      </c>
      <c r="P72" s="263">
        <v>0.41199999999999998</v>
      </c>
      <c r="Q72" s="263">
        <v>0.02</v>
      </c>
    </row>
    <row r="73" spans="1:17" ht="19.5" x14ac:dyDescent="0.2">
      <c r="A73" s="252"/>
      <c r="B73" s="264"/>
      <c r="C73" s="265" t="s">
        <v>400</v>
      </c>
      <c r="D73" s="261" t="s">
        <v>119</v>
      </c>
      <c r="E73" s="266" t="s">
        <v>401</v>
      </c>
      <c r="F73" s="267">
        <v>13.4</v>
      </c>
      <c r="G73" s="267">
        <v>13.4</v>
      </c>
      <c r="H73" s="263"/>
      <c r="I73" s="263"/>
      <c r="J73" s="267">
        <v>49.85</v>
      </c>
      <c r="K73" s="267">
        <v>49.85</v>
      </c>
      <c r="L73" s="263"/>
      <c r="M73" s="263"/>
      <c r="N73" s="263"/>
      <c r="O73" s="263"/>
      <c r="P73" s="263"/>
      <c r="Q73" s="263"/>
    </row>
    <row r="74" spans="1:17" ht="22.5" x14ac:dyDescent="0.2">
      <c r="A74" s="252"/>
      <c r="B74" s="268" t="s">
        <v>402</v>
      </c>
      <c r="C74" s="265" t="s">
        <v>403</v>
      </c>
      <c r="D74" s="261" t="s">
        <v>146</v>
      </c>
      <c r="E74" s="266" t="s">
        <v>404</v>
      </c>
      <c r="F74" s="267">
        <v>255.96</v>
      </c>
      <c r="G74" s="263"/>
      <c r="H74" s="267">
        <v>255.96</v>
      </c>
      <c r="I74" s="267">
        <v>18.2</v>
      </c>
      <c r="J74" s="267">
        <v>5.12</v>
      </c>
      <c r="K74" s="263"/>
      <c r="L74" s="267">
        <v>5.12</v>
      </c>
      <c r="M74" s="267">
        <v>0.36</v>
      </c>
      <c r="N74" s="263"/>
      <c r="O74" s="263"/>
      <c r="P74" s="263"/>
      <c r="Q74" s="263"/>
    </row>
    <row r="75" spans="1:17" ht="22.5" x14ac:dyDescent="0.2">
      <c r="A75" s="252"/>
      <c r="B75" s="268" t="s">
        <v>190</v>
      </c>
      <c r="C75" s="265" t="s">
        <v>191</v>
      </c>
      <c r="D75" s="261" t="s">
        <v>146</v>
      </c>
      <c r="E75" s="266" t="s">
        <v>352</v>
      </c>
      <c r="F75" s="267">
        <v>127.47</v>
      </c>
      <c r="G75" s="263"/>
      <c r="H75" s="267">
        <v>127.47</v>
      </c>
      <c r="I75" s="267">
        <v>18.2</v>
      </c>
      <c r="J75" s="263"/>
      <c r="K75" s="263"/>
      <c r="L75" s="263"/>
      <c r="M75" s="263"/>
      <c r="N75" s="263"/>
      <c r="O75" s="263"/>
      <c r="P75" s="263"/>
      <c r="Q75" s="263"/>
    </row>
    <row r="76" spans="1:17" ht="22.5" x14ac:dyDescent="0.2">
      <c r="A76" s="252"/>
      <c r="B76" s="268" t="s">
        <v>405</v>
      </c>
      <c r="C76" s="265" t="s">
        <v>327</v>
      </c>
      <c r="D76" s="261" t="s">
        <v>146</v>
      </c>
      <c r="E76" s="266" t="s">
        <v>406</v>
      </c>
      <c r="F76" s="267">
        <v>8.9700000000000006</v>
      </c>
      <c r="G76" s="263"/>
      <c r="H76" s="267">
        <v>8.9700000000000006</v>
      </c>
      <c r="I76" s="263"/>
      <c r="J76" s="267">
        <v>4.84</v>
      </c>
      <c r="K76" s="263"/>
      <c r="L76" s="267">
        <v>4.84</v>
      </c>
      <c r="M76" s="263"/>
      <c r="N76" s="263"/>
      <c r="O76" s="263"/>
      <c r="P76" s="263"/>
      <c r="Q76" s="263"/>
    </row>
    <row r="77" spans="1:17" ht="19.5" x14ac:dyDescent="0.2">
      <c r="A77" s="252"/>
      <c r="B77" s="268" t="s">
        <v>407</v>
      </c>
      <c r="C77" s="265" t="s">
        <v>212</v>
      </c>
      <c r="D77" s="261" t="s">
        <v>146</v>
      </c>
      <c r="E77" s="266" t="s">
        <v>408</v>
      </c>
      <c r="F77" s="267">
        <v>109.17</v>
      </c>
      <c r="G77" s="263"/>
      <c r="H77" s="267">
        <v>109.17</v>
      </c>
      <c r="I77" s="263"/>
      <c r="J77" s="267">
        <v>2.1800000000000002</v>
      </c>
      <c r="K77" s="263"/>
      <c r="L77" s="267">
        <v>2.1800000000000002</v>
      </c>
      <c r="M77" s="263"/>
      <c r="N77" s="263"/>
      <c r="O77" s="263"/>
      <c r="P77" s="263"/>
      <c r="Q77" s="263"/>
    </row>
    <row r="78" spans="1:17" ht="22.5" x14ac:dyDescent="0.2">
      <c r="A78" s="252"/>
      <c r="B78" s="268" t="s">
        <v>409</v>
      </c>
      <c r="C78" s="265" t="s">
        <v>332</v>
      </c>
      <c r="D78" s="261" t="s">
        <v>216</v>
      </c>
      <c r="E78" s="266" t="s">
        <v>217</v>
      </c>
      <c r="F78" s="267">
        <v>11130.07</v>
      </c>
      <c r="G78" s="263"/>
      <c r="H78" s="263"/>
      <c r="I78" s="263"/>
      <c r="J78" s="263"/>
      <c r="K78" s="263"/>
      <c r="L78" s="263"/>
      <c r="M78" s="263"/>
      <c r="N78" s="263"/>
      <c r="O78" s="263"/>
      <c r="P78" s="263"/>
      <c r="Q78" s="263"/>
    </row>
    <row r="79" spans="1:17" ht="45" x14ac:dyDescent="0.2">
      <c r="A79" s="252"/>
      <c r="B79" s="268" t="s">
        <v>410</v>
      </c>
      <c r="C79" s="265" t="s">
        <v>411</v>
      </c>
      <c r="D79" s="261" t="s">
        <v>412</v>
      </c>
      <c r="E79" s="266" t="s">
        <v>217</v>
      </c>
      <c r="F79" s="267">
        <v>266.55</v>
      </c>
      <c r="G79" s="263"/>
      <c r="H79" s="263"/>
      <c r="I79" s="263"/>
      <c r="J79" s="263"/>
      <c r="K79" s="263"/>
      <c r="L79" s="263"/>
      <c r="M79" s="263"/>
      <c r="N79" s="263"/>
      <c r="O79" s="263"/>
      <c r="P79" s="263"/>
      <c r="Q79" s="263"/>
    </row>
    <row r="80" spans="1:17" ht="22.5" x14ac:dyDescent="0.2">
      <c r="A80" s="252"/>
      <c r="B80" s="268" t="s">
        <v>413</v>
      </c>
      <c r="C80" s="265" t="s">
        <v>414</v>
      </c>
      <c r="D80" s="261" t="s">
        <v>220</v>
      </c>
      <c r="E80" s="266" t="s">
        <v>217</v>
      </c>
      <c r="F80" s="267">
        <v>763.06</v>
      </c>
      <c r="G80" s="263"/>
      <c r="H80" s="263"/>
      <c r="I80" s="263"/>
      <c r="J80" s="263"/>
      <c r="K80" s="263"/>
      <c r="L80" s="263"/>
      <c r="M80" s="263"/>
      <c r="N80" s="263"/>
      <c r="O80" s="263"/>
      <c r="P80" s="263"/>
      <c r="Q80" s="263"/>
    </row>
    <row r="81" spans="1:17" ht="22.5" x14ac:dyDescent="0.2">
      <c r="A81" s="252"/>
      <c r="B81" s="268" t="s">
        <v>415</v>
      </c>
      <c r="C81" s="265" t="s">
        <v>416</v>
      </c>
      <c r="D81" s="261" t="s">
        <v>231</v>
      </c>
      <c r="E81" s="266" t="s">
        <v>217</v>
      </c>
      <c r="F81" s="267">
        <v>2.38</v>
      </c>
      <c r="G81" s="263"/>
      <c r="H81" s="263"/>
      <c r="I81" s="263"/>
      <c r="J81" s="263"/>
      <c r="K81" s="263"/>
      <c r="L81" s="263"/>
      <c r="M81" s="263"/>
      <c r="N81" s="263"/>
      <c r="O81" s="263"/>
      <c r="P81" s="263"/>
      <c r="Q81" s="263"/>
    </row>
    <row r="82" spans="1:17" ht="22.5" x14ac:dyDescent="0.2">
      <c r="A82" s="252"/>
      <c r="B82" s="268" t="s">
        <v>417</v>
      </c>
      <c r="C82" s="265" t="s">
        <v>418</v>
      </c>
      <c r="D82" s="261" t="s">
        <v>220</v>
      </c>
      <c r="E82" s="266" t="s">
        <v>217</v>
      </c>
      <c r="F82" s="267">
        <v>4.88</v>
      </c>
      <c r="G82" s="263"/>
      <c r="H82" s="263"/>
      <c r="I82" s="263"/>
      <c r="J82" s="263"/>
      <c r="K82" s="263"/>
      <c r="L82" s="263"/>
      <c r="M82" s="263"/>
      <c r="N82" s="263"/>
      <c r="O82" s="263"/>
      <c r="P82" s="263"/>
      <c r="Q82" s="263"/>
    </row>
    <row r="83" spans="1:17" ht="45" x14ac:dyDescent="0.2">
      <c r="A83" s="252"/>
      <c r="B83" s="268" t="s">
        <v>419</v>
      </c>
      <c r="C83" s="265" t="s">
        <v>420</v>
      </c>
      <c r="D83" s="261" t="s">
        <v>346</v>
      </c>
      <c r="E83" s="266" t="s">
        <v>217</v>
      </c>
      <c r="F83" s="267">
        <v>250.03</v>
      </c>
      <c r="G83" s="263"/>
      <c r="H83" s="263"/>
      <c r="I83" s="263"/>
      <c r="J83" s="263"/>
      <c r="K83" s="263"/>
      <c r="L83" s="263"/>
      <c r="M83" s="263"/>
      <c r="N83" s="263"/>
      <c r="O83" s="263"/>
      <c r="P83" s="263"/>
      <c r="Q83" s="263"/>
    </row>
    <row r="84" spans="1:17" ht="92.25" x14ac:dyDescent="0.2">
      <c r="A84" s="252">
        <v>5</v>
      </c>
      <c r="B84" s="258" t="s">
        <v>421</v>
      </c>
      <c r="C84" s="259" t="s">
        <v>422</v>
      </c>
      <c r="D84" s="260" t="s">
        <v>423</v>
      </c>
      <c r="E84" s="287">
        <v>2</v>
      </c>
      <c r="F84" s="262">
        <v>19.54</v>
      </c>
      <c r="G84" s="262">
        <v>14.88</v>
      </c>
      <c r="H84" s="262">
        <v>4.66</v>
      </c>
      <c r="I84" s="262">
        <v>0.14000000000000001</v>
      </c>
      <c r="J84" s="263">
        <v>39</v>
      </c>
      <c r="K84" s="263">
        <v>30</v>
      </c>
      <c r="L84" s="263">
        <v>9</v>
      </c>
      <c r="M84" s="263"/>
      <c r="N84" s="263">
        <v>1.1639999999999999</v>
      </c>
      <c r="O84" s="263">
        <v>2.33</v>
      </c>
      <c r="P84" s="263">
        <v>8.0000000000000002E-3</v>
      </c>
      <c r="Q84" s="263">
        <v>0.02</v>
      </c>
    </row>
    <row r="85" spans="1:17" ht="19.5" x14ac:dyDescent="0.2">
      <c r="A85" s="252"/>
      <c r="B85" s="264"/>
      <c r="C85" s="265" t="s">
        <v>152</v>
      </c>
      <c r="D85" s="261" t="s">
        <v>119</v>
      </c>
      <c r="E85" s="266" t="s">
        <v>424</v>
      </c>
      <c r="F85" s="267">
        <v>12.78</v>
      </c>
      <c r="G85" s="267">
        <v>12.78</v>
      </c>
      <c r="H85" s="263"/>
      <c r="I85" s="263"/>
      <c r="J85" s="267">
        <v>29.78</v>
      </c>
      <c r="K85" s="267">
        <v>29.78</v>
      </c>
      <c r="L85" s="263"/>
      <c r="M85" s="263"/>
      <c r="N85" s="263"/>
      <c r="O85" s="263"/>
      <c r="P85" s="263"/>
      <c r="Q85" s="263"/>
    </row>
    <row r="86" spans="1:17" ht="22.5" x14ac:dyDescent="0.2">
      <c r="A86" s="252"/>
      <c r="B86" s="268" t="s">
        <v>402</v>
      </c>
      <c r="C86" s="265" t="s">
        <v>403</v>
      </c>
      <c r="D86" s="261" t="s">
        <v>146</v>
      </c>
      <c r="E86" s="266" t="s">
        <v>425</v>
      </c>
      <c r="F86" s="267">
        <v>255.96</v>
      </c>
      <c r="G86" s="263"/>
      <c r="H86" s="267">
        <v>255.96</v>
      </c>
      <c r="I86" s="267">
        <v>18.2</v>
      </c>
      <c r="J86" s="267">
        <v>2.56</v>
      </c>
      <c r="K86" s="263"/>
      <c r="L86" s="267">
        <v>2.56</v>
      </c>
      <c r="M86" s="267">
        <v>0.18</v>
      </c>
      <c r="N86" s="263"/>
      <c r="O86" s="263"/>
      <c r="P86" s="263"/>
      <c r="Q86" s="263"/>
    </row>
    <row r="87" spans="1:17" ht="22.5" x14ac:dyDescent="0.2">
      <c r="A87" s="252"/>
      <c r="B87" s="268" t="s">
        <v>190</v>
      </c>
      <c r="C87" s="265" t="s">
        <v>191</v>
      </c>
      <c r="D87" s="261" t="s">
        <v>146</v>
      </c>
      <c r="E87" s="266" t="s">
        <v>425</v>
      </c>
      <c r="F87" s="267">
        <v>127.47</v>
      </c>
      <c r="G87" s="263"/>
      <c r="H87" s="267">
        <v>127.47</v>
      </c>
      <c r="I87" s="267">
        <v>18.2</v>
      </c>
      <c r="J87" s="267">
        <v>1.27</v>
      </c>
      <c r="K87" s="263"/>
      <c r="L87" s="267">
        <v>1.27</v>
      </c>
      <c r="M87" s="267">
        <v>0.18</v>
      </c>
      <c r="N87" s="263"/>
      <c r="O87" s="263"/>
      <c r="P87" s="263"/>
      <c r="Q87" s="263"/>
    </row>
    <row r="88" spans="1:17" ht="22.5" x14ac:dyDescent="0.2">
      <c r="A88" s="252"/>
      <c r="B88" s="268" t="s">
        <v>405</v>
      </c>
      <c r="C88" s="265" t="s">
        <v>327</v>
      </c>
      <c r="D88" s="261" t="s">
        <v>146</v>
      </c>
      <c r="E88" s="266" t="s">
        <v>426</v>
      </c>
      <c r="F88" s="267">
        <v>8.9700000000000006</v>
      </c>
      <c r="G88" s="263"/>
      <c r="H88" s="267">
        <v>8.9700000000000006</v>
      </c>
      <c r="I88" s="263"/>
      <c r="J88" s="267">
        <v>4.49</v>
      </c>
      <c r="K88" s="263"/>
      <c r="L88" s="267">
        <v>4.49</v>
      </c>
      <c r="M88" s="263"/>
      <c r="N88" s="263"/>
      <c r="O88" s="263"/>
      <c r="P88" s="263"/>
      <c r="Q88" s="263"/>
    </row>
    <row r="89" spans="1:17" ht="19.5" x14ac:dyDescent="0.2">
      <c r="A89" s="252"/>
      <c r="B89" s="268" t="s">
        <v>407</v>
      </c>
      <c r="C89" s="265" t="s">
        <v>212</v>
      </c>
      <c r="D89" s="261" t="s">
        <v>146</v>
      </c>
      <c r="E89" s="266" t="s">
        <v>427</v>
      </c>
      <c r="F89" s="267">
        <v>109.17</v>
      </c>
      <c r="G89" s="263"/>
      <c r="H89" s="267">
        <v>109.17</v>
      </c>
      <c r="I89" s="263"/>
      <c r="J89" s="267">
        <v>2.1800000000000002</v>
      </c>
      <c r="K89" s="263"/>
      <c r="L89" s="267">
        <v>2.1800000000000002</v>
      </c>
      <c r="M89" s="263"/>
      <c r="N89" s="263"/>
      <c r="O89" s="263"/>
      <c r="P89" s="263"/>
      <c r="Q89" s="263"/>
    </row>
    <row r="90" spans="1:17" ht="22.5" x14ac:dyDescent="0.2">
      <c r="A90" s="252"/>
      <c r="B90" s="268" t="s">
        <v>409</v>
      </c>
      <c r="C90" s="265" t="s">
        <v>332</v>
      </c>
      <c r="D90" s="261" t="s">
        <v>216</v>
      </c>
      <c r="E90" s="266" t="s">
        <v>217</v>
      </c>
      <c r="F90" s="267">
        <v>11130.07</v>
      </c>
      <c r="G90" s="263"/>
      <c r="H90" s="263"/>
      <c r="I90" s="263"/>
      <c r="J90" s="263"/>
      <c r="K90" s="263"/>
      <c r="L90" s="263"/>
      <c r="M90" s="263"/>
      <c r="N90" s="263"/>
      <c r="O90" s="263"/>
      <c r="P90" s="263"/>
      <c r="Q90" s="263"/>
    </row>
    <row r="91" spans="1:17" ht="22.5" x14ac:dyDescent="0.2">
      <c r="A91" s="252"/>
      <c r="B91" s="268" t="s">
        <v>428</v>
      </c>
      <c r="C91" s="265" t="s">
        <v>429</v>
      </c>
      <c r="D91" s="261" t="s">
        <v>216</v>
      </c>
      <c r="E91" s="266" t="s">
        <v>217</v>
      </c>
      <c r="F91" s="267">
        <v>19992</v>
      </c>
      <c r="G91" s="263"/>
      <c r="H91" s="263"/>
      <c r="I91" s="263"/>
      <c r="J91" s="263"/>
      <c r="K91" s="263"/>
      <c r="L91" s="263"/>
      <c r="M91" s="263"/>
      <c r="N91" s="263"/>
      <c r="O91" s="263"/>
      <c r="P91" s="263"/>
      <c r="Q91" s="263"/>
    </row>
    <row r="92" spans="1:17" ht="33.75" x14ac:dyDescent="0.2">
      <c r="A92" s="252"/>
      <c r="B92" s="268" t="s">
        <v>430</v>
      </c>
      <c r="C92" s="265" t="s">
        <v>431</v>
      </c>
      <c r="D92" s="261" t="s">
        <v>346</v>
      </c>
      <c r="E92" s="266" t="s">
        <v>217</v>
      </c>
      <c r="F92" s="267">
        <v>89.26</v>
      </c>
      <c r="G92" s="263"/>
      <c r="H92" s="263"/>
      <c r="I92" s="263"/>
      <c r="J92" s="263"/>
      <c r="K92" s="263"/>
      <c r="L92" s="263"/>
      <c r="M92" s="263"/>
      <c r="N92" s="263"/>
      <c r="O92" s="263"/>
      <c r="P92" s="263"/>
      <c r="Q92" s="263"/>
    </row>
    <row r="93" spans="1:17" ht="22.5" x14ac:dyDescent="0.2">
      <c r="A93" s="252"/>
      <c r="B93" s="268" t="s">
        <v>432</v>
      </c>
      <c r="C93" s="265" t="s">
        <v>433</v>
      </c>
      <c r="D93" s="261" t="s">
        <v>434</v>
      </c>
      <c r="E93" s="266" t="s">
        <v>217</v>
      </c>
      <c r="F93" s="267">
        <v>2975</v>
      </c>
      <c r="G93" s="263"/>
      <c r="H93" s="263"/>
      <c r="I93" s="263"/>
      <c r="J93" s="263"/>
      <c r="K93" s="263"/>
      <c r="L93" s="263"/>
      <c r="M93" s="263"/>
      <c r="N93" s="263"/>
      <c r="O93" s="263"/>
      <c r="P93" s="263"/>
      <c r="Q93" s="263"/>
    </row>
    <row r="94" spans="1:17" ht="106.5" x14ac:dyDescent="0.2">
      <c r="A94" s="252">
        <v>6</v>
      </c>
      <c r="B94" s="258" t="s">
        <v>435</v>
      </c>
      <c r="C94" s="259" t="s">
        <v>436</v>
      </c>
      <c r="D94" s="260" t="s">
        <v>437</v>
      </c>
      <c r="E94" s="261" t="s">
        <v>438</v>
      </c>
      <c r="F94" s="262">
        <v>2296.58</v>
      </c>
      <c r="G94" s="262">
        <v>1602.62</v>
      </c>
      <c r="H94" s="262">
        <v>693.96</v>
      </c>
      <c r="I94" s="262">
        <v>52.58</v>
      </c>
      <c r="J94" s="263">
        <v>4703</v>
      </c>
      <c r="K94" s="263">
        <v>3282</v>
      </c>
      <c r="L94" s="263">
        <v>1421</v>
      </c>
      <c r="M94" s="263">
        <v>108</v>
      </c>
      <c r="N94" s="263">
        <v>125.4</v>
      </c>
      <c r="O94" s="263">
        <v>256.82</v>
      </c>
      <c r="P94" s="263">
        <v>2.8889999999999998</v>
      </c>
      <c r="Q94" s="263">
        <v>5.92</v>
      </c>
    </row>
    <row r="95" spans="1:17" ht="19.5" x14ac:dyDescent="0.2">
      <c r="A95" s="252"/>
      <c r="B95" s="264"/>
      <c r="C95" s="265" t="s">
        <v>152</v>
      </c>
      <c r="D95" s="261" t="s">
        <v>119</v>
      </c>
      <c r="E95" s="266" t="s">
        <v>439</v>
      </c>
      <c r="F95" s="267">
        <v>12.78</v>
      </c>
      <c r="G95" s="267">
        <v>12.78</v>
      </c>
      <c r="H95" s="263"/>
      <c r="I95" s="263"/>
      <c r="J95" s="267">
        <v>3282.16</v>
      </c>
      <c r="K95" s="267">
        <v>3282.16</v>
      </c>
      <c r="L95" s="263"/>
      <c r="M95" s="263"/>
      <c r="N95" s="263"/>
      <c r="O95" s="263"/>
      <c r="P95" s="263"/>
      <c r="Q95" s="263"/>
    </row>
    <row r="96" spans="1:17" ht="22.5" x14ac:dyDescent="0.2">
      <c r="A96" s="252"/>
      <c r="B96" s="268" t="s">
        <v>440</v>
      </c>
      <c r="C96" s="265" t="s">
        <v>441</v>
      </c>
      <c r="D96" s="261" t="s">
        <v>146</v>
      </c>
      <c r="E96" s="266" t="s">
        <v>442</v>
      </c>
      <c r="F96" s="267">
        <v>117.39</v>
      </c>
      <c r="G96" s="263"/>
      <c r="H96" s="267">
        <v>117.39</v>
      </c>
      <c r="I96" s="267">
        <v>18.2</v>
      </c>
      <c r="J96" s="267">
        <v>514.16999999999996</v>
      </c>
      <c r="K96" s="263"/>
      <c r="L96" s="267">
        <v>514.16999999999996</v>
      </c>
      <c r="M96" s="267">
        <v>79.72</v>
      </c>
      <c r="N96" s="263"/>
      <c r="O96" s="263"/>
      <c r="P96" s="263"/>
      <c r="Q96" s="263"/>
    </row>
    <row r="97" spans="1:17" ht="22.5" x14ac:dyDescent="0.2">
      <c r="A97" s="252"/>
      <c r="B97" s="268" t="s">
        <v>353</v>
      </c>
      <c r="C97" s="265" t="s">
        <v>354</v>
      </c>
      <c r="D97" s="261" t="s">
        <v>146</v>
      </c>
      <c r="E97" s="266" t="s">
        <v>443</v>
      </c>
      <c r="F97" s="267">
        <v>7.34</v>
      </c>
      <c r="G97" s="263"/>
      <c r="H97" s="267">
        <v>7.34</v>
      </c>
      <c r="I97" s="263"/>
      <c r="J97" s="267">
        <v>53.22</v>
      </c>
      <c r="K97" s="263"/>
      <c r="L97" s="267">
        <v>53.22</v>
      </c>
      <c r="M97" s="263"/>
      <c r="N97" s="263"/>
      <c r="O97" s="263"/>
      <c r="P97" s="263"/>
      <c r="Q97" s="263"/>
    </row>
    <row r="98" spans="1:17" ht="22.5" x14ac:dyDescent="0.2">
      <c r="A98" s="252"/>
      <c r="B98" s="268" t="s">
        <v>405</v>
      </c>
      <c r="C98" s="265" t="s">
        <v>327</v>
      </c>
      <c r="D98" s="261" t="s">
        <v>146</v>
      </c>
      <c r="E98" s="266" t="s">
        <v>444</v>
      </c>
      <c r="F98" s="267">
        <v>8.9700000000000006</v>
      </c>
      <c r="G98" s="263"/>
      <c r="H98" s="267">
        <v>8.9700000000000006</v>
      </c>
      <c r="I98" s="263"/>
      <c r="J98" s="267">
        <v>153.21</v>
      </c>
      <c r="K98" s="263"/>
      <c r="L98" s="267">
        <v>153.21</v>
      </c>
      <c r="M98" s="263"/>
      <c r="N98" s="263"/>
      <c r="O98" s="263"/>
      <c r="P98" s="263"/>
      <c r="Q98" s="263"/>
    </row>
    <row r="99" spans="1:17" ht="22.5" x14ac:dyDescent="0.2">
      <c r="A99" s="252"/>
      <c r="B99" s="268" t="s">
        <v>445</v>
      </c>
      <c r="C99" s="265" t="s">
        <v>446</v>
      </c>
      <c r="D99" s="261" t="s">
        <v>146</v>
      </c>
      <c r="E99" s="266" t="s">
        <v>447</v>
      </c>
      <c r="F99" s="267">
        <v>23.67</v>
      </c>
      <c r="G99" s="263"/>
      <c r="H99" s="267">
        <v>23.67</v>
      </c>
      <c r="I99" s="263"/>
      <c r="J99" s="267">
        <v>129.71</v>
      </c>
      <c r="K99" s="263"/>
      <c r="L99" s="267">
        <v>129.71</v>
      </c>
      <c r="M99" s="263"/>
      <c r="N99" s="263"/>
      <c r="O99" s="263"/>
      <c r="P99" s="263"/>
      <c r="Q99" s="263"/>
    </row>
    <row r="100" spans="1:17" ht="19.5" x14ac:dyDescent="0.2">
      <c r="A100" s="252"/>
      <c r="B100" s="268" t="s">
        <v>448</v>
      </c>
      <c r="C100" s="265" t="s">
        <v>449</v>
      </c>
      <c r="D100" s="261" t="s">
        <v>146</v>
      </c>
      <c r="E100" s="266" t="s">
        <v>450</v>
      </c>
      <c r="F100" s="267">
        <v>18.559999999999999</v>
      </c>
      <c r="G100" s="263"/>
      <c r="H100" s="267">
        <v>18.559999999999999</v>
      </c>
      <c r="I100" s="263"/>
      <c r="J100" s="267">
        <v>23.01</v>
      </c>
      <c r="K100" s="263"/>
      <c r="L100" s="267">
        <v>23.01</v>
      </c>
      <c r="M100" s="263"/>
      <c r="N100" s="263"/>
      <c r="O100" s="263"/>
      <c r="P100" s="263"/>
      <c r="Q100" s="263"/>
    </row>
    <row r="101" spans="1:17" ht="22.5" x14ac:dyDescent="0.2">
      <c r="A101" s="252"/>
      <c r="B101" s="268" t="s">
        <v>451</v>
      </c>
      <c r="C101" s="265" t="s">
        <v>452</v>
      </c>
      <c r="D101" s="261" t="s">
        <v>146</v>
      </c>
      <c r="E101" s="266" t="s">
        <v>453</v>
      </c>
      <c r="F101" s="267">
        <v>525.88</v>
      </c>
      <c r="G101" s="263"/>
      <c r="H101" s="267">
        <v>525.88</v>
      </c>
      <c r="I101" s="267">
        <v>36.4</v>
      </c>
      <c r="J101" s="267">
        <v>404.93</v>
      </c>
      <c r="K101" s="263"/>
      <c r="L101" s="267">
        <v>404.93</v>
      </c>
      <c r="M101" s="267">
        <v>28.03</v>
      </c>
      <c r="N101" s="263"/>
      <c r="O101" s="263"/>
      <c r="P101" s="263"/>
      <c r="Q101" s="263"/>
    </row>
    <row r="102" spans="1:17" ht="19.5" x14ac:dyDescent="0.2">
      <c r="A102" s="252"/>
      <c r="B102" s="268" t="s">
        <v>454</v>
      </c>
      <c r="C102" s="265" t="s">
        <v>455</v>
      </c>
      <c r="D102" s="261" t="s">
        <v>146</v>
      </c>
      <c r="E102" s="266" t="s">
        <v>456</v>
      </c>
      <c r="F102" s="267">
        <v>11.54</v>
      </c>
      <c r="G102" s="263"/>
      <c r="H102" s="267">
        <v>11.54</v>
      </c>
      <c r="I102" s="263"/>
      <c r="J102" s="267">
        <v>94.28</v>
      </c>
      <c r="K102" s="263"/>
      <c r="L102" s="267">
        <v>94.28</v>
      </c>
      <c r="M102" s="263"/>
      <c r="N102" s="263"/>
      <c r="O102" s="263"/>
      <c r="P102" s="263"/>
      <c r="Q102" s="263"/>
    </row>
    <row r="103" spans="1:17" ht="19.5" x14ac:dyDescent="0.2">
      <c r="A103" s="252"/>
      <c r="B103" s="268" t="s">
        <v>457</v>
      </c>
      <c r="C103" s="265" t="s">
        <v>212</v>
      </c>
      <c r="D103" s="261" t="s">
        <v>146</v>
      </c>
      <c r="E103" s="266" t="s">
        <v>458</v>
      </c>
      <c r="F103" s="267">
        <v>109.17</v>
      </c>
      <c r="G103" s="263"/>
      <c r="H103" s="267">
        <v>109.17</v>
      </c>
      <c r="I103" s="263"/>
      <c r="J103" s="267">
        <v>49.13</v>
      </c>
      <c r="K103" s="263"/>
      <c r="L103" s="267">
        <v>49.13</v>
      </c>
      <c r="M103" s="263"/>
      <c r="N103" s="263"/>
      <c r="O103" s="263"/>
      <c r="P103" s="263"/>
      <c r="Q103" s="263"/>
    </row>
    <row r="104" spans="1:17" ht="22.5" x14ac:dyDescent="0.2">
      <c r="A104" s="252"/>
      <c r="B104" s="268" t="s">
        <v>367</v>
      </c>
      <c r="C104" s="265" t="s">
        <v>219</v>
      </c>
      <c r="D104" s="261" t="s">
        <v>220</v>
      </c>
      <c r="E104" s="266" t="s">
        <v>217</v>
      </c>
      <c r="F104" s="267">
        <v>11.89</v>
      </c>
      <c r="G104" s="263"/>
      <c r="H104" s="263"/>
      <c r="I104" s="263"/>
      <c r="J104" s="263"/>
      <c r="K104" s="263"/>
      <c r="L104" s="263"/>
      <c r="M104" s="263"/>
      <c r="N104" s="263"/>
      <c r="O104" s="263"/>
      <c r="P104" s="263"/>
      <c r="Q104" s="263"/>
    </row>
    <row r="105" spans="1:17" ht="22.5" x14ac:dyDescent="0.2">
      <c r="A105" s="252"/>
      <c r="B105" s="268" t="s">
        <v>459</v>
      </c>
      <c r="C105" s="265" t="s">
        <v>460</v>
      </c>
      <c r="D105" s="261" t="s">
        <v>216</v>
      </c>
      <c r="E105" s="266" t="s">
        <v>217</v>
      </c>
      <c r="F105" s="267">
        <v>7161.42</v>
      </c>
      <c r="G105" s="263"/>
      <c r="H105" s="263"/>
      <c r="I105" s="263"/>
      <c r="J105" s="263"/>
      <c r="K105" s="263"/>
      <c r="L105" s="263"/>
      <c r="M105" s="263"/>
      <c r="N105" s="263"/>
      <c r="O105" s="263"/>
      <c r="P105" s="263"/>
      <c r="Q105" s="263"/>
    </row>
    <row r="106" spans="1:17" ht="22.5" x14ac:dyDescent="0.2">
      <c r="A106" s="252"/>
      <c r="B106" s="268" t="s">
        <v>461</v>
      </c>
      <c r="C106" s="265" t="s">
        <v>462</v>
      </c>
      <c r="D106" s="261" t="s">
        <v>216</v>
      </c>
      <c r="E106" s="266" t="s">
        <v>217</v>
      </c>
      <c r="F106" s="267">
        <v>11665.78</v>
      </c>
      <c r="G106" s="263"/>
      <c r="H106" s="263"/>
      <c r="I106" s="263"/>
      <c r="J106" s="263"/>
      <c r="K106" s="263"/>
      <c r="L106" s="263"/>
      <c r="M106" s="263"/>
      <c r="N106" s="263"/>
      <c r="O106" s="263"/>
      <c r="P106" s="263"/>
      <c r="Q106" s="263"/>
    </row>
    <row r="107" spans="1:17" ht="22.5" x14ac:dyDescent="0.2">
      <c r="A107" s="252"/>
      <c r="B107" s="268" t="s">
        <v>463</v>
      </c>
      <c r="C107" s="265" t="s">
        <v>464</v>
      </c>
      <c r="D107" s="261" t="s">
        <v>216</v>
      </c>
      <c r="E107" s="266" t="s">
        <v>217</v>
      </c>
      <c r="F107" s="267">
        <v>12337.06</v>
      </c>
      <c r="G107" s="263"/>
      <c r="H107" s="263"/>
      <c r="I107" s="263"/>
      <c r="J107" s="263"/>
      <c r="K107" s="263"/>
      <c r="L107" s="263"/>
      <c r="M107" s="263"/>
      <c r="N107" s="263"/>
      <c r="O107" s="263"/>
      <c r="P107" s="263"/>
      <c r="Q107" s="263"/>
    </row>
    <row r="108" spans="1:17" ht="22.5" x14ac:dyDescent="0.2">
      <c r="A108" s="252"/>
      <c r="B108" s="268" t="s">
        <v>465</v>
      </c>
      <c r="C108" s="265" t="s">
        <v>466</v>
      </c>
      <c r="D108" s="261" t="s">
        <v>231</v>
      </c>
      <c r="E108" s="266" t="s">
        <v>217</v>
      </c>
      <c r="F108" s="267">
        <v>30.36</v>
      </c>
      <c r="G108" s="263"/>
      <c r="H108" s="263"/>
      <c r="I108" s="263"/>
      <c r="J108" s="263"/>
      <c r="K108" s="263"/>
      <c r="L108" s="263"/>
      <c r="M108" s="263"/>
      <c r="N108" s="263"/>
      <c r="O108" s="263"/>
      <c r="P108" s="263"/>
      <c r="Q108" s="263"/>
    </row>
    <row r="109" spans="1:17" ht="22.5" x14ac:dyDescent="0.2">
      <c r="A109" s="252"/>
      <c r="B109" s="268" t="s">
        <v>467</v>
      </c>
      <c r="C109" s="265" t="s">
        <v>230</v>
      </c>
      <c r="D109" s="261" t="s">
        <v>231</v>
      </c>
      <c r="E109" s="266" t="s">
        <v>217</v>
      </c>
      <c r="F109" s="267">
        <v>9.16</v>
      </c>
      <c r="G109" s="263"/>
      <c r="H109" s="263"/>
      <c r="I109" s="263"/>
      <c r="J109" s="263"/>
      <c r="K109" s="263"/>
      <c r="L109" s="263"/>
      <c r="M109" s="263"/>
      <c r="N109" s="263"/>
      <c r="O109" s="263"/>
      <c r="P109" s="263"/>
      <c r="Q109" s="263"/>
    </row>
    <row r="110" spans="1:17" ht="22.5" x14ac:dyDescent="0.2">
      <c r="A110" s="252"/>
      <c r="B110" s="268" t="s">
        <v>468</v>
      </c>
      <c r="C110" s="265" t="s">
        <v>469</v>
      </c>
      <c r="D110" s="261" t="s">
        <v>231</v>
      </c>
      <c r="E110" s="266" t="s">
        <v>217</v>
      </c>
      <c r="F110" s="267">
        <v>8.17</v>
      </c>
      <c r="G110" s="263"/>
      <c r="H110" s="263"/>
      <c r="I110" s="263"/>
      <c r="J110" s="263"/>
      <c r="K110" s="263"/>
      <c r="L110" s="263"/>
      <c r="M110" s="263"/>
      <c r="N110" s="263"/>
      <c r="O110" s="263"/>
      <c r="P110" s="263"/>
      <c r="Q110" s="263"/>
    </row>
    <row r="111" spans="1:17" ht="22.5" x14ac:dyDescent="0.2">
      <c r="A111" s="252"/>
      <c r="B111" s="268" t="s">
        <v>470</v>
      </c>
      <c r="C111" s="265" t="s">
        <v>471</v>
      </c>
      <c r="D111" s="261" t="s">
        <v>231</v>
      </c>
      <c r="E111" s="266" t="s">
        <v>217</v>
      </c>
      <c r="F111" s="267">
        <v>8.4499999999999993</v>
      </c>
      <c r="G111" s="263"/>
      <c r="H111" s="263"/>
      <c r="I111" s="263"/>
      <c r="J111" s="263"/>
      <c r="K111" s="263"/>
      <c r="L111" s="263"/>
      <c r="M111" s="263"/>
      <c r="N111" s="263"/>
      <c r="O111" s="263"/>
      <c r="P111" s="263"/>
      <c r="Q111" s="263"/>
    </row>
    <row r="112" spans="1:17" ht="22.5" x14ac:dyDescent="0.2">
      <c r="A112" s="252"/>
      <c r="B112" s="268" t="s">
        <v>472</v>
      </c>
      <c r="C112" s="265" t="s">
        <v>473</v>
      </c>
      <c r="D112" s="261" t="s">
        <v>220</v>
      </c>
      <c r="E112" s="266" t="s">
        <v>217</v>
      </c>
      <c r="F112" s="267">
        <v>10.67</v>
      </c>
      <c r="G112" s="263"/>
      <c r="H112" s="263"/>
      <c r="I112" s="263"/>
      <c r="J112" s="263"/>
      <c r="K112" s="263"/>
      <c r="L112" s="263"/>
      <c r="M112" s="263"/>
      <c r="N112" s="263"/>
      <c r="O112" s="263"/>
      <c r="P112" s="263"/>
      <c r="Q112" s="263"/>
    </row>
    <row r="113" spans="1:17" ht="22.5" x14ac:dyDescent="0.2">
      <c r="A113" s="252"/>
      <c r="B113" s="268" t="s">
        <v>474</v>
      </c>
      <c r="C113" s="265" t="s">
        <v>475</v>
      </c>
      <c r="D113" s="261" t="s">
        <v>476</v>
      </c>
      <c r="E113" s="266" t="s">
        <v>217</v>
      </c>
      <c r="F113" s="267">
        <v>0.66</v>
      </c>
      <c r="G113" s="263"/>
      <c r="H113" s="263"/>
      <c r="I113" s="263"/>
      <c r="J113" s="263"/>
      <c r="K113" s="263"/>
      <c r="L113" s="263"/>
      <c r="M113" s="263"/>
      <c r="N113" s="263"/>
      <c r="O113" s="263"/>
      <c r="P113" s="263"/>
      <c r="Q113" s="263"/>
    </row>
    <row r="114" spans="1:17" ht="22.5" x14ac:dyDescent="0.2">
      <c r="A114" s="252"/>
      <c r="B114" s="268" t="s">
        <v>477</v>
      </c>
      <c r="C114" s="265" t="s">
        <v>478</v>
      </c>
      <c r="D114" s="261" t="s">
        <v>231</v>
      </c>
      <c r="E114" s="266" t="s">
        <v>217</v>
      </c>
      <c r="F114" s="267">
        <v>28.56</v>
      </c>
      <c r="G114" s="263"/>
      <c r="H114" s="263"/>
      <c r="I114" s="263"/>
      <c r="J114" s="263"/>
      <c r="K114" s="263"/>
      <c r="L114" s="263"/>
      <c r="M114" s="263"/>
      <c r="N114" s="263"/>
      <c r="O114" s="263"/>
      <c r="P114" s="263"/>
      <c r="Q114" s="263"/>
    </row>
    <row r="115" spans="1:17" ht="22.5" x14ac:dyDescent="0.2">
      <c r="A115" s="252"/>
      <c r="B115" s="268" t="s">
        <v>479</v>
      </c>
      <c r="C115" s="265" t="s">
        <v>480</v>
      </c>
      <c r="D115" s="261" t="s">
        <v>231</v>
      </c>
      <c r="E115" s="266" t="s">
        <v>217</v>
      </c>
      <c r="F115" s="267">
        <v>42.79</v>
      </c>
      <c r="G115" s="263"/>
      <c r="H115" s="263"/>
      <c r="I115" s="263"/>
      <c r="J115" s="263"/>
      <c r="K115" s="263"/>
      <c r="L115" s="263"/>
      <c r="M115" s="263"/>
      <c r="N115" s="263"/>
      <c r="O115" s="263"/>
      <c r="P115" s="263"/>
      <c r="Q115" s="263"/>
    </row>
    <row r="116" spans="1:17" ht="22.5" x14ac:dyDescent="0.2">
      <c r="A116" s="252"/>
      <c r="B116" s="268" t="s">
        <v>481</v>
      </c>
      <c r="C116" s="265" t="s">
        <v>482</v>
      </c>
      <c r="D116" s="261" t="s">
        <v>71</v>
      </c>
      <c r="E116" s="266" t="s">
        <v>217</v>
      </c>
      <c r="F116" s="267">
        <v>1</v>
      </c>
      <c r="G116" s="263"/>
      <c r="H116" s="263"/>
      <c r="I116" s="263"/>
      <c r="J116" s="263"/>
      <c r="K116" s="263"/>
      <c r="L116" s="263"/>
      <c r="M116" s="263"/>
      <c r="N116" s="263"/>
      <c r="O116" s="263"/>
      <c r="P116" s="263"/>
      <c r="Q116" s="263"/>
    </row>
    <row r="117" spans="1:17" ht="31.5" x14ac:dyDescent="0.2">
      <c r="A117" s="252">
        <v>7</v>
      </c>
      <c r="B117" s="258" t="s">
        <v>483</v>
      </c>
      <c r="C117" s="259" t="s">
        <v>484</v>
      </c>
      <c r="D117" s="260" t="s">
        <v>176</v>
      </c>
      <c r="E117" s="261" t="s">
        <v>485</v>
      </c>
      <c r="F117" s="262">
        <v>6571.12</v>
      </c>
      <c r="G117" s="262">
        <v>6252.75</v>
      </c>
      <c r="H117" s="262">
        <v>318.37</v>
      </c>
      <c r="I117" s="262">
        <v>123.4</v>
      </c>
      <c r="J117" s="263">
        <v>131</v>
      </c>
      <c r="K117" s="263">
        <v>125</v>
      </c>
      <c r="L117" s="263">
        <v>6</v>
      </c>
      <c r="M117" s="263">
        <v>2</v>
      </c>
      <c r="N117" s="263">
        <v>525</v>
      </c>
      <c r="O117" s="263">
        <v>10.5</v>
      </c>
      <c r="P117" s="263">
        <v>7.9</v>
      </c>
      <c r="Q117" s="263">
        <v>0.16</v>
      </c>
    </row>
    <row r="118" spans="1:17" ht="19.5" x14ac:dyDescent="0.2">
      <c r="A118" s="252"/>
      <c r="B118" s="264"/>
      <c r="C118" s="265" t="s">
        <v>486</v>
      </c>
      <c r="D118" s="261" t="s">
        <v>119</v>
      </c>
      <c r="E118" s="266" t="s">
        <v>487</v>
      </c>
      <c r="F118" s="267">
        <v>11.91</v>
      </c>
      <c r="G118" s="267">
        <v>11.91</v>
      </c>
      <c r="H118" s="263"/>
      <c r="I118" s="263"/>
      <c r="J118" s="267">
        <v>125.06</v>
      </c>
      <c r="K118" s="267">
        <v>125.06</v>
      </c>
      <c r="L118" s="263"/>
      <c r="M118" s="263"/>
      <c r="N118" s="263"/>
      <c r="O118" s="263"/>
      <c r="P118" s="263"/>
      <c r="Q118" s="263"/>
    </row>
    <row r="119" spans="1:17" ht="22.5" x14ac:dyDescent="0.2">
      <c r="A119" s="252"/>
      <c r="B119" s="268" t="s">
        <v>144</v>
      </c>
      <c r="C119" s="265" t="s">
        <v>145</v>
      </c>
      <c r="D119" s="261" t="s">
        <v>146</v>
      </c>
      <c r="E119" s="266" t="s">
        <v>488</v>
      </c>
      <c r="F119" s="267">
        <v>40.299999999999997</v>
      </c>
      <c r="G119" s="263"/>
      <c r="H119" s="267">
        <v>40.299999999999997</v>
      </c>
      <c r="I119" s="267">
        <v>15.62</v>
      </c>
      <c r="J119" s="267">
        <v>6.45</v>
      </c>
      <c r="K119" s="263"/>
      <c r="L119" s="267">
        <v>6.45</v>
      </c>
      <c r="M119" s="267">
        <v>2.5</v>
      </c>
      <c r="N119" s="263"/>
      <c r="O119" s="263"/>
      <c r="P119" s="263"/>
      <c r="Q119" s="263"/>
    </row>
    <row r="120" spans="1:17" ht="104.25" x14ac:dyDescent="0.2">
      <c r="A120" s="252">
        <v>8</v>
      </c>
      <c r="B120" s="258" t="s">
        <v>489</v>
      </c>
      <c r="C120" s="259" t="s">
        <v>490</v>
      </c>
      <c r="D120" s="260" t="s">
        <v>399</v>
      </c>
      <c r="E120" s="261" t="s">
        <v>491</v>
      </c>
      <c r="F120" s="262">
        <v>232.58</v>
      </c>
      <c r="G120" s="262">
        <v>200.92</v>
      </c>
      <c r="H120" s="262">
        <v>31.66</v>
      </c>
      <c r="I120" s="262">
        <v>1.0900000000000001</v>
      </c>
      <c r="J120" s="263">
        <v>23</v>
      </c>
      <c r="K120" s="263">
        <v>20</v>
      </c>
      <c r="L120" s="263">
        <v>3</v>
      </c>
      <c r="M120" s="263"/>
      <c r="N120" s="263">
        <v>14.827999999999999</v>
      </c>
      <c r="O120" s="263">
        <v>1.48</v>
      </c>
      <c r="P120" s="263">
        <v>0.06</v>
      </c>
      <c r="Q120" s="263">
        <v>0.01</v>
      </c>
    </row>
    <row r="121" spans="1:17" ht="19.5" x14ac:dyDescent="0.2">
      <c r="A121" s="252"/>
      <c r="B121" s="264"/>
      <c r="C121" s="265" t="s">
        <v>492</v>
      </c>
      <c r="D121" s="261" t="s">
        <v>119</v>
      </c>
      <c r="E121" s="266" t="s">
        <v>493</v>
      </c>
      <c r="F121" s="267">
        <v>13.55</v>
      </c>
      <c r="G121" s="267">
        <v>13.55</v>
      </c>
      <c r="H121" s="263"/>
      <c r="I121" s="263"/>
      <c r="J121" s="267">
        <v>20.05</v>
      </c>
      <c r="K121" s="267">
        <v>20.05</v>
      </c>
      <c r="L121" s="263"/>
      <c r="M121" s="263"/>
      <c r="N121" s="263"/>
      <c r="O121" s="263"/>
      <c r="P121" s="263"/>
      <c r="Q121" s="263"/>
    </row>
    <row r="122" spans="1:17" ht="22.5" x14ac:dyDescent="0.2">
      <c r="A122" s="252"/>
      <c r="B122" s="268" t="s">
        <v>402</v>
      </c>
      <c r="C122" s="265" t="s">
        <v>403</v>
      </c>
      <c r="D122" s="261" t="s">
        <v>146</v>
      </c>
      <c r="E122" s="266" t="s">
        <v>494</v>
      </c>
      <c r="F122" s="267">
        <v>255.96</v>
      </c>
      <c r="G122" s="263"/>
      <c r="H122" s="267">
        <v>255.96</v>
      </c>
      <c r="I122" s="267">
        <v>18.2</v>
      </c>
      <c r="J122" s="263"/>
      <c r="K122" s="263"/>
      <c r="L122" s="263"/>
      <c r="M122" s="263"/>
      <c r="N122" s="263"/>
      <c r="O122" s="263"/>
      <c r="P122" s="263"/>
      <c r="Q122" s="263"/>
    </row>
    <row r="123" spans="1:17" ht="22.5" x14ac:dyDescent="0.2">
      <c r="A123" s="252"/>
      <c r="B123" s="268" t="s">
        <v>190</v>
      </c>
      <c r="C123" s="265" t="s">
        <v>191</v>
      </c>
      <c r="D123" s="261" t="s">
        <v>146</v>
      </c>
      <c r="E123" s="266" t="s">
        <v>495</v>
      </c>
      <c r="F123" s="267">
        <v>127.47</v>
      </c>
      <c r="G123" s="263"/>
      <c r="H123" s="267">
        <v>127.47</v>
      </c>
      <c r="I123" s="267">
        <v>18.2</v>
      </c>
      <c r="J123" s="263"/>
      <c r="K123" s="263"/>
      <c r="L123" s="263"/>
      <c r="M123" s="263"/>
      <c r="N123" s="263"/>
      <c r="O123" s="263"/>
      <c r="P123" s="263"/>
      <c r="Q123" s="263"/>
    </row>
    <row r="124" spans="1:17" ht="19.5" x14ac:dyDescent="0.2">
      <c r="A124" s="252"/>
      <c r="B124" s="268" t="s">
        <v>356</v>
      </c>
      <c r="C124" s="265" t="s">
        <v>200</v>
      </c>
      <c r="D124" s="261" t="s">
        <v>146</v>
      </c>
      <c r="E124" s="266" t="s">
        <v>496</v>
      </c>
      <c r="F124" s="267">
        <v>1.24</v>
      </c>
      <c r="G124" s="263"/>
      <c r="H124" s="267">
        <v>1.24</v>
      </c>
      <c r="I124" s="263"/>
      <c r="J124" s="267">
        <v>7.0000000000000007E-2</v>
      </c>
      <c r="K124" s="263"/>
      <c r="L124" s="267">
        <v>7.0000000000000007E-2</v>
      </c>
      <c r="M124" s="263"/>
      <c r="N124" s="263"/>
      <c r="O124" s="263"/>
      <c r="P124" s="263"/>
      <c r="Q124" s="263"/>
    </row>
    <row r="125" spans="1:17" ht="19.5" x14ac:dyDescent="0.2">
      <c r="A125" s="252"/>
      <c r="B125" s="268" t="s">
        <v>407</v>
      </c>
      <c r="C125" s="265" t="s">
        <v>212</v>
      </c>
      <c r="D125" s="261" t="s">
        <v>146</v>
      </c>
      <c r="E125" s="266" t="s">
        <v>497</v>
      </c>
      <c r="F125" s="267">
        <v>109.17</v>
      </c>
      <c r="G125" s="263"/>
      <c r="H125" s="267">
        <v>109.17</v>
      </c>
      <c r="I125" s="263"/>
      <c r="J125" s="267">
        <v>2.1800000000000002</v>
      </c>
      <c r="K125" s="263"/>
      <c r="L125" s="267">
        <v>2.1800000000000002</v>
      </c>
      <c r="M125" s="263"/>
      <c r="N125" s="263"/>
      <c r="O125" s="263"/>
      <c r="P125" s="263"/>
      <c r="Q125" s="263"/>
    </row>
    <row r="126" spans="1:17" ht="22.5" x14ac:dyDescent="0.2">
      <c r="A126" s="252"/>
      <c r="B126" s="268" t="s">
        <v>498</v>
      </c>
      <c r="C126" s="265" t="s">
        <v>499</v>
      </c>
      <c r="D126" s="261" t="s">
        <v>216</v>
      </c>
      <c r="E126" s="266" t="s">
        <v>217</v>
      </c>
      <c r="F126" s="267">
        <v>71400</v>
      </c>
      <c r="G126" s="263"/>
      <c r="H126" s="263"/>
      <c r="I126" s="263"/>
      <c r="J126" s="263"/>
      <c r="K126" s="263"/>
      <c r="L126" s="263"/>
      <c r="M126" s="263"/>
      <c r="N126" s="263"/>
      <c r="O126" s="263"/>
      <c r="P126" s="263"/>
      <c r="Q126" s="263"/>
    </row>
    <row r="127" spans="1:17" ht="22.5" x14ac:dyDescent="0.2">
      <c r="A127" s="252"/>
      <c r="B127" s="268" t="s">
        <v>500</v>
      </c>
      <c r="C127" s="265" t="s">
        <v>219</v>
      </c>
      <c r="D127" s="261" t="s">
        <v>220</v>
      </c>
      <c r="E127" s="266" t="s">
        <v>217</v>
      </c>
      <c r="F127" s="267">
        <v>11.89</v>
      </c>
      <c r="G127" s="263"/>
      <c r="H127" s="263"/>
      <c r="I127" s="263"/>
      <c r="J127" s="263"/>
      <c r="K127" s="263"/>
      <c r="L127" s="263"/>
      <c r="M127" s="263"/>
      <c r="N127" s="263"/>
      <c r="O127" s="263"/>
      <c r="P127" s="263"/>
      <c r="Q127" s="263"/>
    </row>
    <row r="128" spans="1:17" ht="39" x14ac:dyDescent="0.2">
      <c r="A128" s="252"/>
      <c r="B128" s="268" t="s">
        <v>501</v>
      </c>
      <c r="C128" s="265" t="s">
        <v>388</v>
      </c>
      <c r="D128" s="261" t="s">
        <v>216</v>
      </c>
      <c r="E128" s="266" t="s">
        <v>502</v>
      </c>
      <c r="F128" s="267">
        <v>16871.82</v>
      </c>
      <c r="G128" s="263"/>
      <c r="H128" s="263"/>
      <c r="I128" s="263"/>
      <c r="J128" s="263"/>
      <c r="K128" s="263"/>
      <c r="L128" s="263"/>
      <c r="M128" s="263"/>
      <c r="N128" s="263"/>
      <c r="O128" s="263"/>
      <c r="P128" s="263"/>
      <c r="Q128" s="263"/>
    </row>
    <row r="129" spans="1:17" ht="22.5" x14ac:dyDescent="0.2">
      <c r="A129" s="252"/>
      <c r="B129" s="268" t="s">
        <v>503</v>
      </c>
      <c r="C129" s="265" t="s">
        <v>390</v>
      </c>
      <c r="D129" s="261" t="s">
        <v>216</v>
      </c>
      <c r="E129" s="266" t="s">
        <v>217</v>
      </c>
      <c r="F129" s="267">
        <v>20706</v>
      </c>
      <c r="G129" s="263"/>
      <c r="H129" s="263"/>
      <c r="I129" s="263"/>
      <c r="J129" s="263"/>
      <c r="K129" s="263"/>
      <c r="L129" s="263"/>
      <c r="M129" s="263"/>
      <c r="N129" s="263"/>
      <c r="O129" s="263"/>
      <c r="P129" s="263"/>
      <c r="Q129" s="263"/>
    </row>
    <row r="130" spans="1:17" ht="22.5" x14ac:dyDescent="0.2">
      <c r="A130" s="252"/>
      <c r="B130" s="268" t="s">
        <v>504</v>
      </c>
      <c r="C130" s="265" t="s">
        <v>505</v>
      </c>
      <c r="D130" s="261" t="s">
        <v>216</v>
      </c>
      <c r="E130" s="266" t="s">
        <v>217</v>
      </c>
      <c r="F130" s="267">
        <v>11328.8</v>
      </c>
      <c r="G130" s="263"/>
      <c r="H130" s="263"/>
      <c r="I130" s="263"/>
      <c r="J130" s="263"/>
      <c r="K130" s="263"/>
      <c r="L130" s="263"/>
      <c r="M130" s="263"/>
      <c r="N130" s="263"/>
      <c r="O130" s="263"/>
      <c r="P130" s="263"/>
      <c r="Q130" s="263"/>
    </row>
    <row r="131" spans="1:17" ht="22.5" x14ac:dyDescent="0.2">
      <c r="A131" s="252"/>
      <c r="B131" s="268" t="s">
        <v>506</v>
      </c>
      <c r="C131" s="265" t="s">
        <v>392</v>
      </c>
      <c r="D131" s="261" t="s">
        <v>231</v>
      </c>
      <c r="E131" s="266" t="s">
        <v>217</v>
      </c>
      <c r="F131" s="267">
        <v>40.450000000000003</v>
      </c>
      <c r="G131" s="263"/>
      <c r="H131" s="263"/>
      <c r="I131" s="263"/>
      <c r="J131" s="263"/>
      <c r="K131" s="263"/>
      <c r="L131" s="263"/>
      <c r="M131" s="263"/>
      <c r="N131" s="263"/>
      <c r="O131" s="263"/>
      <c r="P131" s="263"/>
      <c r="Q131" s="263"/>
    </row>
    <row r="132" spans="1:17" ht="33.75" x14ac:dyDescent="0.2">
      <c r="A132" s="252"/>
      <c r="B132" s="268" t="s">
        <v>507</v>
      </c>
      <c r="C132" s="265" t="s">
        <v>508</v>
      </c>
      <c r="D132" s="261" t="s">
        <v>412</v>
      </c>
      <c r="E132" s="266" t="s">
        <v>217</v>
      </c>
      <c r="F132" s="267">
        <v>78.62</v>
      </c>
      <c r="G132" s="263"/>
      <c r="H132" s="263"/>
      <c r="I132" s="263"/>
      <c r="J132" s="263"/>
      <c r="K132" s="263"/>
      <c r="L132" s="263"/>
      <c r="M132" s="263"/>
      <c r="N132" s="263"/>
      <c r="O132" s="263"/>
      <c r="P132" s="263"/>
      <c r="Q132" s="263"/>
    </row>
    <row r="133" spans="1:17" ht="22.5" x14ac:dyDescent="0.2">
      <c r="A133" s="252"/>
      <c r="B133" s="268" t="s">
        <v>509</v>
      </c>
      <c r="C133" s="265" t="s">
        <v>416</v>
      </c>
      <c r="D133" s="261" t="s">
        <v>231</v>
      </c>
      <c r="E133" s="266" t="s">
        <v>217</v>
      </c>
      <c r="F133" s="267">
        <v>2.38</v>
      </c>
      <c r="G133" s="263"/>
      <c r="H133" s="263"/>
      <c r="I133" s="263"/>
      <c r="J133" s="263"/>
      <c r="K133" s="263"/>
      <c r="L133" s="263"/>
      <c r="M133" s="263"/>
      <c r="N133" s="263"/>
      <c r="O133" s="263"/>
      <c r="P133" s="263"/>
      <c r="Q133" s="263"/>
    </row>
    <row r="134" spans="1:17" ht="22.5" x14ac:dyDescent="0.2">
      <c r="A134" s="252"/>
      <c r="B134" s="268" t="s">
        <v>510</v>
      </c>
      <c r="C134" s="265" t="s">
        <v>418</v>
      </c>
      <c r="D134" s="261" t="s">
        <v>220</v>
      </c>
      <c r="E134" s="266" t="s">
        <v>217</v>
      </c>
      <c r="F134" s="267">
        <v>4.88</v>
      </c>
      <c r="G134" s="263"/>
      <c r="H134" s="263"/>
      <c r="I134" s="263"/>
      <c r="J134" s="263"/>
      <c r="K134" s="263"/>
      <c r="L134" s="263"/>
      <c r="M134" s="263"/>
      <c r="N134" s="263"/>
      <c r="O134" s="263"/>
      <c r="P134" s="263"/>
      <c r="Q134" s="263"/>
    </row>
    <row r="135" spans="1:17" ht="104.25" x14ac:dyDescent="0.2">
      <c r="A135" s="252">
        <v>9</v>
      </c>
      <c r="B135" s="258" t="s">
        <v>511</v>
      </c>
      <c r="C135" s="259" t="s">
        <v>512</v>
      </c>
      <c r="D135" s="260" t="s">
        <v>399</v>
      </c>
      <c r="E135" s="261" t="s">
        <v>513</v>
      </c>
      <c r="F135" s="262">
        <v>397.8</v>
      </c>
      <c r="G135" s="262">
        <v>334.81</v>
      </c>
      <c r="H135" s="262">
        <v>62.99</v>
      </c>
      <c r="I135" s="262">
        <v>1.38</v>
      </c>
      <c r="J135" s="263">
        <v>139</v>
      </c>
      <c r="K135" s="263">
        <v>117</v>
      </c>
      <c r="L135" s="263">
        <v>22</v>
      </c>
      <c r="M135" s="263"/>
      <c r="N135" s="263">
        <v>24.332000000000001</v>
      </c>
      <c r="O135" s="263">
        <v>8.52</v>
      </c>
      <c r="P135" s="263">
        <v>7.5999999999999998E-2</v>
      </c>
      <c r="Q135" s="263">
        <v>0.03</v>
      </c>
    </row>
    <row r="136" spans="1:17" ht="19.5" x14ac:dyDescent="0.2">
      <c r="A136" s="252"/>
      <c r="B136" s="264"/>
      <c r="C136" s="265" t="s">
        <v>514</v>
      </c>
      <c r="D136" s="261" t="s">
        <v>119</v>
      </c>
      <c r="E136" s="266" t="s">
        <v>515</v>
      </c>
      <c r="F136" s="267">
        <v>13.76</v>
      </c>
      <c r="G136" s="267">
        <v>13.76</v>
      </c>
      <c r="H136" s="263"/>
      <c r="I136" s="263"/>
      <c r="J136" s="267">
        <v>117.24</v>
      </c>
      <c r="K136" s="267">
        <v>117.24</v>
      </c>
      <c r="L136" s="263"/>
      <c r="M136" s="263"/>
      <c r="N136" s="263"/>
      <c r="O136" s="263"/>
      <c r="P136" s="263"/>
      <c r="Q136" s="263"/>
    </row>
    <row r="137" spans="1:17" ht="22.5" x14ac:dyDescent="0.2">
      <c r="A137" s="252"/>
      <c r="B137" s="268" t="s">
        <v>402</v>
      </c>
      <c r="C137" s="265" t="s">
        <v>403</v>
      </c>
      <c r="D137" s="261" t="s">
        <v>146</v>
      </c>
      <c r="E137" s="266" t="s">
        <v>516</v>
      </c>
      <c r="F137" s="267">
        <v>255.96</v>
      </c>
      <c r="G137" s="263"/>
      <c r="H137" s="267">
        <v>255.96</v>
      </c>
      <c r="I137" s="267">
        <v>18.2</v>
      </c>
      <c r="J137" s="267">
        <v>5.12</v>
      </c>
      <c r="K137" s="263"/>
      <c r="L137" s="267">
        <v>5.12</v>
      </c>
      <c r="M137" s="267">
        <v>0.36</v>
      </c>
      <c r="N137" s="263"/>
      <c r="O137" s="263"/>
      <c r="P137" s="263"/>
      <c r="Q137" s="263"/>
    </row>
    <row r="138" spans="1:17" ht="22.5" x14ac:dyDescent="0.2">
      <c r="A138" s="252"/>
      <c r="B138" s="268" t="s">
        <v>190</v>
      </c>
      <c r="C138" s="265" t="s">
        <v>191</v>
      </c>
      <c r="D138" s="261" t="s">
        <v>146</v>
      </c>
      <c r="E138" s="266" t="s">
        <v>517</v>
      </c>
      <c r="F138" s="267">
        <v>127.47</v>
      </c>
      <c r="G138" s="263"/>
      <c r="H138" s="267">
        <v>127.47</v>
      </c>
      <c r="I138" s="267">
        <v>18.2</v>
      </c>
      <c r="J138" s="267">
        <v>1.27</v>
      </c>
      <c r="K138" s="263"/>
      <c r="L138" s="267">
        <v>1.27</v>
      </c>
      <c r="M138" s="267">
        <v>0.18</v>
      </c>
      <c r="N138" s="263"/>
      <c r="O138" s="263"/>
      <c r="P138" s="263"/>
      <c r="Q138" s="263"/>
    </row>
    <row r="139" spans="1:17" ht="19.5" x14ac:dyDescent="0.2">
      <c r="A139" s="252"/>
      <c r="B139" s="268" t="s">
        <v>356</v>
      </c>
      <c r="C139" s="265" t="s">
        <v>200</v>
      </c>
      <c r="D139" s="261" t="s">
        <v>146</v>
      </c>
      <c r="E139" s="266" t="s">
        <v>518</v>
      </c>
      <c r="F139" s="267">
        <v>1.24</v>
      </c>
      <c r="G139" s="263"/>
      <c r="H139" s="267">
        <v>1.24</v>
      </c>
      <c r="I139" s="263"/>
      <c r="J139" s="267">
        <v>3.2</v>
      </c>
      <c r="K139" s="263"/>
      <c r="L139" s="267">
        <v>3.2</v>
      </c>
      <c r="M139" s="263"/>
      <c r="N139" s="263"/>
      <c r="O139" s="263"/>
      <c r="P139" s="263"/>
      <c r="Q139" s="263"/>
    </row>
    <row r="140" spans="1:17" ht="19.5" x14ac:dyDescent="0.2">
      <c r="A140" s="252"/>
      <c r="B140" s="268" t="s">
        <v>407</v>
      </c>
      <c r="C140" s="265" t="s">
        <v>212</v>
      </c>
      <c r="D140" s="261" t="s">
        <v>146</v>
      </c>
      <c r="E140" s="266" t="s">
        <v>519</v>
      </c>
      <c r="F140" s="267">
        <v>109.17</v>
      </c>
      <c r="G140" s="263"/>
      <c r="H140" s="267">
        <v>109.17</v>
      </c>
      <c r="I140" s="263"/>
      <c r="J140" s="267">
        <v>13.1</v>
      </c>
      <c r="K140" s="263"/>
      <c r="L140" s="267">
        <v>13.1</v>
      </c>
      <c r="M140" s="263"/>
      <c r="N140" s="263"/>
      <c r="O140" s="263"/>
      <c r="P140" s="263"/>
      <c r="Q140" s="263"/>
    </row>
    <row r="141" spans="1:17" ht="22.5" x14ac:dyDescent="0.2">
      <c r="A141" s="252"/>
      <c r="B141" s="268" t="s">
        <v>520</v>
      </c>
      <c r="C141" s="265" t="s">
        <v>219</v>
      </c>
      <c r="D141" s="261" t="s">
        <v>220</v>
      </c>
      <c r="E141" s="266" t="s">
        <v>217</v>
      </c>
      <c r="F141" s="267">
        <v>11.89</v>
      </c>
      <c r="G141" s="263"/>
      <c r="H141" s="263"/>
      <c r="I141" s="263"/>
      <c r="J141" s="263"/>
      <c r="K141" s="263"/>
      <c r="L141" s="263"/>
      <c r="M141" s="263"/>
      <c r="N141" s="263"/>
      <c r="O141" s="263"/>
      <c r="P141" s="263"/>
      <c r="Q141" s="263"/>
    </row>
    <row r="142" spans="1:17" ht="22.5" x14ac:dyDescent="0.2">
      <c r="A142" s="252"/>
      <c r="B142" s="268" t="s">
        <v>521</v>
      </c>
      <c r="C142" s="265" t="s">
        <v>505</v>
      </c>
      <c r="D142" s="261" t="s">
        <v>216</v>
      </c>
      <c r="E142" s="266" t="s">
        <v>217</v>
      </c>
      <c r="F142" s="267">
        <v>11328.8</v>
      </c>
      <c r="G142" s="263"/>
      <c r="H142" s="263"/>
      <c r="I142" s="263"/>
      <c r="J142" s="263"/>
      <c r="K142" s="263"/>
      <c r="L142" s="263"/>
      <c r="M142" s="263"/>
      <c r="N142" s="263"/>
      <c r="O142" s="263"/>
      <c r="P142" s="263"/>
      <c r="Q142" s="263"/>
    </row>
    <row r="143" spans="1:17" ht="22.5" x14ac:dyDescent="0.2">
      <c r="A143" s="252"/>
      <c r="B143" s="268" t="s">
        <v>522</v>
      </c>
      <c r="C143" s="265" t="s">
        <v>523</v>
      </c>
      <c r="D143" s="261" t="s">
        <v>220</v>
      </c>
      <c r="E143" s="266" t="s">
        <v>217</v>
      </c>
      <c r="F143" s="267">
        <v>85</v>
      </c>
      <c r="G143" s="263"/>
      <c r="H143" s="263"/>
      <c r="I143" s="263"/>
      <c r="J143" s="263"/>
      <c r="K143" s="263"/>
      <c r="L143" s="263"/>
      <c r="M143" s="263"/>
      <c r="N143" s="263"/>
      <c r="O143" s="263"/>
      <c r="P143" s="263"/>
      <c r="Q143" s="263"/>
    </row>
    <row r="144" spans="1:17" ht="33.75" x14ac:dyDescent="0.2">
      <c r="A144" s="252"/>
      <c r="B144" s="268" t="s">
        <v>524</v>
      </c>
      <c r="C144" s="265" t="s">
        <v>525</v>
      </c>
      <c r="D144" s="261" t="s">
        <v>412</v>
      </c>
      <c r="E144" s="266" t="s">
        <v>217</v>
      </c>
      <c r="F144" s="267">
        <v>61.92</v>
      </c>
      <c r="G144" s="263"/>
      <c r="H144" s="263"/>
      <c r="I144" s="263"/>
      <c r="J144" s="263"/>
      <c r="K144" s="263"/>
      <c r="L144" s="263"/>
      <c r="M144" s="263"/>
      <c r="N144" s="263"/>
      <c r="O144" s="263"/>
      <c r="P144" s="263"/>
      <c r="Q144" s="263"/>
    </row>
    <row r="145" spans="1:17" ht="22.5" x14ac:dyDescent="0.2">
      <c r="A145" s="252"/>
      <c r="B145" s="268" t="s">
        <v>526</v>
      </c>
      <c r="C145" s="265" t="s">
        <v>414</v>
      </c>
      <c r="D145" s="261" t="s">
        <v>220</v>
      </c>
      <c r="E145" s="266" t="s">
        <v>217</v>
      </c>
      <c r="F145" s="267">
        <v>763.06</v>
      </c>
      <c r="G145" s="263"/>
      <c r="H145" s="263"/>
      <c r="I145" s="263"/>
      <c r="J145" s="263"/>
      <c r="K145" s="263"/>
      <c r="L145" s="263"/>
      <c r="M145" s="263"/>
      <c r="N145" s="263"/>
      <c r="O145" s="263"/>
      <c r="P145" s="263"/>
      <c r="Q145" s="263"/>
    </row>
    <row r="146" spans="1:17" ht="22.5" x14ac:dyDescent="0.2">
      <c r="A146" s="252"/>
      <c r="B146" s="268" t="s">
        <v>527</v>
      </c>
      <c r="C146" s="265" t="s">
        <v>416</v>
      </c>
      <c r="D146" s="261" t="s">
        <v>231</v>
      </c>
      <c r="E146" s="266" t="s">
        <v>217</v>
      </c>
      <c r="F146" s="267">
        <v>2.38</v>
      </c>
      <c r="G146" s="263"/>
      <c r="H146" s="263"/>
      <c r="I146" s="263"/>
      <c r="J146" s="263"/>
      <c r="K146" s="263"/>
      <c r="L146" s="263"/>
      <c r="M146" s="263"/>
      <c r="N146" s="263"/>
      <c r="O146" s="263"/>
      <c r="P146" s="263"/>
      <c r="Q146" s="263"/>
    </row>
    <row r="147" spans="1:17" ht="22.5" x14ac:dyDescent="0.2">
      <c r="A147" s="252"/>
      <c r="B147" s="268" t="s">
        <v>528</v>
      </c>
      <c r="C147" s="265" t="s">
        <v>418</v>
      </c>
      <c r="D147" s="261" t="s">
        <v>220</v>
      </c>
      <c r="E147" s="266" t="s">
        <v>217</v>
      </c>
      <c r="F147" s="267">
        <v>4.88</v>
      </c>
      <c r="G147" s="263"/>
      <c r="H147" s="263"/>
      <c r="I147" s="263"/>
      <c r="J147" s="263"/>
      <c r="K147" s="263"/>
      <c r="L147" s="263"/>
      <c r="M147" s="263"/>
      <c r="N147" s="263"/>
      <c r="O147" s="263"/>
      <c r="P147" s="263"/>
      <c r="Q147" s="263"/>
    </row>
    <row r="148" spans="1:17" ht="116.25" x14ac:dyDescent="0.2">
      <c r="A148" s="252">
        <v>10</v>
      </c>
      <c r="B148" s="258" t="s">
        <v>529</v>
      </c>
      <c r="C148" s="259" t="s">
        <v>530</v>
      </c>
      <c r="D148" s="260" t="s">
        <v>399</v>
      </c>
      <c r="E148" s="261" t="s">
        <v>531</v>
      </c>
      <c r="F148" s="262">
        <v>550.14</v>
      </c>
      <c r="G148" s="262">
        <v>438.94</v>
      </c>
      <c r="H148" s="262">
        <v>111.2</v>
      </c>
      <c r="I148" s="262">
        <v>2.69</v>
      </c>
      <c r="J148" s="263">
        <v>1018</v>
      </c>
      <c r="K148" s="263">
        <v>812</v>
      </c>
      <c r="L148" s="263">
        <v>206</v>
      </c>
      <c r="M148" s="263">
        <v>5</v>
      </c>
      <c r="N148" s="263">
        <v>31.9</v>
      </c>
      <c r="O148" s="263">
        <v>59.02</v>
      </c>
      <c r="P148" s="263">
        <v>0.14799999999999999</v>
      </c>
      <c r="Q148" s="263">
        <v>0.27</v>
      </c>
    </row>
    <row r="149" spans="1:17" ht="19.5" x14ac:dyDescent="0.2">
      <c r="A149" s="252"/>
      <c r="B149" s="264"/>
      <c r="C149" s="265" t="s">
        <v>514</v>
      </c>
      <c r="D149" s="261" t="s">
        <v>119</v>
      </c>
      <c r="E149" s="266" t="s">
        <v>532</v>
      </c>
      <c r="F149" s="267">
        <v>13.76</v>
      </c>
      <c r="G149" s="267">
        <v>13.76</v>
      </c>
      <c r="H149" s="263"/>
      <c r="I149" s="263"/>
      <c r="J149" s="267">
        <v>812.12</v>
      </c>
      <c r="K149" s="267">
        <v>812.12</v>
      </c>
      <c r="L149" s="263"/>
      <c r="M149" s="263"/>
      <c r="N149" s="263"/>
      <c r="O149" s="263"/>
      <c r="P149" s="263"/>
      <c r="Q149" s="263"/>
    </row>
    <row r="150" spans="1:17" ht="22.5" x14ac:dyDescent="0.2">
      <c r="A150" s="252"/>
      <c r="B150" s="268" t="s">
        <v>402</v>
      </c>
      <c r="C150" s="265" t="s">
        <v>403</v>
      </c>
      <c r="D150" s="261" t="s">
        <v>146</v>
      </c>
      <c r="E150" s="266" t="s">
        <v>533</v>
      </c>
      <c r="F150" s="267">
        <v>255.96</v>
      </c>
      <c r="G150" s="263"/>
      <c r="H150" s="267">
        <v>255.96</v>
      </c>
      <c r="I150" s="267">
        <v>18.2</v>
      </c>
      <c r="J150" s="267">
        <v>51.19</v>
      </c>
      <c r="K150" s="263"/>
      <c r="L150" s="267">
        <v>51.19</v>
      </c>
      <c r="M150" s="267">
        <v>3.64</v>
      </c>
      <c r="N150" s="263"/>
      <c r="O150" s="263"/>
      <c r="P150" s="263"/>
      <c r="Q150" s="263"/>
    </row>
    <row r="151" spans="1:17" ht="22.5" x14ac:dyDescent="0.2">
      <c r="A151" s="252"/>
      <c r="B151" s="268" t="s">
        <v>190</v>
      </c>
      <c r="C151" s="265" t="s">
        <v>191</v>
      </c>
      <c r="D151" s="261" t="s">
        <v>146</v>
      </c>
      <c r="E151" s="266" t="s">
        <v>534</v>
      </c>
      <c r="F151" s="267">
        <v>127.47</v>
      </c>
      <c r="G151" s="263"/>
      <c r="H151" s="267">
        <v>127.47</v>
      </c>
      <c r="I151" s="267">
        <v>18.2</v>
      </c>
      <c r="J151" s="267">
        <v>8.92</v>
      </c>
      <c r="K151" s="263"/>
      <c r="L151" s="267">
        <v>8.92</v>
      </c>
      <c r="M151" s="267">
        <v>1.27</v>
      </c>
      <c r="N151" s="263"/>
      <c r="O151" s="263"/>
      <c r="P151" s="263"/>
      <c r="Q151" s="263"/>
    </row>
    <row r="152" spans="1:17" ht="19.5" x14ac:dyDescent="0.2">
      <c r="A152" s="252"/>
      <c r="B152" s="268" t="s">
        <v>356</v>
      </c>
      <c r="C152" s="265" t="s">
        <v>200</v>
      </c>
      <c r="D152" s="261" t="s">
        <v>146</v>
      </c>
      <c r="E152" s="266" t="s">
        <v>535</v>
      </c>
      <c r="F152" s="267">
        <v>1.24</v>
      </c>
      <c r="G152" s="263"/>
      <c r="H152" s="267">
        <v>1.24</v>
      </c>
      <c r="I152" s="263"/>
      <c r="J152" s="267">
        <v>32.04</v>
      </c>
      <c r="K152" s="263"/>
      <c r="L152" s="267">
        <v>32.04</v>
      </c>
      <c r="M152" s="263"/>
      <c r="N152" s="263"/>
      <c r="O152" s="263"/>
      <c r="P152" s="263"/>
      <c r="Q152" s="263"/>
    </row>
    <row r="153" spans="1:17" ht="19.5" x14ac:dyDescent="0.2">
      <c r="A153" s="252"/>
      <c r="B153" s="268" t="s">
        <v>407</v>
      </c>
      <c r="C153" s="265" t="s">
        <v>212</v>
      </c>
      <c r="D153" s="261" t="s">
        <v>146</v>
      </c>
      <c r="E153" s="266" t="s">
        <v>536</v>
      </c>
      <c r="F153" s="267">
        <v>109.17</v>
      </c>
      <c r="G153" s="263"/>
      <c r="H153" s="267">
        <v>109.17</v>
      </c>
      <c r="I153" s="263"/>
      <c r="J153" s="267">
        <v>113.54</v>
      </c>
      <c r="K153" s="263"/>
      <c r="L153" s="267">
        <v>113.54</v>
      </c>
      <c r="M153" s="263"/>
      <c r="N153" s="263"/>
      <c r="O153" s="263"/>
      <c r="P153" s="263"/>
      <c r="Q153" s="263"/>
    </row>
    <row r="154" spans="1:17" ht="22.5" x14ac:dyDescent="0.2">
      <c r="A154" s="252"/>
      <c r="B154" s="268" t="s">
        <v>520</v>
      </c>
      <c r="C154" s="265" t="s">
        <v>219</v>
      </c>
      <c r="D154" s="261" t="s">
        <v>220</v>
      </c>
      <c r="E154" s="266" t="s">
        <v>217</v>
      </c>
      <c r="F154" s="267">
        <v>11.89</v>
      </c>
      <c r="G154" s="263"/>
      <c r="H154" s="263"/>
      <c r="I154" s="263"/>
      <c r="J154" s="263"/>
      <c r="K154" s="263"/>
      <c r="L154" s="263"/>
      <c r="M154" s="263"/>
      <c r="N154" s="263"/>
      <c r="O154" s="263"/>
      <c r="P154" s="263"/>
      <c r="Q154" s="263"/>
    </row>
    <row r="155" spans="1:17" ht="22.5" x14ac:dyDescent="0.2">
      <c r="A155" s="252"/>
      <c r="B155" s="268" t="s">
        <v>521</v>
      </c>
      <c r="C155" s="265" t="s">
        <v>505</v>
      </c>
      <c r="D155" s="261" t="s">
        <v>216</v>
      </c>
      <c r="E155" s="266" t="s">
        <v>217</v>
      </c>
      <c r="F155" s="267">
        <v>11328.8</v>
      </c>
      <c r="G155" s="263"/>
      <c r="H155" s="263"/>
      <c r="I155" s="263"/>
      <c r="J155" s="263"/>
      <c r="K155" s="263"/>
      <c r="L155" s="263"/>
      <c r="M155" s="263"/>
      <c r="N155" s="263"/>
      <c r="O155" s="263"/>
      <c r="P155" s="263"/>
      <c r="Q155" s="263"/>
    </row>
    <row r="156" spans="1:17" ht="22.5" x14ac:dyDescent="0.2">
      <c r="A156" s="252"/>
      <c r="B156" s="268" t="s">
        <v>522</v>
      </c>
      <c r="C156" s="265" t="s">
        <v>523</v>
      </c>
      <c r="D156" s="261" t="s">
        <v>220</v>
      </c>
      <c r="E156" s="266" t="s">
        <v>217</v>
      </c>
      <c r="F156" s="267">
        <v>85</v>
      </c>
      <c r="G156" s="263"/>
      <c r="H156" s="263"/>
      <c r="I156" s="263"/>
      <c r="J156" s="263"/>
      <c r="K156" s="263"/>
      <c r="L156" s="263"/>
      <c r="M156" s="263"/>
      <c r="N156" s="263"/>
      <c r="O156" s="263"/>
      <c r="P156" s="263"/>
      <c r="Q156" s="263"/>
    </row>
    <row r="157" spans="1:17" ht="33.75" x14ac:dyDescent="0.2">
      <c r="A157" s="252"/>
      <c r="B157" s="268" t="s">
        <v>537</v>
      </c>
      <c r="C157" s="265" t="s">
        <v>538</v>
      </c>
      <c r="D157" s="261" t="s">
        <v>412</v>
      </c>
      <c r="E157" s="266" t="s">
        <v>217</v>
      </c>
      <c r="F157" s="267">
        <v>92.65</v>
      </c>
      <c r="G157" s="263"/>
      <c r="H157" s="263"/>
      <c r="I157" s="263"/>
      <c r="J157" s="263"/>
      <c r="K157" s="263"/>
      <c r="L157" s="263"/>
      <c r="M157" s="263"/>
      <c r="N157" s="263"/>
      <c r="O157" s="263"/>
      <c r="P157" s="263"/>
      <c r="Q157" s="263"/>
    </row>
    <row r="158" spans="1:17" ht="22.5" x14ac:dyDescent="0.2">
      <c r="A158" s="252"/>
      <c r="B158" s="268" t="s">
        <v>526</v>
      </c>
      <c r="C158" s="265" t="s">
        <v>414</v>
      </c>
      <c r="D158" s="261" t="s">
        <v>220</v>
      </c>
      <c r="E158" s="266" t="s">
        <v>217</v>
      </c>
      <c r="F158" s="267">
        <v>763.06</v>
      </c>
      <c r="G158" s="263"/>
      <c r="H158" s="263"/>
      <c r="I158" s="263"/>
      <c r="J158" s="263"/>
      <c r="K158" s="263"/>
      <c r="L158" s="263"/>
      <c r="M158" s="263"/>
      <c r="N158" s="263"/>
      <c r="O158" s="263"/>
      <c r="P158" s="263"/>
      <c r="Q158" s="263"/>
    </row>
    <row r="159" spans="1:17" ht="22.5" x14ac:dyDescent="0.2">
      <c r="A159" s="252"/>
      <c r="B159" s="268" t="s">
        <v>527</v>
      </c>
      <c r="C159" s="265" t="s">
        <v>416</v>
      </c>
      <c r="D159" s="261" t="s">
        <v>231</v>
      </c>
      <c r="E159" s="266" t="s">
        <v>217</v>
      </c>
      <c r="F159" s="267">
        <v>2.38</v>
      </c>
      <c r="G159" s="263"/>
      <c r="H159" s="263"/>
      <c r="I159" s="263"/>
      <c r="J159" s="263"/>
      <c r="K159" s="263"/>
      <c r="L159" s="263"/>
      <c r="M159" s="263"/>
      <c r="N159" s="263"/>
      <c r="O159" s="263"/>
      <c r="P159" s="263"/>
      <c r="Q159" s="263"/>
    </row>
    <row r="160" spans="1:17" ht="22.5" x14ac:dyDescent="0.2">
      <c r="A160" s="252"/>
      <c r="B160" s="268" t="s">
        <v>528</v>
      </c>
      <c r="C160" s="265" t="s">
        <v>418</v>
      </c>
      <c r="D160" s="261" t="s">
        <v>220</v>
      </c>
      <c r="E160" s="266" t="s">
        <v>217</v>
      </c>
      <c r="F160" s="267">
        <v>4.88</v>
      </c>
      <c r="G160" s="263"/>
      <c r="H160" s="263"/>
      <c r="I160" s="263"/>
      <c r="J160" s="263"/>
      <c r="K160" s="263"/>
      <c r="L160" s="263"/>
      <c r="M160" s="263"/>
      <c r="N160" s="263"/>
      <c r="O160" s="263"/>
      <c r="P160" s="263"/>
      <c r="Q160" s="263"/>
    </row>
    <row r="161" spans="1:17" ht="116.25" x14ac:dyDescent="0.2">
      <c r="A161" s="252">
        <v>11</v>
      </c>
      <c r="B161" s="258" t="s">
        <v>539</v>
      </c>
      <c r="C161" s="259" t="s">
        <v>540</v>
      </c>
      <c r="D161" s="260" t="s">
        <v>399</v>
      </c>
      <c r="E161" s="261" t="s">
        <v>541</v>
      </c>
      <c r="F161" s="262">
        <v>550.14</v>
      </c>
      <c r="G161" s="262">
        <v>438.94</v>
      </c>
      <c r="H161" s="262">
        <v>111.2</v>
      </c>
      <c r="I161" s="262">
        <v>2.69</v>
      </c>
      <c r="J161" s="263">
        <v>358</v>
      </c>
      <c r="K161" s="263">
        <v>286</v>
      </c>
      <c r="L161" s="263">
        <v>72</v>
      </c>
      <c r="M161" s="263">
        <v>2</v>
      </c>
      <c r="N161" s="263">
        <v>31.9</v>
      </c>
      <c r="O161" s="263">
        <v>20.74</v>
      </c>
      <c r="P161" s="263">
        <v>0.14799999999999999</v>
      </c>
      <c r="Q161" s="263">
        <v>0.1</v>
      </c>
    </row>
    <row r="162" spans="1:17" ht="19.5" x14ac:dyDescent="0.2">
      <c r="A162" s="252"/>
      <c r="B162" s="264"/>
      <c r="C162" s="265" t="s">
        <v>514</v>
      </c>
      <c r="D162" s="261" t="s">
        <v>119</v>
      </c>
      <c r="E162" s="266" t="s">
        <v>542</v>
      </c>
      <c r="F162" s="267">
        <v>13.76</v>
      </c>
      <c r="G162" s="267">
        <v>13.76</v>
      </c>
      <c r="H162" s="263"/>
      <c r="I162" s="263"/>
      <c r="J162" s="267">
        <v>285.38</v>
      </c>
      <c r="K162" s="267">
        <v>285.38</v>
      </c>
      <c r="L162" s="263"/>
      <c r="M162" s="263"/>
      <c r="N162" s="263"/>
      <c r="O162" s="263"/>
      <c r="P162" s="263"/>
      <c r="Q162" s="263"/>
    </row>
    <row r="163" spans="1:17" ht="22.5" x14ac:dyDescent="0.2">
      <c r="A163" s="252"/>
      <c r="B163" s="268" t="s">
        <v>402</v>
      </c>
      <c r="C163" s="265" t="s">
        <v>403</v>
      </c>
      <c r="D163" s="261" t="s">
        <v>146</v>
      </c>
      <c r="E163" s="266" t="s">
        <v>543</v>
      </c>
      <c r="F163" s="267">
        <v>255.96</v>
      </c>
      <c r="G163" s="263"/>
      <c r="H163" s="267">
        <v>255.96</v>
      </c>
      <c r="I163" s="267">
        <v>18.2</v>
      </c>
      <c r="J163" s="267">
        <v>17.920000000000002</v>
      </c>
      <c r="K163" s="263"/>
      <c r="L163" s="267">
        <v>17.920000000000002</v>
      </c>
      <c r="M163" s="267">
        <v>1.27</v>
      </c>
      <c r="N163" s="263"/>
      <c r="O163" s="263"/>
      <c r="P163" s="263"/>
      <c r="Q163" s="263"/>
    </row>
    <row r="164" spans="1:17" ht="22.5" x14ac:dyDescent="0.2">
      <c r="A164" s="252"/>
      <c r="B164" s="268" t="s">
        <v>190</v>
      </c>
      <c r="C164" s="265" t="s">
        <v>191</v>
      </c>
      <c r="D164" s="261" t="s">
        <v>146</v>
      </c>
      <c r="E164" s="266" t="s">
        <v>544</v>
      </c>
      <c r="F164" s="267">
        <v>127.47</v>
      </c>
      <c r="G164" s="263"/>
      <c r="H164" s="267">
        <v>127.47</v>
      </c>
      <c r="I164" s="267">
        <v>18.2</v>
      </c>
      <c r="J164" s="267">
        <v>3.82</v>
      </c>
      <c r="K164" s="263"/>
      <c r="L164" s="267">
        <v>3.82</v>
      </c>
      <c r="M164" s="267">
        <v>0.55000000000000004</v>
      </c>
      <c r="N164" s="263"/>
      <c r="O164" s="263"/>
      <c r="P164" s="263"/>
      <c r="Q164" s="263"/>
    </row>
    <row r="165" spans="1:17" ht="19.5" x14ac:dyDescent="0.2">
      <c r="A165" s="252"/>
      <c r="B165" s="268" t="s">
        <v>356</v>
      </c>
      <c r="C165" s="265" t="s">
        <v>200</v>
      </c>
      <c r="D165" s="261" t="s">
        <v>146</v>
      </c>
      <c r="E165" s="266" t="s">
        <v>545</v>
      </c>
      <c r="F165" s="267">
        <v>1.24</v>
      </c>
      <c r="G165" s="263"/>
      <c r="H165" s="267">
        <v>1.24</v>
      </c>
      <c r="I165" s="263"/>
      <c r="J165" s="267">
        <v>11.26</v>
      </c>
      <c r="K165" s="263"/>
      <c r="L165" s="267">
        <v>11.26</v>
      </c>
      <c r="M165" s="263"/>
      <c r="N165" s="263"/>
      <c r="O165" s="263"/>
      <c r="P165" s="263"/>
      <c r="Q165" s="263"/>
    </row>
    <row r="166" spans="1:17" ht="19.5" x14ac:dyDescent="0.2">
      <c r="A166" s="252"/>
      <c r="B166" s="268" t="s">
        <v>407</v>
      </c>
      <c r="C166" s="265" t="s">
        <v>212</v>
      </c>
      <c r="D166" s="261" t="s">
        <v>146</v>
      </c>
      <c r="E166" s="266" t="s">
        <v>546</v>
      </c>
      <c r="F166" s="267">
        <v>109.17</v>
      </c>
      <c r="G166" s="263"/>
      <c r="H166" s="267">
        <v>109.17</v>
      </c>
      <c r="I166" s="263"/>
      <c r="J166" s="267">
        <v>39.299999999999997</v>
      </c>
      <c r="K166" s="263"/>
      <c r="L166" s="267">
        <v>39.299999999999997</v>
      </c>
      <c r="M166" s="263"/>
      <c r="N166" s="263"/>
      <c r="O166" s="263"/>
      <c r="P166" s="263"/>
      <c r="Q166" s="263"/>
    </row>
    <row r="167" spans="1:17" ht="22.5" x14ac:dyDescent="0.2">
      <c r="A167" s="252"/>
      <c r="B167" s="268" t="s">
        <v>520</v>
      </c>
      <c r="C167" s="265" t="s">
        <v>219</v>
      </c>
      <c r="D167" s="261" t="s">
        <v>220</v>
      </c>
      <c r="E167" s="266" t="s">
        <v>217</v>
      </c>
      <c r="F167" s="267">
        <v>11.89</v>
      </c>
      <c r="G167" s="263"/>
      <c r="H167" s="263"/>
      <c r="I167" s="263"/>
      <c r="J167" s="263"/>
      <c r="K167" s="263"/>
      <c r="L167" s="263"/>
      <c r="M167" s="263"/>
      <c r="N167" s="263"/>
      <c r="O167" s="263"/>
      <c r="P167" s="263"/>
      <c r="Q167" s="263"/>
    </row>
    <row r="168" spans="1:17" ht="22.5" x14ac:dyDescent="0.2">
      <c r="A168" s="252"/>
      <c r="B168" s="268" t="s">
        <v>521</v>
      </c>
      <c r="C168" s="265" t="s">
        <v>505</v>
      </c>
      <c r="D168" s="261" t="s">
        <v>216</v>
      </c>
      <c r="E168" s="266" t="s">
        <v>217</v>
      </c>
      <c r="F168" s="267">
        <v>11328.8</v>
      </c>
      <c r="G168" s="263"/>
      <c r="H168" s="263"/>
      <c r="I168" s="263"/>
      <c r="J168" s="263"/>
      <c r="K168" s="263"/>
      <c r="L168" s="263"/>
      <c r="M168" s="263"/>
      <c r="N168" s="263"/>
      <c r="O168" s="263"/>
      <c r="P168" s="263"/>
      <c r="Q168" s="263"/>
    </row>
    <row r="169" spans="1:17" ht="22.5" x14ac:dyDescent="0.2">
      <c r="A169" s="252"/>
      <c r="B169" s="268" t="s">
        <v>522</v>
      </c>
      <c r="C169" s="265" t="s">
        <v>523</v>
      </c>
      <c r="D169" s="261" t="s">
        <v>220</v>
      </c>
      <c r="E169" s="266" t="s">
        <v>217</v>
      </c>
      <c r="F169" s="267">
        <v>85</v>
      </c>
      <c r="G169" s="263"/>
      <c r="H169" s="263"/>
      <c r="I169" s="263"/>
      <c r="J169" s="263"/>
      <c r="K169" s="263"/>
      <c r="L169" s="263"/>
      <c r="M169" s="263"/>
      <c r="N169" s="263"/>
      <c r="O169" s="263"/>
      <c r="P169" s="263"/>
      <c r="Q169" s="263"/>
    </row>
    <row r="170" spans="1:17" ht="33.75" x14ac:dyDescent="0.2">
      <c r="A170" s="252"/>
      <c r="B170" s="268" t="s">
        <v>547</v>
      </c>
      <c r="C170" s="265" t="s">
        <v>548</v>
      </c>
      <c r="D170" s="261" t="s">
        <v>412</v>
      </c>
      <c r="E170" s="266" t="s">
        <v>217</v>
      </c>
      <c r="F170" s="267">
        <v>105.91</v>
      </c>
      <c r="G170" s="263"/>
      <c r="H170" s="263"/>
      <c r="I170" s="263"/>
      <c r="J170" s="263"/>
      <c r="K170" s="263"/>
      <c r="L170" s="263"/>
      <c r="M170" s="263"/>
      <c r="N170" s="263"/>
      <c r="O170" s="263"/>
      <c r="P170" s="263"/>
      <c r="Q170" s="263"/>
    </row>
    <row r="171" spans="1:17" ht="22.5" x14ac:dyDescent="0.2">
      <c r="A171" s="252"/>
      <c r="B171" s="268" t="s">
        <v>526</v>
      </c>
      <c r="C171" s="265" t="s">
        <v>414</v>
      </c>
      <c r="D171" s="261" t="s">
        <v>220</v>
      </c>
      <c r="E171" s="266" t="s">
        <v>217</v>
      </c>
      <c r="F171" s="267">
        <v>763.06</v>
      </c>
      <c r="G171" s="263"/>
      <c r="H171" s="263"/>
      <c r="I171" s="263"/>
      <c r="J171" s="263"/>
      <c r="K171" s="263"/>
      <c r="L171" s="263"/>
      <c r="M171" s="263"/>
      <c r="N171" s="263"/>
      <c r="O171" s="263"/>
      <c r="P171" s="263"/>
      <c r="Q171" s="263"/>
    </row>
    <row r="172" spans="1:17" ht="22.5" x14ac:dyDescent="0.2">
      <c r="A172" s="252"/>
      <c r="B172" s="268" t="s">
        <v>527</v>
      </c>
      <c r="C172" s="265" t="s">
        <v>416</v>
      </c>
      <c r="D172" s="261" t="s">
        <v>231</v>
      </c>
      <c r="E172" s="266" t="s">
        <v>217</v>
      </c>
      <c r="F172" s="267">
        <v>2.38</v>
      </c>
      <c r="G172" s="263"/>
      <c r="H172" s="263"/>
      <c r="I172" s="263"/>
      <c r="J172" s="263"/>
      <c r="K172" s="263"/>
      <c r="L172" s="263"/>
      <c r="M172" s="263"/>
      <c r="N172" s="263"/>
      <c r="O172" s="263"/>
      <c r="P172" s="263"/>
      <c r="Q172" s="263"/>
    </row>
    <row r="173" spans="1:17" ht="22.5" x14ac:dyDescent="0.2">
      <c r="A173" s="252"/>
      <c r="B173" s="268" t="s">
        <v>528</v>
      </c>
      <c r="C173" s="265" t="s">
        <v>418</v>
      </c>
      <c r="D173" s="261" t="s">
        <v>220</v>
      </c>
      <c r="E173" s="266" t="s">
        <v>217</v>
      </c>
      <c r="F173" s="267">
        <v>4.88</v>
      </c>
      <c r="G173" s="263"/>
      <c r="H173" s="263"/>
      <c r="I173" s="263"/>
      <c r="J173" s="263"/>
      <c r="K173" s="263"/>
      <c r="L173" s="263"/>
      <c r="M173" s="263"/>
      <c r="N173" s="263"/>
      <c r="O173" s="263"/>
      <c r="P173" s="263"/>
      <c r="Q173" s="263"/>
    </row>
    <row r="174" spans="1:17" ht="104.25" x14ac:dyDescent="0.2">
      <c r="A174" s="252">
        <v>12</v>
      </c>
      <c r="B174" s="258" t="s">
        <v>397</v>
      </c>
      <c r="C174" s="259" t="s">
        <v>549</v>
      </c>
      <c r="D174" s="260" t="s">
        <v>399</v>
      </c>
      <c r="E174" s="261" t="s">
        <v>550</v>
      </c>
      <c r="F174" s="262">
        <v>1242.72</v>
      </c>
      <c r="G174" s="262">
        <v>996.53</v>
      </c>
      <c r="H174" s="262">
        <v>246.19</v>
      </c>
      <c r="I174" s="262">
        <v>7.5</v>
      </c>
      <c r="J174" s="263">
        <v>261</v>
      </c>
      <c r="K174" s="263">
        <v>209</v>
      </c>
      <c r="L174" s="263">
        <v>52</v>
      </c>
      <c r="M174" s="263">
        <v>2</v>
      </c>
      <c r="N174" s="263">
        <v>74.367999999999995</v>
      </c>
      <c r="O174" s="263">
        <v>15.62</v>
      </c>
      <c r="P174" s="263">
        <v>0.41199999999999998</v>
      </c>
      <c r="Q174" s="263">
        <v>0.09</v>
      </c>
    </row>
    <row r="175" spans="1:17" ht="19.5" x14ac:dyDescent="0.2">
      <c r="A175" s="252"/>
      <c r="B175" s="264"/>
      <c r="C175" s="265" t="s">
        <v>400</v>
      </c>
      <c r="D175" s="261" t="s">
        <v>119</v>
      </c>
      <c r="E175" s="266" t="s">
        <v>551</v>
      </c>
      <c r="F175" s="267">
        <v>13.4</v>
      </c>
      <c r="G175" s="267">
        <v>13.4</v>
      </c>
      <c r="H175" s="263"/>
      <c r="I175" s="263"/>
      <c r="J175" s="267">
        <v>209.31</v>
      </c>
      <c r="K175" s="267">
        <v>209.31</v>
      </c>
      <c r="L175" s="263"/>
      <c r="M175" s="263"/>
      <c r="N175" s="263"/>
      <c r="O175" s="263"/>
      <c r="P175" s="263"/>
      <c r="Q175" s="263"/>
    </row>
    <row r="176" spans="1:17" ht="22.5" x14ac:dyDescent="0.2">
      <c r="A176" s="252"/>
      <c r="B176" s="268" t="s">
        <v>402</v>
      </c>
      <c r="C176" s="265" t="s">
        <v>403</v>
      </c>
      <c r="D176" s="261" t="s">
        <v>146</v>
      </c>
      <c r="E176" s="266" t="s">
        <v>552</v>
      </c>
      <c r="F176" s="267">
        <v>255.96</v>
      </c>
      <c r="G176" s="263"/>
      <c r="H176" s="267">
        <v>255.96</v>
      </c>
      <c r="I176" s="267">
        <v>18.2</v>
      </c>
      <c r="J176" s="267">
        <v>17.920000000000002</v>
      </c>
      <c r="K176" s="263"/>
      <c r="L176" s="267">
        <v>17.920000000000002</v>
      </c>
      <c r="M176" s="267">
        <v>1.27</v>
      </c>
      <c r="N176" s="263"/>
      <c r="O176" s="263"/>
      <c r="P176" s="263"/>
      <c r="Q176" s="263"/>
    </row>
    <row r="177" spans="1:17" ht="22.5" x14ac:dyDescent="0.2">
      <c r="A177" s="252"/>
      <c r="B177" s="268" t="s">
        <v>190</v>
      </c>
      <c r="C177" s="265" t="s">
        <v>191</v>
      </c>
      <c r="D177" s="261" t="s">
        <v>146</v>
      </c>
      <c r="E177" s="266" t="s">
        <v>192</v>
      </c>
      <c r="F177" s="267">
        <v>127.47</v>
      </c>
      <c r="G177" s="263"/>
      <c r="H177" s="267">
        <v>127.47</v>
      </c>
      <c r="I177" s="267">
        <v>18.2</v>
      </c>
      <c r="J177" s="267">
        <v>2.5499999999999998</v>
      </c>
      <c r="K177" s="263"/>
      <c r="L177" s="267">
        <v>2.5499999999999998</v>
      </c>
      <c r="M177" s="267">
        <v>0.36</v>
      </c>
      <c r="N177" s="263"/>
      <c r="O177" s="263"/>
      <c r="P177" s="263"/>
      <c r="Q177" s="263"/>
    </row>
    <row r="178" spans="1:17" ht="22.5" x14ac:dyDescent="0.2">
      <c r="A178" s="252"/>
      <c r="B178" s="268" t="s">
        <v>405</v>
      </c>
      <c r="C178" s="265" t="s">
        <v>327</v>
      </c>
      <c r="D178" s="261" t="s">
        <v>146</v>
      </c>
      <c r="E178" s="266" t="s">
        <v>553</v>
      </c>
      <c r="F178" s="267">
        <v>8.9700000000000006</v>
      </c>
      <c r="G178" s="263"/>
      <c r="H178" s="267">
        <v>8.9700000000000006</v>
      </c>
      <c r="I178" s="263"/>
      <c r="J178" s="267">
        <v>20.45</v>
      </c>
      <c r="K178" s="263"/>
      <c r="L178" s="267">
        <v>20.45</v>
      </c>
      <c r="M178" s="263"/>
      <c r="N178" s="263"/>
      <c r="O178" s="263"/>
      <c r="P178" s="263"/>
      <c r="Q178" s="263"/>
    </row>
    <row r="179" spans="1:17" ht="19.5" x14ac:dyDescent="0.2">
      <c r="A179" s="252"/>
      <c r="B179" s="268" t="s">
        <v>407</v>
      </c>
      <c r="C179" s="265" t="s">
        <v>212</v>
      </c>
      <c r="D179" s="261" t="s">
        <v>146</v>
      </c>
      <c r="E179" s="266" t="s">
        <v>554</v>
      </c>
      <c r="F179" s="267">
        <v>109.17</v>
      </c>
      <c r="G179" s="263"/>
      <c r="H179" s="267">
        <v>109.17</v>
      </c>
      <c r="I179" s="263"/>
      <c r="J179" s="267">
        <v>10.92</v>
      </c>
      <c r="K179" s="263"/>
      <c r="L179" s="267">
        <v>10.92</v>
      </c>
      <c r="M179" s="263"/>
      <c r="N179" s="263"/>
      <c r="O179" s="263"/>
      <c r="P179" s="263"/>
      <c r="Q179" s="263"/>
    </row>
    <row r="180" spans="1:17" ht="22.5" x14ac:dyDescent="0.2">
      <c r="A180" s="252"/>
      <c r="B180" s="268" t="s">
        <v>409</v>
      </c>
      <c r="C180" s="265" t="s">
        <v>332</v>
      </c>
      <c r="D180" s="261" t="s">
        <v>216</v>
      </c>
      <c r="E180" s="266" t="s">
        <v>217</v>
      </c>
      <c r="F180" s="267">
        <v>11130.07</v>
      </c>
      <c r="G180" s="263"/>
      <c r="H180" s="263"/>
      <c r="I180" s="263"/>
      <c r="J180" s="263"/>
      <c r="K180" s="263"/>
      <c r="L180" s="263"/>
      <c r="M180" s="263"/>
      <c r="N180" s="263"/>
      <c r="O180" s="263"/>
      <c r="P180" s="263"/>
      <c r="Q180" s="263"/>
    </row>
    <row r="181" spans="1:17" ht="45" x14ac:dyDescent="0.2">
      <c r="A181" s="252"/>
      <c r="B181" s="268" t="s">
        <v>410</v>
      </c>
      <c r="C181" s="265" t="s">
        <v>411</v>
      </c>
      <c r="D181" s="261" t="s">
        <v>412</v>
      </c>
      <c r="E181" s="266" t="s">
        <v>217</v>
      </c>
      <c r="F181" s="267">
        <v>266.55</v>
      </c>
      <c r="G181" s="263"/>
      <c r="H181" s="263"/>
      <c r="I181" s="263"/>
      <c r="J181" s="263"/>
      <c r="K181" s="263"/>
      <c r="L181" s="263"/>
      <c r="M181" s="263"/>
      <c r="N181" s="263"/>
      <c r="O181" s="263"/>
      <c r="P181" s="263"/>
      <c r="Q181" s="263"/>
    </row>
    <row r="182" spans="1:17" ht="22.5" x14ac:dyDescent="0.2">
      <c r="A182" s="252"/>
      <c r="B182" s="268" t="s">
        <v>413</v>
      </c>
      <c r="C182" s="265" t="s">
        <v>414</v>
      </c>
      <c r="D182" s="261" t="s">
        <v>220</v>
      </c>
      <c r="E182" s="266" t="s">
        <v>217</v>
      </c>
      <c r="F182" s="267">
        <v>763.06</v>
      </c>
      <c r="G182" s="263"/>
      <c r="H182" s="263"/>
      <c r="I182" s="263"/>
      <c r="J182" s="263"/>
      <c r="K182" s="263"/>
      <c r="L182" s="263"/>
      <c r="M182" s="263"/>
      <c r="N182" s="263"/>
      <c r="O182" s="263"/>
      <c r="P182" s="263"/>
      <c r="Q182" s="263"/>
    </row>
    <row r="183" spans="1:17" ht="22.5" x14ac:dyDescent="0.2">
      <c r="A183" s="252"/>
      <c r="B183" s="268" t="s">
        <v>415</v>
      </c>
      <c r="C183" s="265" t="s">
        <v>416</v>
      </c>
      <c r="D183" s="261" t="s">
        <v>231</v>
      </c>
      <c r="E183" s="266" t="s">
        <v>217</v>
      </c>
      <c r="F183" s="267">
        <v>2.38</v>
      </c>
      <c r="G183" s="263"/>
      <c r="H183" s="263"/>
      <c r="I183" s="263"/>
      <c r="J183" s="263"/>
      <c r="K183" s="263"/>
      <c r="L183" s="263"/>
      <c r="M183" s="263"/>
      <c r="N183" s="263"/>
      <c r="O183" s="263"/>
      <c r="P183" s="263"/>
      <c r="Q183" s="263"/>
    </row>
    <row r="184" spans="1:17" ht="22.5" x14ac:dyDescent="0.2">
      <c r="A184" s="252"/>
      <c r="B184" s="268" t="s">
        <v>417</v>
      </c>
      <c r="C184" s="265" t="s">
        <v>418</v>
      </c>
      <c r="D184" s="261" t="s">
        <v>220</v>
      </c>
      <c r="E184" s="266" t="s">
        <v>217</v>
      </c>
      <c r="F184" s="267">
        <v>4.88</v>
      </c>
      <c r="G184" s="263"/>
      <c r="H184" s="263"/>
      <c r="I184" s="263"/>
      <c r="J184" s="263"/>
      <c r="K184" s="263"/>
      <c r="L184" s="263"/>
      <c r="M184" s="263"/>
      <c r="N184" s="263"/>
      <c r="O184" s="263"/>
      <c r="P184" s="263"/>
      <c r="Q184" s="263"/>
    </row>
    <row r="185" spans="1:17" ht="45" x14ac:dyDescent="0.2">
      <c r="A185" s="252"/>
      <c r="B185" s="268" t="s">
        <v>419</v>
      </c>
      <c r="C185" s="265" t="s">
        <v>420</v>
      </c>
      <c r="D185" s="261" t="s">
        <v>346</v>
      </c>
      <c r="E185" s="266" t="s">
        <v>217</v>
      </c>
      <c r="F185" s="267">
        <v>250.03</v>
      </c>
      <c r="G185" s="263"/>
      <c r="H185" s="263"/>
      <c r="I185" s="263"/>
      <c r="J185" s="263"/>
      <c r="K185" s="263"/>
      <c r="L185" s="263"/>
      <c r="M185" s="263"/>
      <c r="N185" s="263"/>
      <c r="O185" s="263"/>
      <c r="P185" s="263"/>
      <c r="Q185" s="263"/>
    </row>
    <row r="186" spans="1:17" ht="43.5" x14ac:dyDescent="0.2">
      <c r="A186" s="252">
        <v>13</v>
      </c>
      <c r="B186" s="258" t="s">
        <v>555</v>
      </c>
      <c r="C186" s="259" t="s">
        <v>556</v>
      </c>
      <c r="D186" s="260" t="s">
        <v>150</v>
      </c>
      <c r="E186" s="287">
        <v>5</v>
      </c>
      <c r="F186" s="262">
        <v>1195.9100000000001</v>
      </c>
      <c r="G186" s="262">
        <v>197.45</v>
      </c>
      <c r="H186" s="262">
        <v>952.58</v>
      </c>
      <c r="I186" s="262">
        <v>87.94</v>
      </c>
      <c r="J186" s="263">
        <v>5980</v>
      </c>
      <c r="K186" s="263">
        <v>987</v>
      </c>
      <c r="L186" s="263">
        <v>4763</v>
      </c>
      <c r="M186" s="263">
        <v>440</v>
      </c>
      <c r="N186" s="263">
        <v>15.45</v>
      </c>
      <c r="O186" s="263">
        <v>77.25</v>
      </c>
      <c r="P186" s="263">
        <v>5.63</v>
      </c>
      <c r="Q186" s="263">
        <v>28.15</v>
      </c>
    </row>
    <row r="187" spans="1:17" ht="19.5" x14ac:dyDescent="0.2">
      <c r="A187" s="252"/>
      <c r="B187" s="264"/>
      <c r="C187" s="265" t="s">
        <v>152</v>
      </c>
      <c r="D187" s="261" t="s">
        <v>119</v>
      </c>
      <c r="E187" s="266" t="s">
        <v>557</v>
      </c>
      <c r="F187" s="267">
        <v>12.78</v>
      </c>
      <c r="G187" s="267">
        <v>12.78</v>
      </c>
      <c r="H187" s="263"/>
      <c r="I187" s="263"/>
      <c r="J187" s="267">
        <v>987.26</v>
      </c>
      <c r="K187" s="267">
        <v>987.26</v>
      </c>
      <c r="L187" s="263"/>
      <c r="M187" s="263"/>
      <c r="N187" s="263"/>
      <c r="O187" s="263"/>
      <c r="P187" s="263"/>
      <c r="Q187" s="263"/>
    </row>
    <row r="188" spans="1:17" ht="19.5" x14ac:dyDescent="0.2">
      <c r="A188" s="252"/>
      <c r="B188" s="268" t="s">
        <v>558</v>
      </c>
      <c r="C188" s="265" t="s">
        <v>200</v>
      </c>
      <c r="D188" s="261" t="s">
        <v>146</v>
      </c>
      <c r="E188" s="266" t="s">
        <v>559</v>
      </c>
      <c r="F188" s="267">
        <v>1.24</v>
      </c>
      <c r="G188" s="263"/>
      <c r="H188" s="267">
        <v>1.24</v>
      </c>
      <c r="I188" s="263"/>
      <c r="J188" s="267">
        <v>15.13</v>
      </c>
      <c r="K188" s="263"/>
      <c r="L188" s="267">
        <v>15.13</v>
      </c>
      <c r="M188" s="263"/>
      <c r="N188" s="263"/>
      <c r="O188" s="263"/>
      <c r="P188" s="263"/>
      <c r="Q188" s="263"/>
    </row>
    <row r="189" spans="1:17" ht="33.75" x14ac:dyDescent="0.2">
      <c r="A189" s="252"/>
      <c r="B189" s="268" t="s">
        <v>560</v>
      </c>
      <c r="C189" s="265" t="s">
        <v>155</v>
      </c>
      <c r="D189" s="261" t="s">
        <v>146</v>
      </c>
      <c r="E189" s="266" t="s">
        <v>561</v>
      </c>
      <c r="F189" s="267">
        <v>103.34</v>
      </c>
      <c r="G189" s="263"/>
      <c r="H189" s="267">
        <v>103.34</v>
      </c>
      <c r="I189" s="267">
        <v>15.62</v>
      </c>
      <c r="J189" s="267">
        <v>2909.02</v>
      </c>
      <c r="K189" s="263"/>
      <c r="L189" s="267">
        <v>2909.02</v>
      </c>
      <c r="M189" s="267">
        <v>439.7</v>
      </c>
      <c r="N189" s="263"/>
      <c r="O189" s="263"/>
      <c r="P189" s="263"/>
      <c r="Q189" s="263"/>
    </row>
    <row r="190" spans="1:17" ht="22.5" x14ac:dyDescent="0.2">
      <c r="A190" s="252"/>
      <c r="B190" s="268" t="s">
        <v>171</v>
      </c>
      <c r="C190" s="265" t="s">
        <v>158</v>
      </c>
      <c r="D190" s="261" t="s">
        <v>146</v>
      </c>
      <c r="E190" s="266" t="s">
        <v>562</v>
      </c>
      <c r="F190" s="267">
        <v>32.659999999999997</v>
      </c>
      <c r="G190" s="263"/>
      <c r="H190" s="267">
        <v>32.659999999999997</v>
      </c>
      <c r="I190" s="263"/>
      <c r="J190" s="267">
        <v>1838.76</v>
      </c>
      <c r="K190" s="263"/>
      <c r="L190" s="267">
        <v>1838.76</v>
      </c>
      <c r="M190" s="263"/>
      <c r="N190" s="263"/>
      <c r="O190" s="263"/>
      <c r="P190" s="263"/>
      <c r="Q190" s="263"/>
    </row>
    <row r="191" spans="1:17" ht="22.5" x14ac:dyDescent="0.2">
      <c r="A191" s="252"/>
      <c r="B191" s="268" t="s">
        <v>563</v>
      </c>
      <c r="C191" s="265" t="s">
        <v>219</v>
      </c>
      <c r="D191" s="261" t="s">
        <v>220</v>
      </c>
      <c r="E191" s="266" t="s">
        <v>564</v>
      </c>
      <c r="F191" s="267">
        <v>11.89</v>
      </c>
      <c r="G191" s="263"/>
      <c r="H191" s="263"/>
      <c r="I191" s="263"/>
      <c r="J191" s="267">
        <v>118.9</v>
      </c>
      <c r="K191" s="263"/>
      <c r="L191" s="263"/>
      <c r="M191" s="263"/>
      <c r="N191" s="263"/>
      <c r="O191" s="263"/>
      <c r="P191" s="263"/>
      <c r="Q191" s="263"/>
    </row>
    <row r="192" spans="1:17" ht="22.5" x14ac:dyDescent="0.2">
      <c r="A192" s="252"/>
      <c r="B192" s="268" t="s">
        <v>565</v>
      </c>
      <c r="C192" s="265" t="s">
        <v>523</v>
      </c>
      <c r="D192" s="261" t="s">
        <v>220</v>
      </c>
      <c r="E192" s="266" t="s">
        <v>566</v>
      </c>
      <c r="F192" s="267">
        <v>85</v>
      </c>
      <c r="G192" s="263"/>
      <c r="H192" s="263"/>
      <c r="I192" s="263"/>
      <c r="J192" s="267">
        <v>110.5</v>
      </c>
      <c r="K192" s="263"/>
      <c r="L192" s="263"/>
      <c r="M192" s="263"/>
      <c r="N192" s="263"/>
      <c r="O192" s="263"/>
      <c r="P192" s="263"/>
      <c r="Q192" s="263"/>
    </row>
    <row r="193" spans="1:17" ht="84.75" x14ac:dyDescent="0.2">
      <c r="A193" s="252">
        <v>14</v>
      </c>
      <c r="B193" s="258" t="s">
        <v>279</v>
      </c>
      <c r="C193" s="259" t="s">
        <v>280</v>
      </c>
      <c r="D193" s="260" t="s">
        <v>281</v>
      </c>
      <c r="E193" s="261" t="s">
        <v>567</v>
      </c>
      <c r="F193" s="262">
        <v>47.28</v>
      </c>
      <c r="G193" s="262">
        <v>47.28</v>
      </c>
      <c r="H193" s="263"/>
      <c r="I193" s="263"/>
      <c r="J193" s="263">
        <v>1010</v>
      </c>
      <c r="K193" s="263">
        <v>1010</v>
      </c>
      <c r="L193" s="263"/>
      <c r="M193" s="263"/>
      <c r="N193" s="263"/>
      <c r="O193" s="263"/>
      <c r="P193" s="263"/>
      <c r="Q193" s="263"/>
    </row>
    <row r="194" spans="1:17" ht="94.5" x14ac:dyDescent="0.2">
      <c r="A194" s="252">
        <v>15</v>
      </c>
      <c r="B194" s="258" t="s">
        <v>283</v>
      </c>
      <c r="C194" s="259" t="s">
        <v>284</v>
      </c>
      <c r="D194" s="260" t="s">
        <v>281</v>
      </c>
      <c r="E194" s="261" t="s">
        <v>568</v>
      </c>
      <c r="F194" s="262">
        <v>14.72</v>
      </c>
      <c r="G194" s="263"/>
      <c r="H194" s="262">
        <v>14.72</v>
      </c>
      <c r="I194" s="263"/>
      <c r="J194" s="263">
        <v>314</v>
      </c>
      <c r="K194" s="263"/>
      <c r="L194" s="263">
        <v>314</v>
      </c>
      <c r="M194" s="263"/>
      <c r="N194" s="263"/>
      <c r="O194" s="263"/>
      <c r="P194" s="263"/>
      <c r="Q194" s="263"/>
    </row>
    <row r="195" spans="1:17" x14ac:dyDescent="0.2">
      <c r="A195" s="257" t="s">
        <v>243</v>
      </c>
      <c r="B195" s="256"/>
      <c r="C195" s="256"/>
      <c r="D195" s="256"/>
      <c r="E195" s="256"/>
      <c r="F195" s="256"/>
      <c r="G195" s="256"/>
      <c r="H195" s="256"/>
      <c r="I195" s="256"/>
      <c r="J195" s="262">
        <v>14580</v>
      </c>
      <c r="K195" s="262">
        <v>7429</v>
      </c>
      <c r="L195" s="262">
        <v>6921</v>
      </c>
      <c r="M195" s="262">
        <v>562</v>
      </c>
      <c r="N195" s="263"/>
      <c r="O195" s="262">
        <v>494.21</v>
      </c>
      <c r="P195" s="263"/>
      <c r="Q195" s="262">
        <v>34.93</v>
      </c>
    </row>
    <row r="196" spans="1:17" x14ac:dyDescent="0.2">
      <c r="A196" s="257" t="s">
        <v>244</v>
      </c>
      <c r="B196" s="256"/>
      <c r="C196" s="256"/>
      <c r="D196" s="256"/>
      <c r="E196" s="256"/>
      <c r="F196" s="256"/>
      <c r="G196" s="256"/>
      <c r="H196" s="256"/>
      <c r="I196" s="256"/>
      <c r="J196" s="262">
        <v>6558</v>
      </c>
      <c r="K196" s="263"/>
      <c r="L196" s="263"/>
      <c r="M196" s="263"/>
      <c r="N196" s="263"/>
      <c r="O196" s="263"/>
      <c r="P196" s="263"/>
      <c r="Q196" s="263"/>
    </row>
    <row r="197" spans="1:17" x14ac:dyDescent="0.2">
      <c r="A197" s="257" t="s">
        <v>245</v>
      </c>
      <c r="B197" s="256"/>
      <c r="C197" s="256"/>
      <c r="D197" s="256"/>
      <c r="E197" s="256"/>
      <c r="F197" s="256"/>
      <c r="G197" s="256"/>
      <c r="H197" s="256"/>
      <c r="I197" s="256"/>
      <c r="J197" s="262">
        <v>4400</v>
      </c>
      <c r="K197" s="263"/>
      <c r="L197" s="263"/>
      <c r="M197" s="263"/>
      <c r="N197" s="263"/>
      <c r="O197" s="263"/>
      <c r="P197" s="263"/>
      <c r="Q197" s="263"/>
    </row>
    <row r="198" spans="1:17" x14ac:dyDescent="0.2">
      <c r="A198" s="269" t="s">
        <v>569</v>
      </c>
      <c r="B198" s="256"/>
      <c r="C198" s="256"/>
      <c r="D198" s="256"/>
      <c r="E198" s="256"/>
      <c r="F198" s="256"/>
      <c r="G198" s="256"/>
      <c r="H198" s="256"/>
      <c r="I198" s="256"/>
      <c r="J198" s="263"/>
      <c r="K198" s="263"/>
      <c r="L198" s="263"/>
      <c r="M198" s="263"/>
      <c r="N198" s="263"/>
      <c r="O198" s="263"/>
      <c r="P198" s="263"/>
      <c r="Q198" s="263"/>
    </row>
    <row r="199" spans="1:17" x14ac:dyDescent="0.2">
      <c r="A199" s="257" t="s">
        <v>570</v>
      </c>
      <c r="B199" s="256"/>
      <c r="C199" s="256"/>
      <c r="D199" s="256"/>
      <c r="E199" s="256"/>
      <c r="F199" s="256"/>
      <c r="G199" s="256"/>
      <c r="H199" s="256"/>
      <c r="I199" s="256"/>
      <c r="J199" s="262">
        <v>16089</v>
      </c>
      <c r="K199" s="263"/>
      <c r="L199" s="263"/>
      <c r="M199" s="263"/>
      <c r="N199" s="263"/>
      <c r="O199" s="262">
        <v>237.39</v>
      </c>
      <c r="P199" s="263"/>
      <c r="Q199" s="262">
        <v>29.01</v>
      </c>
    </row>
    <row r="200" spans="1:17" x14ac:dyDescent="0.2">
      <c r="A200" s="257" t="s">
        <v>571</v>
      </c>
      <c r="B200" s="256"/>
      <c r="C200" s="256"/>
      <c r="D200" s="256"/>
      <c r="E200" s="256"/>
      <c r="F200" s="256"/>
      <c r="G200" s="256"/>
      <c r="H200" s="256"/>
      <c r="I200" s="256"/>
      <c r="J200" s="262">
        <v>9449</v>
      </c>
      <c r="K200" s="263"/>
      <c r="L200" s="263"/>
      <c r="M200" s="263"/>
      <c r="N200" s="263"/>
      <c r="O200" s="262">
        <v>256.82</v>
      </c>
      <c r="P200" s="263"/>
      <c r="Q200" s="262">
        <v>5.92</v>
      </c>
    </row>
    <row r="201" spans="1:17" x14ac:dyDescent="0.2">
      <c r="A201" s="257" t="s">
        <v>252</v>
      </c>
      <c r="B201" s="256"/>
      <c r="C201" s="256"/>
      <c r="D201" s="256"/>
      <c r="E201" s="256"/>
      <c r="F201" s="256"/>
      <c r="G201" s="256"/>
      <c r="H201" s="256"/>
      <c r="I201" s="256"/>
      <c r="J201" s="262">
        <v>25538</v>
      </c>
      <c r="K201" s="263"/>
      <c r="L201" s="263"/>
      <c r="M201" s="263"/>
      <c r="N201" s="263"/>
      <c r="O201" s="262">
        <v>494.21</v>
      </c>
      <c r="P201" s="263"/>
      <c r="Q201" s="262">
        <v>34.93</v>
      </c>
    </row>
    <row r="202" spans="1:17" x14ac:dyDescent="0.2">
      <c r="A202" s="257" t="s">
        <v>253</v>
      </c>
      <c r="B202" s="256"/>
      <c r="C202" s="256"/>
      <c r="D202" s="256"/>
      <c r="E202" s="256"/>
      <c r="F202" s="256"/>
      <c r="G202" s="256"/>
      <c r="H202" s="256"/>
      <c r="I202" s="256"/>
      <c r="J202" s="263"/>
      <c r="K202" s="263"/>
      <c r="L202" s="263"/>
      <c r="M202" s="263"/>
      <c r="N202" s="263"/>
      <c r="O202" s="263"/>
      <c r="P202" s="263"/>
      <c r="Q202" s="263"/>
    </row>
    <row r="203" spans="1:17" x14ac:dyDescent="0.2">
      <c r="A203" s="257" t="s">
        <v>572</v>
      </c>
      <c r="B203" s="256"/>
      <c r="C203" s="256"/>
      <c r="D203" s="256"/>
      <c r="E203" s="256"/>
      <c r="F203" s="256"/>
      <c r="G203" s="256"/>
      <c r="H203" s="256"/>
      <c r="I203" s="256"/>
      <c r="J203" s="262">
        <v>230</v>
      </c>
      <c r="K203" s="263"/>
      <c r="L203" s="263"/>
      <c r="M203" s="263"/>
      <c r="N203" s="263"/>
      <c r="O203" s="263"/>
      <c r="P203" s="263"/>
      <c r="Q203" s="263"/>
    </row>
    <row r="204" spans="1:17" x14ac:dyDescent="0.2">
      <c r="A204" s="257" t="s">
        <v>254</v>
      </c>
      <c r="B204" s="256"/>
      <c r="C204" s="256"/>
      <c r="D204" s="256"/>
      <c r="E204" s="256"/>
      <c r="F204" s="256"/>
      <c r="G204" s="256"/>
      <c r="H204" s="256"/>
      <c r="I204" s="256"/>
      <c r="J204" s="262">
        <v>6921</v>
      </c>
      <c r="K204" s="263"/>
      <c r="L204" s="263"/>
      <c r="M204" s="263"/>
      <c r="N204" s="263"/>
      <c r="O204" s="263"/>
      <c r="P204" s="263"/>
      <c r="Q204" s="263"/>
    </row>
    <row r="205" spans="1:17" x14ac:dyDescent="0.2">
      <c r="A205" s="257" t="s">
        <v>255</v>
      </c>
      <c r="B205" s="256"/>
      <c r="C205" s="256"/>
      <c r="D205" s="256"/>
      <c r="E205" s="256"/>
      <c r="F205" s="256"/>
      <c r="G205" s="256"/>
      <c r="H205" s="256"/>
      <c r="I205" s="256"/>
      <c r="J205" s="262">
        <v>7991</v>
      </c>
      <c r="K205" s="263"/>
      <c r="L205" s="263"/>
      <c r="M205" s="263"/>
      <c r="N205" s="263"/>
      <c r="O205" s="263"/>
      <c r="P205" s="263"/>
      <c r="Q205" s="263"/>
    </row>
    <row r="206" spans="1:17" x14ac:dyDescent="0.2">
      <c r="A206" s="257" t="s">
        <v>256</v>
      </c>
      <c r="B206" s="256"/>
      <c r="C206" s="256"/>
      <c r="D206" s="256"/>
      <c r="E206" s="256"/>
      <c r="F206" s="256"/>
      <c r="G206" s="256"/>
      <c r="H206" s="256"/>
      <c r="I206" s="256"/>
      <c r="J206" s="262">
        <v>6558</v>
      </c>
      <c r="K206" s="263"/>
      <c r="L206" s="263"/>
      <c r="M206" s="263"/>
      <c r="N206" s="263"/>
      <c r="O206" s="263"/>
      <c r="P206" s="263"/>
      <c r="Q206" s="263"/>
    </row>
    <row r="207" spans="1:17" x14ac:dyDescent="0.2">
      <c r="A207" s="257" t="s">
        <v>257</v>
      </c>
      <c r="B207" s="256"/>
      <c r="C207" s="256"/>
      <c r="D207" s="256"/>
      <c r="E207" s="256"/>
      <c r="F207" s="256"/>
      <c r="G207" s="256"/>
      <c r="H207" s="256"/>
      <c r="I207" s="256"/>
      <c r="J207" s="262">
        <v>4400</v>
      </c>
      <c r="K207" s="263"/>
      <c r="L207" s="263"/>
      <c r="M207" s="263"/>
      <c r="N207" s="263"/>
      <c r="O207" s="263"/>
      <c r="P207" s="263"/>
      <c r="Q207" s="263"/>
    </row>
    <row r="208" spans="1:17" x14ac:dyDescent="0.2">
      <c r="A208" s="269" t="s">
        <v>573</v>
      </c>
      <c r="B208" s="256"/>
      <c r="C208" s="256"/>
      <c r="D208" s="256"/>
      <c r="E208" s="256"/>
      <c r="F208" s="256"/>
      <c r="G208" s="256"/>
      <c r="H208" s="256"/>
      <c r="I208" s="256"/>
      <c r="J208" s="270">
        <v>25538</v>
      </c>
      <c r="K208" s="263"/>
      <c r="L208" s="263"/>
      <c r="M208" s="263"/>
      <c r="N208" s="263"/>
      <c r="O208" s="270">
        <v>494.21</v>
      </c>
      <c r="P208" s="263"/>
      <c r="Q208" s="270">
        <v>34.93</v>
      </c>
    </row>
    <row r="209" spans="1:17" x14ac:dyDescent="0.2">
      <c r="A209" s="271" t="s">
        <v>290</v>
      </c>
      <c r="B209" s="272"/>
      <c r="C209" s="272"/>
      <c r="D209" s="272"/>
      <c r="E209" s="272"/>
      <c r="F209" s="272"/>
      <c r="G209" s="272"/>
      <c r="H209" s="272"/>
      <c r="I209" s="272"/>
      <c r="J209" s="272"/>
      <c r="K209" s="272"/>
      <c r="L209" s="272"/>
      <c r="M209" s="272"/>
      <c r="N209" s="272"/>
      <c r="O209" s="272"/>
      <c r="P209" s="272"/>
      <c r="Q209" s="272"/>
    </row>
    <row r="210" spans="1:17" x14ac:dyDescent="0.2">
      <c r="A210" s="257" t="s">
        <v>291</v>
      </c>
      <c r="B210" s="256"/>
      <c r="C210" s="256"/>
      <c r="D210" s="256"/>
      <c r="E210" s="256"/>
      <c r="F210" s="256"/>
      <c r="G210" s="256"/>
      <c r="H210" s="256"/>
      <c r="I210" s="256"/>
      <c r="J210" s="262">
        <v>14580</v>
      </c>
      <c r="K210" s="262">
        <v>7429</v>
      </c>
      <c r="L210" s="262">
        <v>6921</v>
      </c>
      <c r="M210" s="262">
        <v>562</v>
      </c>
      <c r="N210" s="263"/>
      <c r="O210" s="262">
        <v>494.21</v>
      </c>
      <c r="P210" s="263"/>
      <c r="Q210" s="262">
        <v>34.93</v>
      </c>
    </row>
    <row r="211" spans="1:17" x14ac:dyDescent="0.2">
      <c r="A211" s="257" t="s">
        <v>244</v>
      </c>
      <c r="B211" s="256"/>
      <c r="C211" s="256"/>
      <c r="D211" s="256"/>
      <c r="E211" s="256"/>
      <c r="F211" s="256"/>
      <c r="G211" s="256"/>
      <c r="H211" s="256"/>
      <c r="I211" s="256"/>
      <c r="J211" s="262">
        <v>6558</v>
      </c>
      <c r="K211" s="263"/>
      <c r="L211" s="263"/>
      <c r="M211" s="263"/>
      <c r="N211" s="263"/>
      <c r="O211" s="263"/>
      <c r="P211" s="263"/>
      <c r="Q211" s="263"/>
    </row>
    <row r="212" spans="1:17" x14ac:dyDescent="0.2">
      <c r="A212" s="257" t="s">
        <v>245</v>
      </c>
      <c r="B212" s="256"/>
      <c r="C212" s="256"/>
      <c r="D212" s="256"/>
      <c r="E212" s="256"/>
      <c r="F212" s="256"/>
      <c r="G212" s="256"/>
      <c r="H212" s="256"/>
      <c r="I212" s="256"/>
      <c r="J212" s="262">
        <v>4400</v>
      </c>
      <c r="K212" s="263"/>
      <c r="L212" s="263"/>
      <c r="M212" s="263"/>
      <c r="N212" s="263"/>
      <c r="O212" s="263"/>
      <c r="P212" s="263"/>
      <c r="Q212" s="263"/>
    </row>
    <row r="213" spans="1:17" x14ac:dyDescent="0.2">
      <c r="A213" s="269" t="s">
        <v>292</v>
      </c>
      <c r="B213" s="256"/>
      <c r="C213" s="256"/>
      <c r="D213" s="256"/>
      <c r="E213" s="256"/>
      <c r="F213" s="256"/>
      <c r="G213" s="256"/>
      <c r="H213" s="256"/>
      <c r="I213" s="256"/>
      <c r="J213" s="263"/>
      <c r="K213" s="263"/>
      <c r="L213" s="263"/>
      <c r="M213" s="263"/>
      <c r="N213" s="263"/>
      <c r="O213" s="263"/>
      <c r="P213" s="263"/>
      <c r="Q213" s="263"/>
    </row>
    <row r="214" spans="1:17" x14ac:dyDescent="0.2">
      <c r="A214" s="257" t="s">
        <v>570</v>
      </c>
      <c r="B214" s="256"/>
      <c r="C214" s="256"/>
      <c r="D214" s="256"/>
      <c r="E214" s="256"/>
      <c r="F214" s="256"/>
      <c r="G214" s="256"/>
      <c r="H214" s="256"/>
      <c r="I214" s="256"/>
      <c r="J214" s="262">
        <v>16089</v>
      </c>
      <c r="K214" s="263"/>
      <c r="L214" s="263"/>
      <c r="M214" s="263"/>
      <c r="N214" s="263"/>
      <c r="O214" s="262">
        <v>237.39</v>
      </c>
      <c r="P214" s="263"/>
      <c r="Q214" s="262">
        <v>29.01</v>
      </c>
    </row>
    <row r="215" spans="1:17" x14ac:dyDescent="0.2">
      <c r="A215" s="257" t="s">
        <v>571</v>
      </c>
      <c r="B215" s="256"/>
      <c r="C215" s="256"/>
      <c r="D215" s="256"/>
      <c r="E215" s="256"/>
      <c r="F215" s="256"/>
      <c r="G215" s="256"/>
      <c r="H215" s="256"/>
      <c r="I215" s="256"/>
      <c r="J215" s="262">
        <v>9449</v>
      </c>
      <c r="K215" s="263"/>
      <c r="L215" s="263"/>
      <c r="M215" s="263"/>
      <c r="N215" s="263"/>
      <c r="O215" s="262">
        <v>256.82</v>
      </c>
      <c r="P215" s="263"/>
      <c r="Q215" s="262">
        <v>5.92</v>
      </c>
    </row>
    <row r="216" spans="1:17" x14ac:dyDescent="0.2">
      <c r="A216" s="257" t="s">
        <v>252</v>
      </c>
      <c r="B216" s="256"/>
      <c r="C216" s="256"/>
      <c r="D216" s="256"/>
      <c r="E216" s="256"/>
      <c r="F216" s="256"/>
      <c r="G216" s="256"/>
      <c r="H216" s="256"/>
      <c r="I216" s="256"/>
      <c r="J216" s="262">
        <v>25538</v>
      </c>
      <c r="K216" s="263"/>
      <c r="L216" s="263"/>
      <c r="M216" s="263"/>
      <c r="N216" s="263"/>
      <c r="O216" s="262">
        <v>494.21</v>
      </c>
      <c r="P216" s="263"/>
      <c r="Q216" s="262">
        <v>34.93</v>
      </c>
    </row>
    <row r="217" spans="1:17" x14ac:dyDescent="0.2">
      <c r="A217" s="257" t="s">
        <v>253</v>
      </c>
      <c r="B217" s="256"/>
      <c r="C217" s="256"/>
      <c r="D217" s="256"/>
      <c r="E217" s="256"/>
      <c r="F217" s="256"/>
      <c r="G217" s="256"/>
      <c r="H217" s="256"/>
      <c r="I217" s="256"/>
      <c r="J217" s="263"/>
      <c r="K217" s="263"/>
      <c r="L217" s="263"/>
      <c r="M217" s="263"/>
      <c r="N217" s="263"/>
      <c r="O217" s="263"/>
      <c r="P217" s="263"/>
      <c r="Q217" s="263"/>
    </row>
    <row r="218" spans="1:17" x14ac:dyDescent="0.2">
      <c r="A218" s="257" t="s">
        <v>572</v>
      </c>
      <c r="B218" s="256"/>
      <c r="C218" s="256"/>
      <c r="D218" s="256"/>
      <c r="E218" s="256"/>
      <c r="F218" s="256"/>
      <c r="G218" s="256"/>
      <c r="H218" s="256"/>
      <c r="I218" s="256"/>
      <c r="J218" s="262">
        <v>230</v>
      </c>
      <c r="K218" s="263"/>
      <c r="L218" s="263"/>
      <c r="M218" s="263"/>
      <c r="N218" s="263"/>
      <c r="O218" s="263"/>
      <c r="P218" s="263"/>
      <c r="Q218" s="263"/>
    </row>
    <row r="219" spans="1:17" x14ac:dyDescent="0.2">
      <c r="A219" s="257" t="s">
        <v>254</v>
      </c>
      <c r="B219" s="256"/>
      <c r="C219" s="256"/>
      <c r="D219" s="256"/>
      <c r="E219" s="256"/>
      <c r="F219" s="256"/>
      <c r="G219" s="256"/>
      <c r="H219" s="256"/>
      <c r="I219" s="256"/>
      <c r="J219" s="262">
        <v>6921</v>
      </c>
      <c r="K219" s="263"/>
      <c r="L219" s="263"/>
      <c r="M219" s="263"/>
      <c r="N219" s="263"/>
      <c r="O219" s="263"/>
      <c r="P219" s="263"/>
      <c r="Q219" s="263"/>
    </row>
    <row r="220" spans="1:17" x14ac:dyDescent="0.2">
      <c r="A220" s="257" t="s">
        <v>255</v>
      </c>
      <c r="B220" s="256"/>
      <c r="C220" s="256"/>
      <c r="D220" s="256"/>
      <c r="E220" s="256"/>
      <c r="F220" s="256"/>
      <c r="G220" s="256"/>
      <c r="H220" s="256"/>
      <c r="I220" s="256"/>
      <c r="J220" s="262">
        <v>7991</v>
      </c>
      <c r="K220" s="263"/>
      <c r="L220" s="263"/>
      <c r="M220" s="263"/>
      <c r="N220" s="263"/>
      <c r="O220" s="263"/>
      <c r="P220" s="263"/>
      <c r="Q220" s="263"/>
    </row>
    <row r="221" spans="1:17" x14ac:dyDescent="0.2">
      <c r="A221" s="257" t="s">
        <v>256</v>
      </c>
      <c r="B221" s="256"/>
      <c r="C221" s="256"/>
      <c r="D221" s="256"/>
      <c r="E221" s="256"/>
      <c r="F221" s="256"/>
      <c r="G221" s="256"/>
      <c r="H221" s="256"/>
      <c r="I221" s="256"/>
      <c r="J221" s="262">
        <v>6558</v>
      </c>
      <c r="K221" s="263"/>
      <c r="L221" s="263"/>
      <c r="M221" s="263"/>
      <c r="N221" s="263"/>
      <c r="O221" s="263"/>
      <c r="P221" s="263"/>
      <c r="Q221" s="263"/>
    </row>
    <row r="222" spans="1:17" x14ac:dyDescent="0.2">
      <c r="A222" s="257" t="s">
        <v>257</v>
      </c>
      <c r="B222" s="256"/>
      <c r="C222" s="256"/>
      <c r="D222" s="256"/>
      <c r="E222" s="256"/>
      <c r="F222" s="256"/>
      <c r="G222" s="256"/>
      <c r="H222" s="256"/>
      <c r="I222" s="256"/>
      <c r="J222" s="262">
        <v>4400</v>
      </c>
      <c r="K222" s="263"/>
      <c r="L222" s="263"/>
      <c r="M222" s="263"/>
      <c r="N222" s="263"/>
      <c r="O222" s="263"/>
      <c r="P222" s="263"/>
      <c r="Q222" s="263"/>
    </row>
    <row r="223" spans="1:17" x14ac:dyDescent="0.2">
      <c r="A223" s="269" t="s">
        <v>293</v>
      </c>
      <c r="B223" s="256"/>
      <c r="C223" s="256"/>
      <c r="D223" s="256"/>
      <c r="E223" s="256"/>
      <c r="F223" s="256"/>
      <c r="G223" s="256"/>
      <c r="H223" s="256"/>
      <c r="I223" s="256"/>
      <c r="J223" s="270">
        <v>25538</v>
      </c>
      <c r="K223" s="263"/>
      <c r="L223" s="263"/>
      <c r="M223" s="263"/>
      <c r="N223" s="263"/>
      <c r="O223" s="270">
        <v>494.21</v>
      </c>
      <c r="P223" s="263"/>
      <c r="Q223" s="270">
        <v>34.93</v>
      </c>
    </row>
    <row r="224" spans="1:17" x14ac:dyDescent="0.2">
      <c r="A224" s="243"/>
      <c r="B224" s="217"/>
      <c r="C224" s="244"/>
      <c r="D224" s="234"/>
      <c r="E224" s="245"/>
      <c r="F224" s="273"/>
      <c r="G224" s="273"/>
      <c r="H224" s="273"/>
      <c r="I224" s="273"/>
      <c r="J224" s="273"/>
      <c r="K224" s="273"/>
      <c r="L224" s="273"/>
      <c r="M224" s="273"/>
      <c r="N224" s="273"/>
      <c r="O224" s="273"/>
      <c r="P224" s="273"/>
      <c r="Q224" s="273"/>
    </row>
    <row r="225" spans="1:17" x14ac:dyDescent="0.2">
      <c r="A225" s="243"/>
      <c r="B225" s="217"/>
      <c r="C225" s="244"/>
      <c r="D225" s="234"/>
      <c r="E225" s="245"/>
      <c r="F225" s="273"/>
      <c r="G225" s="273"/>
      <c r="H225" s="273"/>
      <c r="I225" s="273"/>
      <c r="J225" s="273"/>
      <c r="K225" s="273"/>
      <c r="L225" s="273"/>
      <c r="M225" s="273"/>
      <c r="N225" s="273"/>
      <c r="O225" s="273"/>
      <c r="P225" s="273"/>
      <c r="Q225" s="273"/>
    </row>
    <row r="226" spans="1:17" x14ac:dyDescent="0.2">
      <c r="A226" s="274" t="s">
        <v>294</v>
      </c>
      <c r="B226" s="275"/>
      <c r="C226" s="275"/>
      <c r="D226" s="234"/>
      <c r="E226" s="245"/>
      <c r="F226" s="273"/>
      <c r="G226" s="273"/>
      <c r="H226" s="273"/>
      <c r="I226" s="273"/>
      <c r="J226" s="273"/>
      <c r="K226" s="273"/>
      <c r="L226" s="273"/>
      <c r="M226" s="273"/>
      <c r="N226" s="273"/>
      <c r="O226" s="273"/>
      <c r="P226" s="273"/>
      <c r="Q226" s="273"/>
    </row>
    <row r="227" spans="1:17" x14ac:dyDescent="0.2">
      <c r="A227" s="243"/>
      <c r="B227" s="217"/>
      <c r="C227" s="244"/>
      <c r="D227" s="234"/>
      <c r="E227" s="245"/>
      <c r="F227" s="273"/>
      <c r="G227" s="273"/>
      <c r="H227" s="273"/>
      <c r="I227" s="273"/>
      <c r="J227" s="273"/>
      <c r="K227" s="273"/>
      <c r="L227" s="273"/>
      <c r="M227" s="273"/>
      <c r="N227" s="273"/>
      <c r="O227" s="273"/>
      <c r="P227" s="273"/>
      <c r="Q227" s="273"/>
    </row>
    <row r="228" spans="1:17" ht="24" x14ac:dyDescent="0.2">
      <c r="A228" s="276" t="s">
        <v>295</v>
      </c>
      <c r="B228" s="277"/>
      <c r="C228" s="277"/>
      <c r="D228" s="278" t="s">
        <v>296</v>
      </c>
      <c r="E228" s="279" t="s">
        <v>297</v>
      </c>
      <c r="F228" s="280" t="s">
        <v>298</v>
      </c>
      <c r="G228" s="273"/>
      <c r="H228" s="273"/>
      <c r="I228" s="273"/>
      <c r="J228" s="273"/>
      <c r="K228" s="273"/>
      <c r="L228" s="273"/>
      <c r="M228" s="273"/>
      <c r="N228" s="273"/>
      <c r="O228" s="273"/>
      <c r="P228" s="273"/>
      <c r="Q228" s="273"/>
    </row>
    <row r="229" spans="1:17" ht="24" x14ac:dyDescent="0.2">
      <c r="A229" s="257" t="s">
        <v>299</v>
      </c>
      <c r="B229" s="281"/>
      <c r="C229" s="281"/>
      <c r="D229" s="259" t="s">
        <v>300</v>
      </c>
      <c r="E229" s="282">
        <v>5.73</v>
      </c>
      <c r="F229" s="262">
        <v>5.73</v>
      </c>
      <c r="G229" s="273"/>
      <c r="H229" s="273"/>
      <c r="I229" s="273"/>
      <c r="J229" s="273"/>
      <c r="K229" s="273"/>
      <c r="L229" s="273"/>
      <c r="M229" s="273"/>
      <c r="N229" s="273"/>
      <c r="O229" s="273"/>
      <c r="P229" s="273"/>
      <c r="Q229" s="273"/>
    </row>
    <row r="230" spans="1:17" ht="24" x14ac:dyDescent="0.2">
      <c r="A230" s="257" t="s">
        <v>301</v>
      </c>
      <c r="B230" s="281"/>
      <c r="C230" s="281"/>
      <c r="D230" s="259" t="s">
        <v>302</v>
      </c>
      <c r="E230" s="282">
        <v>4.04</v>
      </c>
      <c r="F230" s="262">
        <v>4.04</v>
      </c>
      <c r="G230" s="273"/>
      <c r="H230" s="273"/>
      <c r="I230" s="273"/>
      <c r="J230" s="273"/>
      <c r="K230" s="273"/>
      <c r="L230" s="273"/>
      <c r="M230" s="273"/>
      <c r="N230" s="273"/>
      <c r="O230" s="273"/>
      <c r="P230" s="273"/>
      <c r="Q230" s="273"/>
    </row>
    <row r="231" spans="1:17" x14ac:dyDescent="0.2">
      <c r="A231" s="243"/>
      <c r="B231" s="217"/>
      <c r="C231" s="244"/>
      <c r="D231" s="234"/>
      <c r="E231" s="245"/>
      <c r="F231" s="273"/>
      <c r="G231" s="273"/>
      <c r="H231" s="273"/>
      <c r="I231" s="273"/>
      <c r="J231" s="273"/>
      <c r="K231" s="273"/>
      <c r="L231" s="273"/>
      <c r="M231" s="273"/>
      <c r="N231" s="273"/>
      <c r="O231" s="273"/>
      <c r="P231" s="273"/>
      <c r="Q231" s="273"/>
    </row>
    <row r="232" spans="1:17" x14ac:dyDescent="0.2">
      <c r="A232" s="243"/>
      <c r="B232" s="217"/>
      <c r="C232" s="244"/>
      <c r="D232" s="234"/>
      <c r="E232" s="245"/>
      <c r="F232" s="273"/>
      <c r="G232" s="273"/>
      <c r="H232" s="273"/>
      <c r="I232" s="273"/>
      <c r="J232" s="273"/>
      <c r="K232" s="273"/>
      <c r="L232" s="273"/>
      <c r="M232" s="273"/>
      <c r="N232" s="273"/>
      <c r="O232" s="273"/>
      <c r="P232" s="273"/>
      <c r="Q232" s="273"/>
    </row>
    <row r="233" spans="1:17" x14ac:dyDescent="0.2">
      <c r="A233" s="243"/>
      <c r="B233" s="217"/>
      <c r="C233" s="244"/>
      <c r="D233" s="234"/>
      <c r="E233" s="245"/>
      <c r="F233" s="273"/>
      <c r="G233" s="273"/>
      <c r="H233" s="273"/>
      <c r="I233" s="273"/>
      <c r="J233" s="273"/>
      <c r="K233" s="273"/>
      <c r="L233" s="273"/>
      <c r="M233" s="273"/>
      <c r="N233" s="273"/>
      <c r="O233" s="273"/>
      <c r="P233" s="273"/>
      <c r="Q233" s="273"/>
    </row>
    <row r="234" spans="1:17" x14ac:dyDescent="0.2">
      <c r="A234" s="283" t="s">
        <v>303</v>
      </c>
      <c r="B234" s="284"/>
      <c r="C234" s="284"/>
      <c r="D234" s="284"/>
      <c r="E234" s="284"/>
      <c r="F234" s="284"/>
      <c r="G234" s="284"/>
      <c r="H234" s="284"/>
      <c r="I234" s="284"/>
      <c r="J234" s="284"/>
      <c r="K234" s="284"/>
      <c r="L234" s="284"/>
      <c r="M234" s="284"/>
      <c r="N234" s="284"/>
      <c r="O234" s="284"/>
      <c r="P234" s="284"/>
      <c r="Q234" s="284"/>
    </row>
    <row r="235" spans="1:17" x14ac:dyDescent="0.2">
      <c r="A235" s="285" t="s">
        <v>304</v>
      </c>
      <c r="B235" s="284"/>
      <c r="C235" s="284"/>
      <c r="D235" s="284"/>
      <c r="E235" s="284"/>
      <c r="F235" s="284"/>
      <c r="G235" s="284"/>
      <c r="H235" s="284"/>
      <c r="I235" s="284"/>
      <c r="J235" s="284"/>
      <c r="K235" s="284"/>
      <c r="L235" s="284"/>
      <c r="M235" s="284"/>
      <c r="N235" s="284"/>
      <c r="O235" s="284"/>
      <c r="P235" s="284"/>
      <c r="Q235" s="284"/>
    </row>
    <row r="236" spans="1:17" x14ac:dyDescent="0.2">
      <c r="A236" s="243"/>
      <c r="B236" s="217"/>
      <c r="C236" s="244"/>
      <c r="D236" s="234"/>
      <c r="E236" s="245"/>
      <c r="F236" s="273"/>
      <c r="G236" s="273"/>
      <c r="H236" s="273"/>
      <c r="I236" s="273"/>
      <c r="J236" s="273"/>
      <c r="K236" s="273"/>
      <c r="L236" s="273"/>
      <c r="M236" s="273"/>
      <c r="N236" s="273"/>
      <c r="O236" s="273"/>
      <c r="P236" s="273"/>
      <c r="Q236" s="273"/>
    </row>
    <row r="237" spans="1:17" x14ac:dyDescent="0.2">
      <c r="A237" s="283" t="s">
        <v>305</v>
      </c>
      <c r="B237" s="284"/>
      <c r="C237" s="284"/>
      <c r="D237" s="284"/>
      <c r="E237" s="284"/>
      <c r="F237" s="284"/>
      <c r="G237" s="284"/>
      <c r="H237" s="284"/>
      <c r="I237" s="284"/>
      <c r="J237" s="284"/>
      <c r="K237" s="284"/>
      <c r="L237" s="284"/>
      <c r="M237" s="284"/>
      <c r="N237" s="284"/>
      <c r="O237" s="284"/>
      <c r="P237" s="284"/>
      <c r="Q237" s="284"/>
    </row>
    <row r="238" spans="1:17" x14ac:dyDescent="0.2">
      <c r="A238" s="285" t="s">
        <v>304</v>
      </c>
      <c r="B238" s="284"/>
      <c r="C238" s="284"/>
      <c r="D238" s="284"/>
      <c r="E238" s="284"/>
      <c r="F238" s="284"/>
      <c r="G238" s="284"/>
      <c r="H238" s="284"/>
      <c r="I238" s="284"/>
      <c r="J238" s="284"/>
      <c r="K238" s="284"/>
      <c r="L238" s="284"/>
      <c r="M238" s="284"/>
      <c r="N238" s="284"/>
      <c r="O238" s="284"/>
      <c r="P238" s="284"/>
      <c r="Q238" s="284"/>
    </row>
    <row r="239" spans="1:17" x14ac:dyDescent="0.2">
      <c r="A239" s="243"/>
      <c r="B239" s="217"/>
      <c r="C239" s="244"/>
      <c r="D239" s="234"/>
      <c r="E239" s="245"/>
      <c r="F239" s="273"/>
      <c r="G239" s="273"/>
      <c r="H239" s="273"/>
      <c r="I239" s="273"/>
      <c r="J239" s="273"/>
      <c r="K239" s="273"/>
      <c r="L239" s="273"/>
      <c r="M239" s="273"/>
      <c r="N239" s="273"/>
      <c r="O239" s="273"/>
      <c r="P239" s="273"/>
      <c r="Q239" s="273"/>
    </row>
    <row r="240" spans="1:17" x14ac:dyDescent="0.2">
      <c r="A240" s="243"/>
      <c r="B240" s="217"/>
      <c r="C240" s="244"/>
      <c r="D240" s="234"/>
      <c r="E240" s="245"/>
      <c r="F240" s="273"/>
      <c r="G240" s="273"/>
      <c r="H240" s="273"/>
      <c r="I240" s="273"/>
      <c r="J240" s="273"/>
      <c r="K240" s="273"/>
      <c r="L240" s="273"/>
      <c r="M240" s="273"/>
      <c r="N240" s="273"/>
      <c r="O240" s="273"/>
      <c r="P240" s="273"/>
      <c r="Q240" s="273"/>
    </row>
    <row r="241" spans="1:17" x14ac:dyDescent="0.2">
      <c r="A241" s="243"/>
      <c r="B241" s="217"/>
      <c r="C241" s="244"/>
      <c r="D241" s="234"/>
      <c r="E241" s="245"/>
      <c r="F241" s="273"/>
      <c r="G241" s="273"/>
      <c r="H241" s="273"/>
      <c r="I241" s="273"/>
      <c r="J241" s="273"/>
      <c r="K241" s="273"/>
      <c r="L241" s="273"/>
      <c r="M241" s="273"/>
      <c r="N241" s="273"/>
      <c r="O241" s="273"/>
      <c r="P241" s="273"/>
      <c r="Q241" s="273"/>
    </row>
    <row r="242" spans="1:17" x14ac:dyDescent="0.2">
      <c r="A242" s="243"/>
      <c r="B242" s="217"/>
      <c r="C242" s="244"/>
      <c r="D242" s="234"/>
      <c r="E242" s="245"/>
      <c r="F242" s="273"/>
      <c r="G242" s="273"/>
      <c r="H242" s="273"/>
      <c r="I242" s="273"/>
      <c r="J242" s="273"/>
      <c r="K242" s="273"/>
      <c r="L242" s="273"/>
      <c r="M242" s="273"/>
      <c r="N242" s="273"/>
      <c r="O242" s="273"/>
      <c r="P242" s="273"/>
      <c r="Q242" s="273"/>
    </row>
  </sheetData>
  <mergeCells count="58">
    <mergeCell ref="A237:Q237"/>
    <mergeCell ref="A238:Q238"/>
    <mergeCell ref="A226:C226"/>
    <mergeCell ref="A228:C228"/>
    <mergeCell ref="A229:C229"/>
    <mergeCell ref="A230:C230"/>
    <mergeCell ref="A234:Q234"/>
    <mergeCell ref="A235:Q235"/>
    <mergeCell ref="A218:I218"/>
    <mergeCell ref="A219:I219"/>
    <mergeCell ref="A220:I220"/>
    <mergeCell ref="A221:I221"/>
    <mergeCell ref="A222:I222"/>
    <mergeCell ref="A223:I223"/>
    <mergeCell ref="A212:I212"/>
    <mergeCell ref="A213:I213"/>
    <mergeCell ref="A214:I214"/>
    <mergeCell ref="A215:I215"/>
    <mergeCell ref="A216:I216"/>
    <mergeCell ref="A217:I217"/>
    <mergeCell ref="A206:I206"/>
    <mergeCell ref="A207:I207"/>
    <mergeCell ref="A208:I208"/>
    <mergeCell ref="A209:Q209"/>
    <mergeCell ref="A210:I210"/>
    <mergeCell ref="A211:I211"/>
    <mergeCell ref="A200:I200"/>
    <mergeCell ref="A201:I201"/>
    <mergeCell ref="A202:I202"/>
    <mergeCell ref="A203:I203"/>
    <mergeCell ref="A204:I204"/>
    <mergeCell ref="A205:I205"/>
    <mergeCell ref="A28:Q28"/>
    <mergeCell ref="A195:I195"/>
    <mergeCell ref="A196:I196"/>
    <mergeCell ref="A197:I197"/>
    <mergeCell ref="A198:I198"/>
    <mergeCell ref="A199:I199"/>
    <mergeCell ref="F24:I24"/>
    <mergeCell ref="J24:M24"/>
    <mergeCell ref="N24:N26"/>
    <mergeCell ref="O24:O26"/>
    <mergeCell ref="P24:P26"/>
    <mergeCell ref="Q24:Q26"/>
    <mergeCell ref="F25:F26"/>
    <mergeCell ref="G25:I25"/>
    <mergeCell ref="J25:J26"/>
    <mergeCell ref="K25:M25"/>
    <mergeCell ref="J16:K16"/>
    <mergeCell ref="J17:K17"/>
    <mergeCell ref="J18:K18"/>
    <mergeCell ref="J19:K19"/>
    <mergeCell ref="J20:K20"/>
    <mergeCell ref="A24:A26"/>
    <mergeCell ref="B24:B26"/>
    <mergeCell ref="C24:C26"/>
    <mergeCell ref="D24:D26"/>
    <mergeCell ref="E24:E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Q130"/>
  <sheetViews>
    <sheetView workbookViewId="0">
      <selection sqref="A1:Q130"/>
    </sheetView>
  </sheetViews>
  <sheetFormatPr defaultRowHeight="12.75" x14ac:dyDescent="0.2"/>
  <cols>
    <col min="3" max="3" width="26.5703125" customWidth="1"/>
  </cols>
  <sheetData>
    <row r="1" spans="1:17" x14ac:dyDescent="0.2">
      <c r="A1" s="216" t="s">
        <v>100</v>
      </c>
      <c r="B1" s="217"/>
      <c r="C1" s="218"/>
      <c r="D1" s="219"/>
      <c r="E1" s="220"/>
      <c r="F1" s="221"/>
      <c r="G1" s="221"/>
      <c r="H1" s="221"/>
      <c r="I1" s="221"/>
      <c r="J1" s="221"/>
      <c r="K1" s="221"/>
      <c r="L1" s="221"/>
      <c r="M1" s="222" t="s">
        <v>101</v>
      </c>
      <c r="N1" s="223"/>
      <c r="O1" s="221"/>
      <c r="P1" s="221"/>
      <c r="Q1" s="221"/>
    </row>
    <row r="2" spans="1:17" x14ac:dyDescent="0.2">
      <c r="A2" s="224"/>
      <c r="B2" s="217"/>
      <c r="C2" s="218"/>
      <c r="D2" s="219"/>
      <c r="E2" s="220"/>
      <c r="F2" s="221"/>
      <c r="G2" s="221"/>
      <c r="H2" s="221"/>
      <c r="I2" s="221"/>
      <c r="J2" s="221"/>
      <c r="K2" s="221"/>
      <c r="L2" s="221"/>
      <c r="M2" s="224"/>
      <c r="N2" s="223"/>
      <c r="O2" s="221"/>
      <c r="P2" s="221"/>
      <c r="Q2" s="221"/>
    </row>
    <row r="3" spans="1:17" x14ac:dyDescent="0.2">
      <c r="A3" s="224"/>
      <c r="B3" s="217"/>
      <c r="C3" s="218"/>
      <c r="D3" s="219"/>
      <c r="E3" s="220"/>
      <c r="F3" s="221"/>
      <c r="G3" s="221"/>
      <c r="H3" s="221"/>
      <c r="I3" s="221"/>
      <c r="J3" s="221"/>
      <c r="K3" s="221"/>
      <c r="L3" s="221"/>
      <c r="M3" s="224"/>
      <c r="N3" s="223"/>
      <c r="O3" s="221"/>
      <c r="P3" s="221"/>
      <c r="Q3" s="221"/>
    </row>
    <row r="4" spans="1:17" x14ac:dyDescent="0.2">
      <c r="A4" s="224" t="s">
        <v>102</v>
      </c>
      <c r="B4" s="217"/>
      <c r="C4" s="218"/>
      <c r="D4" s="219"/>
      <c r="E4" s="220"/>
      <c r="F4" s="221"/>
      <c r="G4" s="221"/>
      <c r="H4" s="221"/>
      <c r="I4" s="221"/>
      <c r="J4" s="221"/>
      <c r="K4" s="221"/>
      <c r="L4" s="221"/>
      <c r="M4" s="224" t="s">
        <v>102</v>
      </c>
      <c r="N4" s="223"/>
      <c r="O4" s="221"/>
      <c r="P4" s="221"/>
      <c r="Q4" s="221"/>
    </row>
    <row r="5" spans="1:17" x14ac:dyDescent="0.2">
      <c r="A5" s="224" t="s">
        <v>103</v>
      </c>
      <c r="B5" s="217"/>
      <c r="C5" s="218"/>
      <c r="D5" s="219"/>
      <c r="E5" s="220"/>
      <c r="F5" s="221"/>
      <c r="G5" s="221"/>
      <c r="H5" s="221"/>
      <c r="I5" s="221"/>
      <c r="J5" s="221"/>
      <c r="K5" s="221"/>
      <c r="L5" s="221"/>
      <c r="M5" s="225" t="s">
        <v>104</v>
      </c>
      <c r="N5" s="223"/>
      <c r="O5" s="221"/>
      <c r="P5" s="221"/>
      <c r="Q5" s="221"/>
    </row>
    <row r="6" spans="1:17" x14ac:dyDescent="0.2">
      <c r="A6" s="220"/>
      <c r="B6" s="224"/>
      <c r="C6" s="218"/>
      <c r="D6" s="219"/>
      <c r="E6" s="226"/>
      <c r="F6" s="221"/>
      <c r="G6" s="221"/>
      <c r="H6" s="220" t="s">
        <v>105</v>
      </c>
      <c r="I6" s="221"/>
      <c r="J6" s="227"/>
      <c r="K6" s="221"/>
      <c r="L6" s="221"/>
      <c r="M6" s="221"/>
      <c r="N6" s="221"/>
      <c r="O6" s="221"/>
      <c r="P6" s="221"/>
      <c r="Q6" s="221"/>
    </row>
    <row r="7" spans="1:17" x14ac:dyDescent="0.2">
      <c r="A7" s="220"/>
      <c r="B7" s="224"/>
      <c r="C7" s="218"/>
      <c r="D7" s="219"/>
      <c r="E7" s="228"/>
      <c r="F7" s="229"/>
      <c r="G7" s="229"/>
      <c r="H7" s="230" t="s">
        <v>106</v>
      </c>
      <c r="I7" s="230"/>
      <c r="J7" s="231"/>
      <c r="K7" s="221"/>
      <c r="L7" s="221"/>
      <c r="M7" s="221"/>
      <c r="N7" s="221"/>
      <c r="O7" s="221"/>
      <c r="P7" s="221"/>
      <c r="Q7" s="221"/>
    </row>
    <row r="8" spans="1:17" x14ac:dyDescent="0.2">
      <c r="A8" s="220"/>
      <c r="B8" s="224"/>
      <c r="C8" s="218"/>
      <c r="D8" s="219"/>
      <c r="E8" s="226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</row>
    <row r="9" spans="1:17" x14ac:dyDescent="0.2">
      <c r="A9" s="220"/>
      <c r="B9" s="224"/>
      <c r="C9" s="218"/>
      <c r="D9" s="219"/>
      <c r="E9" s="226"/>
      <c r="F9" s="221"/>
      <c r="G9" s="221"/>
      <c r="H9" s="232" t="s">
        <v>574</v>
      </c>
      <c r="I9" s="232"/>
      <c r="J9" s="221"/>
      <c r="K9" s="221"/>
      <c r="L9" s="221"/>
      <c r="M9" s="221"/>
      <c r="N9" s="221"/>
      <c r="O9" s="221"/>
      <c r="P9" s="221"/>
      <c r="Q9" s="221"/>
    </row>
    <row r="10" spans="1:17" x14ac:dyDescent="0.2">
      <c r="A10" s="220"/>
      <c r="B10" s="224"/>
      <c r="C10" s="218"/>
      <c r="D10" s="219"/>
      <c r="E10" s="226"/>
      <c r="F10" s="221"/>
      <c r="G10" s="221"/>
      <c r="H10" s="220" t="s">
        <v>108</v>
      </c>
      <c r="I10" s="220"/>
      <c r="J10" s="221"/>
      <c r="K10" s="221"/>
      <c r="L10" s="221"/>
      <c r="M10" s="221"/>
      <c r="N10" s="221"/>
      <c r="O10" s="221"/>
      <c r="P10" s="221"/>
      <c r="Q10" s="221"/>
    </row>
    <row r="11" spans="1:17" x14ac:dyDescent="0.2">
      <c r="A11" s="220"/>
      <c r="B11" s="224"/>
      <c r="C11" s="218"/>
      <c r="D11" s="219"/>
      <c r="E11" s="226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</row>
    <row r="12" spans="1:17" x14ac:dyDescent="0.2">
      <c r="A12" s="220"/>
      <c r="B12" s="224"/>
      <c r="C12" s="233"/>
      <c r="D12" s="286"/>
      <c r="E12" s="235"/>
      <c r="F12" s="221"/>
      <c r="G12" s="220" t="s">
        <v>575</v>
      </c>
      <c r="H12" s="220"/>
      <c r="I12" s="221"/>
      <c r="J12" s="221"/>
      <c r="K12" s="227"/>
      <c r="L12" s="227"/>
      <c r="M12" s="221"/>
      <c r="N12" s="221"/>
      <c r="O12" s="221"/>
      <c r="P12" s="221"/>
      <c r="Q12" s="221"/>
    </row>
    <row r="13" spans="1:17" x14ac:dyDescent="0.2">
      <c r="A13" s="220"/>
      <c r="B13" s="224"/>
      <c r="C13" s="218"/>
      <c r="D13" s="219"/>
      <c r="E13" s="237"/>
      <c r="F13" s="229"/>
      <c r="G13" s="229"/>
      <c r="H13" s="230" t="s">
        <v>110</v>
      </c>
      <c r="I13" s="230"/>
      <c r="J13" s="229"/>
      <c r="K13" s="231"/>
      <c r="L13" s="221"/>
      <c r="M13" s="221"/>
      <c r="N13" s="221"/>
      <c r="O13" s="221"/>
      <c r="P13" s="221"/>
      <c r="Q13" s="221"/>
    </row>
    <row r="14" spans="1:17" x14ac:dyDescent="0.2">
      <c r="A14" s="238"/>
      <c r="B14" s="239"/>
      <c r="C14" s="218"/>
      <c r="D14" s="219"/>
      <c r="E14" s="226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</row>
    <row r="15" spans="1:17" x14ac:dyDescent="0.2">
      <c r="A15" s="220"/>
      <c r="B15" s="224"/>
      <c r="C15" s="218"/>
      <c r="D15" s="235" t="s">
        <v>576</v>
      </c>
      <c r="E15" s="220"/>
      <c r="F15" s="221"/>
      <c r="G15" s="221"/>
      <c r="H15" s="221"/>
      <c r="I15" s="235"/>
      <c r="J15" s="235"/>
      <c r="K15" s="221"/>
      <c r="L15" s="221"/>
      <c r="M15" s="221"/>
      <c r="N15" s="221"/>
      <c r="O15" s="221"/>
      <c r="P15" s="221"/>
      <c r="Q15" s="221"/>
    </row>
    <row r="16" spans="1:17" x14ac:dyDescent="0.2">
      <c r="A16" s="220"/>
      <c r="B16" s="224"/>
      <c r="C16" s="218"/>
      <c r="D16" s="235" t="s">
        <v>112</v>
      </c>
      <c r="E16" s="220"/>
      <c r="F16" s="221"/>
      <c r="G16" s="221"/>
      <c r="H16" s="221"/>
      <c r="I16" s="235"/>
      <c r="J16" s="240" t="s">
        <v>577</v>
      </c>
      <c r="K16" s="241"/>
      <c r="L16" s="225" t="s">
        <v>114</v>
      </c>
      <c r="M16" s="221"/>
      <c r="N16" s="221"/>
      <c r="O16" s="221"/>
      <c r="P16" s="221"/>
      <c r="Q16" s="221"/>
    </row>
    <row r="17" spans="1:17" x14ac:dyDescent="0.2">
      <c r="A17" s="220"/>
      <c r="B17" s="224"/>
      <c r="C17" s="218"/>
      <c r="D17" s="235" t="s">
        <v>115</v>
      </c>
      <c r="E17" s="220"/>
      <c r="F17" s="221"/>
      <c r="G17" s="221"/>
      <c r="H17" s="221"/>
      <c r="I17" s="235"/>
      <c r="J17" s="240" t="s">
        <v>578</v>
      </c>
      <c r="K17" s="241"/>
      <c r="L17" s="225" t="s">
        <v>114</v>
      </c>
      <c r="M17" s="221"/>
      <c r="N17" s="221"/>
      <c r="O17" s="221"/>
      <c r="P17" s="221"/>
      <c r="Q17" s="221"/>
    </row>
    <row r="18" spans="1:17" x14ac:dyDescent="0.2">
      <c r="A18" s="220"/>
      <c r="B18" s="224"/>
      <c r="C18" s="218"/>
      <c r="D18" s="235" t="s">
        <v>117</v>
      </c>
      <c r="E18" s="220"/>
      <c r="F18" s="221"/>
      <c r="G18" s="221"/>
      <c r="H18" s="221"/>
      <c r="I18" s="235"/>
      <c r="J18" s="240" t="s">
        <v>579</v>
      </c>
      <c r="K18" s="241"/>
      <c r="L18" s="225" t="s">
        <v>119</v>
      </c>
      <c r="M18" s="221"/>
      <c r="N18" s="221"/>
      <c r="O18" s="221"/>
      <c r="P18" s="221"/>
      <c r="Q18" s="221"/>
    </row>
    <row r="19" spans="1:17" x14ac:dyDescent="0.2">
      <c r="A19" s="220"/>
      <c r="B19" s="224"/>
      <c r="C19" s="218"/>
      <c r="D19" s="242" t="s">
        <v>120</v>
      </c>
      <c r="E19" s="220"/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1"/>
      <c r="Q19" s="221"/>
    </row>
    <row r="20" spans="1:17" x14ac:dyDescent="0.2">
      <c r="A20" s="220"/>
      <c r="B20" s="224"/>
      <c r="C20" s="218"/>
      <c r="D20" s="219"/>
      <c r="E20" s="220"/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  <c r="Q20" s="221"/>
    </row>
    <row r="21" spans="1:17" x14ac:dyDescent="0.2">
      <c r="A21" s="243"/>
      <c r="B21" s="217"/>
      <c r="C21" s="244"/>
      <c r="D21" s="234"/>
      <c r="E21" s="245"/>
      <c r="F21" s="223"/>
      <c r="G21" s="223"/>
      <c r="H21" s="223"/>
      <c r="I21" s="223"/>
      <c r="J21" s="223"/>
      <c r="K21" s="223"/>
      <c r="L21" s="223"/>
      <c r="M21" s="223"/>
      <c r="N21" s="223"/>
      <c r="O21" s="223"/>
      <c r="P21" s="223"/>
      <c r="Q21" s="223"/>
    </row>
    <row r="22" spans="1:17" x14ac:dyDescent="0.2">
      <c r="A22" s="246" t="s">
        <v>121</v>
      </c>
      <c r="B22" s="247" t="s">
        <v>122</v>
      </c>
      <c r="C22" s="246" t="s">
        <v>123</v>
      </c>
      <c r="D22" s="246" t="s">
        <v>124</v>
      </c>
      <c r="E22" s="246" t="s">
        <v>125</v>
      </c>
      <c r="F22" s="246" t="s">
        <v>126</v>
      </c>
      <c r="G22" s="248"/>
      <c r="H22" s="248"/>
      <c r="I22" s="248"/>
      <c r="J22" s="246" t="s">
        <v>127</v>
      </c>
      <c r="K22" s="248"/>
      <c r="L22" s="248"/>
      <c r="M22" s="248"/>
      <c r="N22" s="246" t="s">
        <v>128</v>
      </c>
      <c r="O22" s="246" t="s">
        <v>129</v>
      </c>
      <c r="P22" s="246" t="s">
        <v>130</v>
      </c>
      <c r="Q22" s="246" t="s">
        <v>131</v>
      </c>
    </row>
    <row r="23" spans="1:17" x14ac:dyDescent="0.2">
      <c r="A23" s="248"/>
      <c r="B23" s="249"/>
      <c r="C23" s="250"/>
      <c r="D23" s="246"/>
      <c r="E23" s="248"/>
      <c r="F23" s="246" t="s">
        <v>0</v>
      </c>
      <c r="G23" s="246" t="s">
        <v>132</v>
      </c>
      <c r="H23" s="248"/>
      <c r="I23" s="248"/>
      <c r="J23" s="246" t="s">
        <v>0</v>
      </c>
      <c r="K23" s="246" t="s">
        <v>132</v>
      </c>
      <c r="L23" s="248"/>
      <c r="M23" s="248"/>
      <c r="N23" s="246"/>
      <c r="O23" s="246"/>
      <c r="P23" s="246"/>
      <c r="Q23" s="246"/>
    </row>
    <row r="24" spans="1:17" x14ac:dyDescent="0.2">
      <c r="A24" s="248"/>
      <c r="B24" s="249"/>
      <c r="C24" s="250"/>
      <c r="D24" s="246"/>
      <c r="E24" s="248"/>
      <c r="F24" s="248"/>
      <c r="G24" s="251" t="s">
        <v>133</v>
      </c>
      <c r="H24" s="251" t="s">
        <v>134</v>
      </c>
      <c r="I24" s="251" t="s">
        <v>135</v>
      </c>
      <c r="J24" s="248"/>
      <c r="K24" s="251" t="s">
        <v>133</v>
      </c>
      <c r="L24" s="251" t="s">
        <v>134</v>
      </c>
      <c r="M24" s="251" t="s">
        <v>135</v>
      </c>
      <c r="N24" s="246"/>
      <c r="O24" s="246"/>
      <c r="P24" s="246"/>
      <c r="Q24" s="246"/>
    </row>
    <row r="25" spans="1:17" x14ac:dyDescent="0.2">
      <c r="A25" s="252">
        <v>1</v>
      </c>
      <c r="B25" s="253">
        <v>2</v>
      </c>
      <c r="C25" s="251">
        <v>3</v>
      </c>
      <c r="D25" s="251">
        <v>4</v>
      </c>
      <c r="E25" s="252">
        <v>5</v>
      </c>
      <c r="F25" s="254">
        <v>6</v>
      </c>
      <c r="G25" s="254">
        <v>7</v>
      </c>
      <c r="H25" s="254">
        <v>8</v>
      </c>
      <c r="I25" s="254">
        <v>9</v>
      </c>
      <c r="J25" s="254">
        <v>10</v>
      </c>
      <c r="K25" s="254">
        <v>11</v>
      </c>
      <c r="L25" s="254">
        <v>12</v>
      </c>
      <c r="M25" s="254">
        <v>13</v>
      </c>
      <c r="N25" s="254">
        <v>14</v>
      </c>
      <c r="O25" s="254">
        <v>15</v>
      </c>
      <c r="P25" s="254">
        <v>16</v>
      </c>
      <c r="Q25" s="254">
        <v>17</v>
      </c>
    </row>
    <row r="26" spans="1:17" x14ac:dyDescent="0.2">
      <c r="A26" s="255" t="s">
        <v>580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</row>
    <row r="27" spans="1:17" ht="131.25" x14ac:dyDescent="0.2">
      <c r="A27" s="252">
        <v>1</v>
      </c>
      <c r="B27" s="258" t="s">
        <v>378</v>
      </c>
      <c r="C27" s="259" t="s">
        <v>379</v>
      </c>
      <c r="D27" s="260" t="s">
        <v>380</v>
      </c>
      <c r="E27" s="261" t="s">
        <v>381</v>
      </c>
      <c r="F27" s="262">
        <v>514.32000000000005</v>
      </c>
      <c r="G27" s="262">
        <v>463.01</v>
      </c>
      <c r="H27" s="262">
        <v>51.31</v>
      </c>
      <c r="I27" s="262">
        <v>6.54</v>
      </c>
      <c r="J27" s="263">
        <v>51</v>
      </c>
      <c r="K27" s="263">
        <v>46</v>
      </c>
      <c r="L27" s="263">
        <v>5</v>
      </c>
      <c r="M27" s="263">
        <v>1</v>
      </c>
      <c r="N27" s="263">
        <v>34.944000000000003</v>
      </c>
      <c r="O27" s="263">
        <v>3.49</v>
      </c>
      <c r="P27" s="263">
        <v>0.39600000000000002</v>
      </c>
      <c r="Q27" s="263">
        <v>0.04</v>
      </c>
    </row>
    <row r="28" spans="1:17" ht="19.5" x14ac:dyDescent="0.2">
      <c r="A28" s="252"/>
      <c r="B28" s="264"/>
      <c r="C28" s="265" t="s">
        <v>185</v>
      </c>
      <c r="D28" s="261" t="s">
        <v>119</v>
      </c>
      <c r="E28" s="266" t="s">
        <v>382</v>
      </c>
      <c r="F28" s="267">
        <v>13.25</v>
      </c>
      <c r="G28" s="267">
        <v>13.25</v>
      </c>
      <c r="H28" s="263"/>
      <c r="I28" s="263"/>
      <c r="J28" s="267">
        <v>46.24</v>
      </c>
      <c r="K28" s="267">
        <v>46.24</v>
      </c>
      <c r="L28" s="263"/>
      <c r="M28" s="263"/>
      <c r="N28" s="263"/>
      <c r="O28" s="263"/>
      <c r="P28" s="263"/>
      <c r="Q28" s="263"/>
    </row>
    <row r="29" spans="1:17" ht="33.75" x14ac:dyDescent="0.2">
      <c r="A29" s="252"/>
      <c r="B29" s="268" t="s">
        <v>324</v>
      </c>
      <c r="C29" s="265" t="s">
        <v>191</v>
      </c>
      <c r="D29" s="261" t="s">
        <v>146</v>
      </c>
      <c r="E29" s="266" t="s">
        <v>383</v>
      </c>
      <c r="F29" s="267">
        <v>127.47</v>
      </c>
      <c r="G29" s="263"/>
      <c r="H29" s="267">
        <v>127.47</v>
      </c>
      <c r="I29" s="267">
        <v>18.2</v>
      </c>
      <c r="J29" s="267">
        <v>1.27</v>
      </c>
      <c r="K29" s="263"/>
      <c r="L29" s="267">
        <v>1.27</v>
      </c>
      <c r="M29" s="267">
        <v>0.18</v>
      </c>
      <c r="N29" s="263"/>
      <c r="O29" s="263"/>
      <c r="P29" s="263"/>
      <c r="Q29" s="263"/>
    </row>
    <row r="30" spans="1:17" ht="33.75" x14ac:dyDescent="0.2">
      <c r="A30" s="252"/>
      <c r="B30" s="268" t="s">
        <v>384</v>
      </c>
      <c r="C30" s="265" t="s">
        <v>145</v>
      </c>
      <c r="D30" s="261" t="s">
        <v>146</v>
      </c>
      <c r="E30" s="266" t="s">
        <v>385</v>
      </c>
      <c r="F30" s="267">
        <v>40.299999999999997</v>
      </c>
      <c r="G30" s="263"/>
      <c r="H30" s="267">
        <v>40.299999999999997</v>
      </c>
      <c r="I30" s="267">
        <v>15.62</v>
      </c>
      <c r="J30" s="267">
        <v>1.21</v>
      </c>
      <c r="K30" s="263"/>
      <c r="L30" s="267">
        <v>1.21</v>
      </c>
      <c r="M30" s="267">
        <v>0.47</v>
      </c>
      <c r="N30" s="263"/>
      <c r="O30" s="263"/>
      <c r="P30" s="263"/>
      <c r="Q30" s="263"/>
    </row>
    <row r="31" spans="1:17" ht="22.5" x14ac:dyDescent="0.2">
      <c r="A31" s="252"/>
      <c r="B31" s="268" t="s">
        <v>329</v>
      </c>
      <c r="C31" s="265" t="s">
        <v>212</v>
      </c>
      <c r="D31" s="261" t="s">
        <v>146</v>
      </c>
      <c r="E31" s="266" t="s">
        <v>386</v>
      </c>
      <c r="F31" s="267">
        <v>109.17</v>
      </c>
      <c r="G31" s="263"/>
      <c r="H31" s="267">
        <v>109.17</v>
      </c>
      <c r="I31" s="263"/>
      <c r="J31" s="267">
        <v>2.1800000000000002</v>
      </c>
      <c r="K31" s="263"/>
      <c r="L31" s="267">
        <v>2.1800000000000002</v>
      </c>
      <c r="M31" s="263"/>
      <c r="N31" s="263"/>
      <c r="O31" s="263"/>
      <c r="P31" s="263"/>
      <c r="Q31" s="263"/>
    </row>
    <row r="32" spans="1:17" ht="33.75" x14ac:dyDescent="0.2">
      <c r="A32" s="252"/>
      <c r="B32" s="268" t="s">
        <v>387</v>
      </c>
      <c r="C32" s="265" t="s">
        <v>388</v>
      </c>
      <c r="D32" s="261" t="s">
        <v>216</v>
      </c>
      <c r="E32" s="266" t="s">
        <v>217</v>
      </c>
      <c r="F32" s="267">
        <v>16871.82</v>
      </c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</row>
    <row r="33" spans="1:17" ht="22.5" x14ac:dyDescent="0.2">
      <c r="A33" s="252"/>
      <c r="B33" s="268" t="s">
        <v>389</v>
      </c>
      <c r="C33" s="265" t="s">
        <v>390</v>
      </c>
      <c r="D33" s="261" t="s">
        <v>216</v>
      </c>
      <c r="E33" s="266" t="s">
        <v>217</v>
      </c>
      <c r="F33" s="267">
        <v>20706</v>
      </c>
      <c r="G33" s="263"/>
      <c r="H33" s="263"/>
      <c r="I33" s="263"/>
      <c r="J33" s="263"/>
      <c r="K33" s="263"/>
      <c r="L33" s="263"/>
      <c r="M33" s="263"/>
      <c r="N33" s="263"/>
      <c r="O33" s="263"/>
      <c r="P33" s="263"/>
      <c r="Q33" s="263"/>
    </row>
    <row r="34" spans="1:17" ht="22.5" x14ac:dyDescent="0.2">
      <c r="A34" s="252"/>
      <c r="B34" s="268" t="s">
        <v>391</v>
      </c>
      <c r="C34" s="265" t="s">
        <v>392</v>
      </c>
      <c r="D34" s="261" t="s">
        <v>231</v>
      </c>
      <c r="E34" s="266" t="s">
        <v>217</v>
      </c>
      <c r="F34" s="267">
        <v>40.450000000000003</v>
      </c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</row>
    <row r="35" spans="1:17" ht="67.5" x14ac:dyDescent="0.2">
      <c r="A35" s="252"/>
      <c r="B35" s="268" t="s">
        <v>393</v>
      </c>
      <c r="C35" s="265" t="s">
        <v>394</v>
      </c>
      <c r="D35" s="261" t="s">
        <v>341</v>
      </c>
      <c r="E35" s="266" t="s">
        <v>217</v>
      </c>
      <c r="F35" s="267">
        <v>2545.7800000000002</v>
      </c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</row>
    <row r="36" spans="1:17" ht="22.5" x14ac:dyDescent="0.2">
      <c r="A36" s="252"/>
      <c r="B36" s="268" t="s">
        <v>395</v>
      </c>
      <c r="C36" s="265" t="s">
        <v>396</v>
      </c>
      <c r="D36" s="261" t="s">
        <v>220</v>
      </c>
      <c r="E36" s="266" t="s">
        <v>217</v>
      </c>
      <c r="F36" s="267">
        <v>673.2</v>
      </c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</row>
    <row r="37" spans="1:17" ht="72" x14ac:dyDescent="0.2">
      <c r="A37" s="252">
        <v>2</v>
      </c>
      <c r="B37" s="258" t="s">
        <v>581</v>
      </c>
      <c r="C37" s="259" t="s">
        <v>582</v>
      </c>
      <c r="D37" s="260" t="s">
        <v>583</v>
      </c>
      <c r="E37" s="261" t="s">
        <v>584</v>
      </c>
      <c r="F37" s="262">
        <v>223.66</v>
      </c>
      <c r="G37" s="262">
        <v>223.66</v>
      </c>
      <c r="H37" s="263"/>
      <c r="I37" s="263"/>
      <c r="J37" s="263">
        <v>16</v>
      </c>
      <c r="K37" s="263">
        <v>16</v>
      </c>
      <c r="L37" s="263"/>
      <c r="M37" s="263"/>
      <c r="N37" s="263">
        <v>19.100000000000001</v>
      </c>
      <c r="O37" s="263">
        <v>1.34</v>
      </c>
      <c r="P37" s="263"/>
      <c r="Q37" s="263"/>
    </row>
    <row r="38" spans="1:17" ht="19.5" x14ac:dyDescent="0.2">
      <c r="A38" s="252"/>
      <c r="B38" s="264"/>
      <c r="C38" s="265" t="s">
        <v>585</v>
      </c>
      <c r="D38" s="261" t="s">
        <v>119</v>
      </c>
      <c r="E38" s="266" t="s">
        <v>586</v>
      </c>
      <c r="F38" s="267">
        <v>11.71</v>
      </c>
      <c r="G38" s="267">
        <v>11.71</v>
      </c>
      <c r="H38" s="263"/>
      <c r="I38" s="263"/>
      <c r="J38" s="267">
        <v>15.69</v>
      </c>
      <c r="K38" s="267">
        <v>15.69</v>
      </c>
      <c r="L38" s="263"/>
      <c r="M38" s="263"/>
      <c r="N38" s="263"/>
      <c r="O38" s="263"/>
      <c r="P38" s="263"/>
      <c r="Q38" s="263"/>
    </row>
    <row r="39" spans="1:17" ht="167.25" x14ac:dyDescent="0.2">
      <c r="A39" s="252">
        <v>3</v>
      </c>
      <c r="B39" s="258" t="s">
        <v>539</v>
      </c>
      <c r="C39" s="259" t="s">
        <v>587</v>
      </c>
      <c r="D39" s="260" t="s">
        <v>399</v>
      </c>
      <c r="E39" s="261" t="s">
        <v>588</v>
      </c>
      <c r="F39" s="262">
        <v>550.14</v>
      </c>
      <c r="G39" s="262">
        <v>438.94</v>
      </c>
      <c r="H39" s="262">
        <v>111.2</v>
      </c>
      <c r="I39" s="262">
        <v>2.69</v>
      </c>
      <c r="J39" s="263">
        <v>110</v>
      </c>
      <c r="K39" s="263">
        <v>88</v>
      </c>
      <c r="L39" s="263">
        <v>22</v>
      </c>
      <c r="M39" s="263">
        <v>1</v>
      </c>
      <c r="N39" s="263">
        <v>31.9</v>
      </c>
      <c r="O39" s="263">
        <v>6.38</v>
      </c>
      <c r="P39" s="263">
        <v>0.14799999999999999</v>
      </c>
      <c r="Q39" s="263">
        <v>0.03</v>
      </c>
    </row>
    <row r="40" spans="1:17" ht="19.5" x14ac:dyDescent="0.2">
      <c r="A40" s="252"/>
      <c r="B40" s="264"/>
      <c r="C40" s="265" t="s">
        <v>514</v>
      </c>
      <c r="D40" s="261" t="s">
        <v>119</v>
      </c>
      <c r="E40" s="266" t="s">
        <v>589</v>
      </c>
      <c r="F40" s="267">
        <v>13.76</v>
      </c>
      <c r="G40" s="267">
        <v>13.76</v>
      </c>
      <c r="H40" s="263"/>
      <c r="I40" s="263"/>
      <c r="J40" s="267">
        <v>87.79</v>
      </c>
      <c r="K40" s="267">
        <v>87.79</v>
      </c>
      <c r="L40" s="263"/>
      <c r="M40" s="263"/>
      <c r="N40" s="263"/>
      <c r="O40" s="263"/>
      <c r="P40" s="263"/>
      <c r="Q40" s="263"/>
    </row>
    <row r="41" spans="1:17" ht="22.5" x14ac:dyDescent="0.2">
      <c r="A41" s="252"/>
      <c r="B41" s="268" t="s">
        <v>402</v>
      </c>
      <c r="C41" s="265" t="s">
        <v>403</v>
      </c>
      <c r="D41" s="261" t="s">
        <v>146</v>
      </c>
      <c r="E41" s="266" t="s">
        <v>590</v>
      </c>
      <c r="F41" s="267">
        <v>255.96</v>
      </c>
      <c r="G41" s="263"/>
      <c r="H41" s="267">
        <v>255.96</v>
      </c>
      <c r="I41" s="267">
        <v>18.2</v>
      </c>
      <c r="J41" s="267">
        <v>5.12</v>
      </c>
      <c r="K41" s="263"/>
      <c r="L41" s="267">
        <v>5.12</v>
      </c>
      <c r="M41" s="267">
        <v>0.36</v>
      </c>
      <c r="N41" s="263"/>
      <c r="O41" s="263"/>
      <c r="P41" s="263"/>
      <c r="Q41" s="263"/>
    </row>
    <row r="42" spans="1:17" ht="33.75" x14ac:dyDescent="0.2">
      <c r="A42" s="252"/>
      <c r="B42" s="268" t="s">
        <v>190</v>
      </c>
      <c r="C42" s="265" t="s">
        <v>191</v>
      </c>
      <c r="D42" s="261" t="s">
        <v>146</v>
      </c>
      <c r="E42" s="266" t="s">
        <v>591</v>
      </c>
      <c r="F42" s="267">
        <v>127.47</v>
      </c>
      <c r="G42" s="263"/>
      <c r="H42" s="267">
        <v>127.47</v>
      </c>
      <c r="I42" s="267">
        <v>18.2</v>
      </c>
      <c r="J42" s="267">
        <v>1.27</v>
      </c>
      <c r="K42" s="263"/>
      <c r="L42" s="267">
        <v>1.27</v>
      </c>
      <c r="M42" s="267">
        <v>0.18</v>
      </c>
      <c r="N42" s="263"/>
      <c r="O42" s="263"/>
      <c r="P42" s="263"/>
      <c r="Q42" s="263"/>
    </row>
    <row r="43" spans="1:17" ht="22.5" x14ac:dyDescent="0.2">
      <c r="A43" s="252"/>
      <c r="B43" s="268" t="s">
        <v>356</v>
      </c>
      <c r="C43" s="265" t="s">
        <v>200</v>
      </c>
      <c r="D43" s="261" t="s">
        <v>146</v>
      </c>
      <c r="E43" s="266" t="s">
        <v>592</v>
      </c>
      <c r="F43" s="267">
        <v>1.24</v>
      </c>
      <c r="G43" s="263"/>
      <c r="H43" s="267">
        <v>1.24</v>
      </c>
      <c r="I43" s="263"/>
      <c r="J43" s="267">
        <v>3.46</v>
      </c>
      <c r="K43" s="263"/>
      <c r="L43" s="267">
        <v>3.46</v>
      </c>
      <c r="M43" s="263"/>
      <c r="N43" s="263"/>
      <c r="O43" s="263"/>
      <c r="P43" s="263"/>
      <c r="Q43" s="263"/>
    </row>
    <row r="44" spans="1:17" ht="22.5" x14ac:dyDescent="0.2">
      <c r="A44" s="252"/>
      <c r="B44" s="268" t="s">
        <v>407</v>
      </c>
      <c r="C44" s="265" t="s">
        <v>212</v>
      </c>
      <c r="D44" s="261" t="s">
        <v>146</v>
      </c>
      <c r="E44" s="266" t="s">
        <v>593</v>
      </c>
      <c r="F44" s="267">
        <v>109.17</v>
      </c>
      <c r="G44" s="263"/>
      <c r="H44" s="267">
        <v>109.17</v>
      </c>
      <c r="I44" s="263"/>
      <c r="J44" s="267">
        <v>12.01</v>
      </c>
      <c r="K44" s="263"/>
      <c r="L44" s="267">
        <v>12.01</v>
      </c>
      <c r="M44" s="263"/>
      <c r="N44" s="263"/>
      <c r="O44" s="263"/>
      <c r="P44" s="263"/>
      <c r="Q44" s="263"/>
    </row>
    <row r="45" spans="1:17" ht="22.5" x14ac:dyDescent="0.2">
      <c r="A45" s="252"/>
      <c r="B45" s="268" t="s">
        <v>520</v>
      </c>
      <c r="C45" s="265" t="s">
        <v>219</v>
      </c>
      <c r="D45" s="261" t="s">
        <v>220</v>
      </c>
      <c r="E45" s="266" t="s">
        <v>217</v>
      </c>
      <c r="F45" s="267">
        <v>11.89</v>
      </c>
      <c r="G45" s="263"/>
      <c r="H45" s="263"/>
      <c r="I45" s="263"/>
      <c r="J45" s="263"/>
      <c r="K45" s="263"/>
      <c r="L45" s="263"/>
      <c r="M45" s="263"/>
      <c r="N45" s="263"/>
      <c r="O45" s="263"/>
      <c r="P45" s="263"/>
      <c r="Q45" s="263"/>
    </row>
    <row r="46" spans="1:17" ht="22.5" x14ac:dyDescent="0.2">
      <c r="A46" s="252"/>
      <c r="B46" s="268" t="s">
        <v>521</v>
      </c>
      <c r="C46" s="265" t="s">
        <v>505</v>
      </c>
      <c r="D46" s="261" t="s">
        <v>216</v>
      </c>
      <c r="E46" s="266" t="s">
        <v>217</v>
      </c>
      <c r="F46" s="267">
        <v>11328.8</v>
      </c>
      <c r="G46" s="263"/>
      <c r="H46" s="263"/>
      <c r="I46" s="263"/>
      <c r="J46" s="263"/>
      <c r="K46" s="263"/>
      <c r="L46" s="263"/>
      <c r="M46" s="263"/>
      <c r="N46" s="263"/>
      <c r="O46" s="263"/>
      <c r="P46" s="263"/>
      <c r="Q46" s="263"/>
    </row>
    <row r="47" spans="1:17" ht="22.5" x14ac:dyDescent="0.2">
      <c r="A47" s="252"/>
      <c r="B47" s="268" t="s">
        <v>522</v>
      </c>
      <c r="C47" s="265" t="s">
        <v>523</v>
      </c>
      <c r="D47" s="261" t="s">
        <v>220</v>
      </c>
      <c r="E47" s="266" t="s">
        <v>217</v>
      </c>
      <c r="F47" s="267">
        <v>85</v>
      </c>
      <c r="G47" s="263"/>
      <c r="H47" s="263"/>
      <c r="I47" s="263"/>
      <c r="J47" s="263"/>
      <c r="K47" s="263"/>
      <c r="L47" s="263"/>
      <c r="M47" s="263"/>
      <c r="N47" s="263"/>
      <c r="O47" s="263"/>
      <c r="P47" s="263"/>
      <c r="Q47" s="263"/>
    </row>
    <row r="48" spans="1:17" ht="56.25" x14ac:dyDescent="0.2">
      <c r="A48" s="252"/>
      <c r="B48" s="268" t="s">
        <v>547</v>
      </c>
      <c r="C48" s="265" t="s">
        <v>548</v>
      </c>
      <c r="D48" s="261" t="s">
        <v>412</v>
      </c>
      <c r="E48" s="266" t="s">
        <v>217</v>
      </c>
      <c r="F48" s="267">
        <v>105.91</v>
      </c>
      <c r="G48" s="263"/>
      <c r="H48" s="263"/>
      <c r="I48" s="263"/>
      <c r="J48" s="263"/>
      <c r="K48" s="263"/>
      <c r="L48" s="263"/>
      <c r="M48" s="263"/>
      <c r="N48" s="263"/>
      <c r="O48" s="263"/>
      <c r="P48" s="263"/>
      <c r="Q48" s="263"/>
    </row>
    <row r="49" spans="1:17" ht="22.5" x14ac:dyDescent="0.2">
      <c r="A49" s="252"/>
      <c r="B49" s="268" t="s">
        <v>526</v>
      </c>
      <c r="C49" s="265" t="s">
        <v>414</v>
      </c>
      <c r="D49" s="261" t="s">
        <v>220</v>
      </c>
      <c r="E49" s="266" t="s">
        <v>217</v>
      </c>
      <c r="F49" s="267">
        <v>763.06</v>
      </c>
      <c r="G49" s="263"/>
      <c r="H49" s="263"/>
      <c r="I49" s="263"/>
      <c r="J49" s="263"/>
      <c r="K49" s="263"/>
      <c r="L49" s="263"/>
      <c r="M49" s="263"/>
      <c r="N49" s="263"/>
      <c r="O49" s="263"/>
      <c r="P49" s="263"/>
      <c r="Q49" s="263"/>
    </row>
    <row r="50" spans="1:17" ht="22.5" x14ac:dyDescent="0.2">
      <c r="A50" s="252"/>
      <c r="B50" s="268" t="s">
        <v>527</v>
      </c>
      <c r="C50" s="265" t="s">
        <v>416</v>
      </c>
      <c r="D50" s="261" t="s">
        <v>231</v>
      </c>
      <c r="E50" s="266" t="s">
        <v>217</v>
      </c>
      <c r="F50" s="267">
        <v>2.38</v>
      </c>
      <c r="G50" s="263"/>
      <c r="H50" s="263"/>
      <c r="I50" s="263"/>
      <c r="J50" s="263"/>
      <c r="K50" s="263"/>
      <c r="L50" s="263"/>
      <c r="M50" s="263"/>
      <c r="N50" s="263"/>
      <c r="O50" s="263"/>
      <c r="P50" s="263"/>
      <c r="Q50" s="263"/>
    </row>
    <row r="51" spans="1:17" ht="22.5" x14ac:dyDescent="0.2">
      <c r="A51" s="252"/>
      <c r="B51" s="268" t="s">
        <v>528</v>
      </c>
      <c r="C51" s="265" t="s">
        <v>418</v>
      </c>
      <c r="D51" s="261" t="s">
        <v>220</v>
      </c>
      <c r="E51" s="266" t="s">
        <v>217</v>
      </c>
      <c r="F51" s="267">
        <v>4.88</v>
      </c>
      <c r="G51" s="263"/>
      <c r="H51" s="263"/>
      <c r="I51" s="263"/>
      <c r="J51" s="263"/>
      <c r="K51" s="263"/>
      <c r="L51" s="263"/>
      <c r="M51" s="263"/>
      <c r="N51" s="263"/>
      <c r="O51" s="263"/>
      <c r="P51" s="263"/>
      <c r="Q51" s="263"/>
    </row>
    <row r="52" spans="1:17" ht="179.25" x14ac:dyDescent="0.2">
      <c r="A52" s="252">
        <v>4</v>
      </c>
      <c r="B52" s="258" t="s">
        <v>594</v>
      </c>
      <c r="C52" s="259" t="s">
        <v>595</v>
      </c>
      <c r="D52" s="260" t="s">
        <v>399</v>
      </c>
      <c r="E52" s="261" t="s">
        <v>596</v>
      </c>
      <c r="F52" s="262">
        <v>206.31</v>
      </c>
      <c r="G52" s="262">
        <v>178.7</v>
      </c>
      <c r="H52" s="262">
        <v>27.61</v>
      </c>
      <c r="I52" s="262">
        <v>1.0900000000000001</v>
      </c>
      <c r="J52" s="263">
        <v>83</v>
      </c>
      <c r="K52" s="263">
        <v>72</v>
      </c>
      <c r="L52" s="263">
        <v>11</v>
      </c>
      <c r="M52" s="263"/>
      <c r="N52" s="263">
        <v>13.188000000000001</v>
      </c>
      <c r="O52" s="263">
        <v>5.28</v>
      </c>
      <c r="P52" s="263">
        <v>0.06</v>
      </c>
      <c r="Q52" s="263">
        <v>0.02</v>
      </c>
    </row>
    <row r="53" spans="1:17" ht="19.5" x14ac:dyDescent="0.2">
      <c r="A53" s="252"/>
      <c r="B53" s="264"/>
      <c r="C53" s="265" t="s">
        <v>492</v>
      </c>
      <c r="D53" s="261" t="s">
        <v>119</v>
      </c>
      <c r="E53" s="266" t="s">
        <v>597</v>
      </c>
      <c r="F53" s="267">
        <v>13.55</v>
      </c>
      <c r="G53" s="267">
        <v>13.55</v>
      </c>
      <c r="H53" s="263"/>
      <c r="I53" s="263"/>
      <c r="J53" s="267">
        <v>71.540000000000006</v>
      </c>
      <c r="K53" s="267">
        <v>71.540000000000006</v>
      </c>
      <c r="L53" s="263"/>
      <c r="M53" s="263"/>
      <c r="N53" s="263"/>
      <c r="O53" s="263"/>
      <c r="P53" s="263"/>
      <c r="Q53" s="263"/>
    </row>
    <row r="54" spans="1:17" ht="22.5" x14ac:dyDescent="0.2">
      <c r="A54" s="252"/>
      <c r="B54" s="268" t="s">
        <v>402</v>
      </c>
      <c r="C54" s="265" t="s">
        <v>403</v>
      </c>
      <c r="D54" s="261" t="s">
        <v>146</v>
      </c>
      <c r="E54" s="266" t="s">
        <v>598</v>
      </c>
      <c r="F54" s="267">
        <v>255.96</v>
      </c>
      <c r="G54" s="263"/>
      <c r="H54" s="267">
        <v>255.96</v>
      </c>
      <c r="I54" s="267">
        <v>18.2</v>
      </c>
      <c r="J54" s="267">
        <v>2.56</v>
      </c>
      <c r="K54" s="263"/>
      <c r="L54" s="267">
        <v>2.56</v>
      </c>
      <c r="M54" s="267">
        <v>0.18</v>
      </c>
      <c r="N54" s="263"/>
      <c r="O54" s="263"/>
      <c r="P54" s="263"/>
      <c r="Q54" s="263"/>
    </row>
    <row r="55" spans="1:17" ht="33.75" x14ac:dyDescent="0.2">
      <c r="A55" s="252"/>
      <c r="B55" s="268" t="s">
        <v>190</v>
      </c>
      <c r="C55" s="265" t="s">
        <v>191</v>
      </c>
      <c r="D55" s="261" t="s">
        <v>146</v>
      </c>
      <c r="E55" s="266" t="s">
        <v>517</v>
      </c>
      <c r="F55" s="267">
        <v>127.47</v>
      </c>
      <c r="G55" s="263"/>
      <c r="H55" s="267">
        <v>127.47</v>
      </c>
      <c r="I55" s="267">
        <v>18.2</v>
      </c>
      <c r="J55" s="267">
        <v>1.27</v>
      </c>
      <c r="K55" s="263"/>
      <c r="L55" s="267">
        <v>1.27</v>
      </c>
      <c r="M55" s="267">
        <v>0.18</v>
      </c>
      <c r="N55" s="263"/>
      <c r="O55" s="263"/>
      <c r="P55" s="263"/>
      <c r="Q55" s="263"/>
    </row>
    <row r="56" spans="1:17" ht="22.5" x14ac:dyDescent="0.2">
      <c r="A56" s="252"/>
      <c r="B56" s="268" t="s">
        <v>356</v>
      </c>
      <c r="C56" s="265" t="s">
        <v>200</v>
      </c>
      <c r="D56" s="261" t="s">
        <v>146</v>
      </c>
      <c r="E56" s="266" t="s">
        <v>599</v>
      </c>
      <c r="F56" s="267">
        <v>1.24</v>
      </c>
      <c r="G56" s="263"/>
      <c r="H56" s="267">
        <v>1.24</v>
      </c>
      <c r="I56" s="263"/>
      <c r="J56" s="267">
        <v>0.22</v>
      </c>
      <c r="K56" s="263"/>
      <c r="L56" s="267">
        <v>0.22</v>
      </c>
      <c r="M56" s="263"/>
      <c r="N56" s="263"/>
      <c r="O56" s="263"/>
      <c r="P56" s="263"/>
      <c r="Q56" s="263"/>
    </row>
    <row r="57" spans="1:17" ht="22.5" x14ac:dyDescent="0.2">
      <c r="A57" s="252"/>
      <c r="B57" s="268" t="s">
        <v>407</v>
      </c>
      <c r="C57" s="265" t="s">
        <v>212</v>
      </c>
      <c r="D57" s="261" t="s">
        <v>146</v>
      </c>
      <c r="E57" s="266" t="s">
        <v>600</v>
      </c>
      <c r="F57" s="267">
        <v>109.17</v>
      </c>
      <c r="G57" s="263"/>
      <c r="H57" s="267">
        <v>109.17</v>
      </c>
      <c r="I57" s="263"/>
      <c r="J57" s="267">
        <v>6.55</v>
      </c>
      <c r="K57" s="263"/>
      <c r="L57" s="267">
        <v>6.55</v>
      </c>
      <c r="M57" s="263"/>
      <c r="N57" s="263"/>
      <c r="O57" s="263"/>
      <c r="P57" s="263"/>
      <c r="Q57" s="263"/>
    </row>
    <row r="58" spans="1:17" ht="22.5" x14ac:dyDescent="0.2">
      <c r="A58" s="252"/>
      <c r="B58" s="268" t="s">
        <v>498</v>
      </c>
      <c r="C58" s="265" t="s">
        <v>499</v>
      </c>
      <c r="D58" s="261" t="s">
        <v>216</v>
      </c>
      <c r="E58" s="266" t="s">
        <v>217</v>
      </c>
      <c r="F58" s="267">
        <v>71400</v>
      </c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</row>
    <row r="59" spans="1:17" ht="22.5" x14ac:dyDescent="0.2">
      <c r="A59" s="252"/>
      <c r="B59" s="268" t="s">
        <v>500</v>
      </c>
      <c r="C59" s="265" t="s">
        <v>219</v>
      </c>
      <c r="D59" s="261" t="s">
        <v>220</v>
      </c>
      <c r="E59" s="266" t="s">
        <v>217</v>
      </c>
      <c r="F59" s="267">
        <v>11.89</v>
      </c>
      <c r="G59" s="263"/>
      <c r="H59" s="263"/>
      <c r="I59" s="263"/>
      <c r="J59" s="263"/>
      <c r="K59" s="263"/>
      <c r="L59" s="263"/>
      <c r="M59" s="263"/>
      <c r="N59" s="263"/>
      <c r="O59" s="263"/>
      <c r="P59" s="263"/>
      <c r="Q59" s="263"/>
    </row>
    <row r="60" spans="1:17" ht="39" x14ac:dyDescent="0.2">
      <c r="A60" s="252"/>
      <c r="B60" s="268" t="s">
        <v>501</v>
      </c>
      <c r="C60" s="265" t="s">
        <v>388</v>
      </c>
      <c r="D60" s="261" t="s">
        <v>216</v>
      </c>
      <c r="E60" s="266" t="s">
        <v>502</v>
      </c>
      <c r="F60" s="267">
        <v>16871.82</v>
      </c>
      <c r="G60" s="263"/>
      <c r="H60" s="263"/>
      <c r="I60" s="263"/>
      <c r="J60" s="263"/>
      <c r="K60" s="263"/>
      <c r="L60" s="263"/>
      <c r="M60" s="263"/>
      <c r="N60" s="263"/>
      <c r="O60" s="263"/>
      <c r="P60" s="263"/>
      <c r="Q60" s="263"/>
    </row>
    <row r="61" spans="1:17" ht="22.5" x14ac:dyDescent="0.2">
      <c r="A61" s="252"/>
      <c r="B61" s="268" t="s">
        <v>503</v>
      </c>
      <c r="C61" s="265" t="s">
        <v>390</v>
      </c>
      <c r="D61" s="261" t="s">
        <v>216</v>
      </c>
      <c r="E61" s="266" t="s">
        <v>217</v>
      </c>
      <c r="F61" s="267">
        <v>20706</v>
      </c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</row>
    <row r="62" spans="1:17" ht="22.5" x14ac:dyDescent="0.2">
      <c r="A62" s="252"/>
      <c r="B62" s="268" t="s">
        <v>504</v>
      </c>
      <c r="C62" s="265" t="s">
        <v>505</v>
      </c>
      <c r="D62" s="261" t="s">
        <v>216</v>
      </c>
      <c r="E62" s="266" t="s">
        <v>217</v>
      </c>
      <c r="F62" s="267">
        <v>11328.8</v>
      </c>
      <c r="G62" s="263"/>
      <c r="H62" s="263"/>
      <c r="I62" s="263"/>
      <c r="J62" s="263"/>
      <c r="K62" s="263"/>
      <c r="L62" s="263"/>
      <c r="M62" s="263"/>
      <c r="N62" s="263"/>
      <c r="O62" s="263"/>
      <c r="P62" s="263"/>
      <c r="Q62" s="263"/>
    </row>
    <row r="63" spans="1:17" ht="22.5" x14ac:dyDescent="0.2">
      <c r="A63" s="252"/>
      <c r="B63" s="268" t="s">
        <v>506</v>
      </c>
      <c r="C63" s="265" t="s">
        <v>392</v>
      </c>
      <c r="D63" s="261" t="s">
        <v>231</v>
      </c>
      <c r="E63" s="266" t="s">
        <v>217</v>
      </c>
      <c r="F63" s="267">
        <v>40.450000000000003</v>
      </c>
      <c r="G63" s="263"/>
      <c r="H63" s="263"/>
      <c r="I63" s="263"/>
      <c r="J63" s="263"/>
      <c r="K63" s="263"/>
      <c r="L63" s="263"/>
      <c r="M63" s="263"/>
      <c r="N63" s="263"/>
      <c r="O63" s="263"/>
      <c r="P63" s="263"/>
      <c r="Q63" s="263"/>
    </row>
    <row r="64" spans="1:17" ht="67.5" x14ac:dyDescent="0.2">
      <c r="A64" s="252"/>
      <c r="B64" s="268" t="s">
        <v>601</v>
      </c>
      <c r="C64" s="265" t="s">
        <v>602</v>
      </c>
      <c r="D64" s="261" t="s">
        <v>412</v>
      </c>
      <c r="E64" s="266" t="s">
        <v>217</v>
      </c>
      <c r="F64" s="267">
        <v>33.450000000000003</v>
      </c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</row>
    <row r="65" spans="1:17" ht="22.5" x14ac:dyDescent="0.2">
      <c r="A65" s="252"/>
      <c r="B65" s="268" t="s">
        <v>509</v>
      </c>
      <c r="C65" s="265" t="s">
        <v>416</v>
      </c>
      <c r="D65" s="261" t="s">
        <v>231</v>
      </c>
      <c r="E65" s="266" t="s">
        <v>217</v>
      </c>
      <c r="F65" s="267">
        <v>2.38</v>
      </c>
      <c r="G65" s="263"/>
      <c r="H65" s="263"/>
      <c r="I65" s="263"/>
      <c r="J65" s="263"/>
      <c r="K65" s="263"/>
      <c r="L65" s="263"/>
      <c r="M65" s="263"/>
      <c r="N65" s="263"/>
      <c r="O65" s="263"/>
      <c r="P65" s="263"/>
      <c r="Q65" s="263"/>
    </row>
    <row r="66" spans="1:17" ht="22.5" x14ac:dyDescent="0.2">
      <c r="A66" s="252"/>
      <c r="B66" s="268" t="s">
        <v>510</v>
      </c>
      <c r="C66" s="265" t="s">
        <v>418</v>
      </c>
      <c r="D66" s="261" t="s">
        <v>220</v>
      </c>
      <c r="E66" s="266" t="s">
        <v>217</v>
      </c>
      <c r="F66" s="267">
        <v>4.88</v>
      </c>
      <c r="G66" s="263"/>
      <c r="H66" s="263"/>
      <c r="I66" s="263"/>
      <c r="J66" s="263"/>
      <c r="K66" s="263"/>
      <c r="L66" s="263"/>
      <c r="M66" s="263"/>
      <c r="N66" s="263"/>
      <c r="O66" s="263"/>
      <c r="P66" s="263"/>
      <c r="Q66" s="263"/>
    </row>
    <row r="67" spans="1:17" ht="179.25" x14ac:dyDescent="0.2">
      <c r="A67" s="252">
        <v>5</v>
      </c>
      <c r="B67" s="258" t="s">
        <v>603</v>
      </c>
      <c r="C67" s="259" t="s">
        <v>604</v>
      </c>
      <c r="D67" s="260" t="s">
        <v>399</v>
      </c>
      <c r="E67" s="261" t="s">
        <v>605</v>
      </c>
      <c r="F67" s="262">
        <v>206.31</v>
      </c>
      <c r="G67" s="262">
        <v>178.7</v>
      </c>
      <c r="H67" s="262">
        <v>27.61</v>
      </c>
      <c r="I67" s="262">
        <v>1.0900000000000001</v>
      </c>
      <c r="J67" s="263">
        <v>25</v>
      </c>
      <c r="K67" s="263">
        <v>22</v>
      </c>
      <c r="L67" s="263">
        <v>3</v>
      </c>
      <c r="M67" s="263"/>
      <c r="N67" s="263">
        <v>13.188000000000001</v>
      </c>
      <c r="O67" s="263">
        <v>1.58</v>
      </c>
      <c r="P67" s="263">
        <v>0.06</v>
      </c>
      <c r="Q67" s="263">
        <v>0.01</v>
      </c>
    </row>
    <row r="68" spans="1:17" ht="19.5" x14ac:dyDescent="0.2">
      <c r="A68" s="252"/>
      <c r="B68" s="264"/>
      <c r="C68" s="265" t="s">
        <v>492</v>
      </c>
      <c r="D68" s="261" t="s">
        <v>119</v>
      </c>
      <c r="E68" s="266" t="s">
        <v>606</v>
      </c>
      <c r="F68" s="267">
        <v>13.55</v>
      </c>
      <c r="G68" s="267">
        <v>13.55</v>
      </c>
      <c r="H68" s="263"/>
      <c r="I68" s="263"/>
      <c r="J68" s="267">
        <v>21.41</v>
      </c>
      <c r="K68" s="267">
        <v>21.41</v>
      </c>
      <c r="L68" s="263"/>
      <c r="M68" s="263"/>
      <c r="N68" s="263"/>
      <c r="O68" s="263"/>
      <c r="P68" s="263"/>
      <c r="Q68" s="263"/>
    </row>
    <row r="69" spans="1:17" ht="22.5" x14ac:dyDescent="0.2">
      <c r="A69" s="252"/>
      <c r="B69" s="268" t="s">
        <v>402</v>
      </c>
      <c r="C69" s="265" t="s">
        <v>403</v>
      </c>
      <c r="D69" s="261" t="s">
        <v>146</v>
      </c>
      <c r="E69" s="266" t="s">
        <v>494</v>
      </c>
      <c r="F69" s="267">
        <v>255.96</v>
      </c>
      <c r="G69" s="263"/>
      <c r="H69" s="267">
        <v>255.96</v>
      </c>
      <c r="I69" s="267">
        <v>18.2</v>
      </c>
      <c r="J69" s="263"/>
      <c r="K69" s="263"/>
      <c r="L69" s="263"/>
      <c r="M69" s="263"/>
      <c r="N69" s="263"/>
      <c r="O69" s="263"/>
      <c r="P69" s="263"/>
      <c r="Q69" s="263"/>
    </row>
    <row r="70" spans="1:17" ht="33.75" x14ac:dyDescent="0.2">
      <c r="A70" s="252"/>
      <c r="B70" s="268" t="s">
        <v>190</v>
      </c>
      <c r="C70" s="265" t="s">
        <v>191</v>
      </c>
      <c r="D70" s="261" t="s">
        <v>146</v>
      </c>
      <c r="E70" s="266" t="s">
        <v>495</v>
      </c>
      <c r="F70" s="267">
        <v>127.47</v>
      </c>
      <c r="G70" s="263"/>
      <c r="H70" s="267">
        <v>127.47</v>
      </c>
      <c r="I70" s="267">
        <v>18.2</v>
      </c>
      <c r="J70" s="263"/>
      <c r="K70" s="263"/>
      <c r="L70" s="263"/>
      <c r="M70" s="263"/>
      <c r="N70" s="263"/>
      <c r="O70" s="263"/>
      <c r="P70" s="263"/>
      <c r="Q70" s="263"/>
    </row>
    <row r="71" spans="1:17" ht="22.5" x14ac:dyDescent="0.2">
      <c r="A71" s="252"/>
      <c r="B71" s="268" t="s">
        <v>356</v>
      </c>
      <c r="C71" s="265" t="s">
        <v>200</v>
      </c>
      <c r="D71" s="261" t="s">
        <v>146</v>
      </c>
      <c r="E71" s="266" t="s">
        <v>607</v>
      </c>
      <c r="F71" s="267">
        <v>1.24</v>
      </c>
      <c r="G71" s="263"/>
      <c r="H71" s="267">
        <v>1.24</v>
      </c>
      <c r="I71" s="263"/>
      <c r="J71" s="267">
        <v>7.0000000000000007E-2</v>
      </c>
      <c r="K71" s="263"/>
      <c r="L71" s="267">
        <v>7.0000000000000007E-2</v>
      </c>
      <c r="M71" s="263"/>
      <c r="N71" s="263"/>
      <c r="O71" s="263"/>
      <c r="P71" s="263"/>
      <c r="Q71" s="263"/>
    </row>
    <row r="72" spans="1:17" ht="22.5" x14ac:dyDescent="0.2">
      <c r="A72" s="252"/>
      <c r="B72" s="268" t="s">
        <v>407</v>
      </c>
      <c r="C72" s="265" t="s">
        <v>212</v>
      </c>
      <c r="D72" s="261" t="s">
        <v>146</v>
      </c>
      <c r="E72" s="266" t="s">
        <v>608</v>
      </c>
      <c r="F72" s="267">
        <v>109.17</v>
      </c>
      <c r="G72" s="263"/>
      <c r="H72" s="267">
        <v>109.17</v>
      </c>
      <c r="I72" s="263"/>
      <c r="J72" s="267">
        <v>2.1800000000000002</v>
      </c>
      <c r="K72" s="263"/>
      <c r="L72" s="267">
        <v>2.1800000000000002</v>
      </c>
      <c r="M72" s="263"/>
      <c r="N72" s="263"/>
      <c r="O72" s="263"/>
      <c r="P72" s="263"/>
      <c r="Q72" s="263"/>
    </row>
    <row r="73" spans="1:17" ht="22.5" x14ac:dyDescent="0.2">
      <c r="A73" s="252"/>
      <c r="B73" s="268" t="s">
        <v>498</v>
      </c>
      <c r="C73" s="265" t="s">
        <v>499</v>
      </c>
      <c r="D73" s="261" t="s">
        <v>216</v>
      </c>
      <c r="E73" s="266" t="s">
        <v>217</v>
      </c>
      <c r="F73" s="267">
        <v>71400</v>
      </c>
      <c r="G73" s="263"/>
      <c r="H73" s="263"/>
      <c r="I73" s="263"/>
      <c r="J73" s="263"/>
      <c r="K73" s="263"/>
      <c r="L73" s="263"/>
      <c r="M73" s="263"/>
      <c r="N73" s="263"/>
      <c r="O73" s="263"/>
      <c r="P73" s="263"/>
      <c r="Q73" s="263"/>
    </row>
    <row r="74" spans="1:17" ht="22.5" x14ac:dyDescent="0.2">
      <c r="A74" s="252"/>
      <c r="B74" s="268" t="s">
        <v>500</v>
      </c>
      <c r="C74" s="265" t="s">
        <v>219</v>
      </c>
      <c r="D74" s="261" t="s">
        <v>220</v>
      </c>
      <c r="E74" s="266" t="s">
        <v>217</v>
      </c>
      <c r="F74" s="267">
        <v>11.89</v>
      </c>
      <c r="G74" s="263"/>
      <c r="H74" s="263"/>
      <c r="I74" s="263"/>
      <c r="J74" s="263"/>
      <c r="K74" s="263"/>
      <c r="L74" s="263"/>
      <c r="M74" s="263"/>
      <c r="N74" s="263"/>
      <c r="O74" s="263"/>
      <c r="P74" s="263"/>
      <c r="Q74" s="263"/>
    </row>
    <row r="75" spans="1:17" ht="39" x14ac:dyDescent="0.2">
      <c r="A75" s="252"/>
      <c r="B75" s="268" t="s">
        <v>501</v>
      </c>
      <c r="C75" s="265" t="s">
        <v>388</v>
      </c>
      <c r="D75" s="261" t="s">
        <v>216</v>
      </c>
      <c r="E75" s="266" t="s">
        <v>502</v>
      </c>
      <c r="F75" s="267">
        <v>16871.82</v>
      </c>
      <c r="G75" s="263"/>
      <c r="H75" s="263"/>
      <c r="I75" s="263"/>
      <c r="J75" s="263"/>
      <c r="K75" s="263"/>
      <c r="L75" s="263"/>
      <c r="M75" s="263"/>
      <c r="N75" s="263"/>
      <c r="O75" s="263"/>
      <c r="P75" s="263"/>
      <c r="Q75" s="263"/>
    </row>
    <row r="76" spans="1:17" ht="22.5" x14ac:dyDescent="0.2">
      <c r="A76" s="252"/>
      <c r="B76" s="268" t="s">
        <v>503</v>
      </c>
      <c r="C76" s="265" t="s">
        <v>390</v>
      </c>
      <c r="D76" s="261" t="s">
        <v>216</v>
      </c>
      <c r="E76" s="266" t="s">
        <v>217</v>
      </c>
      <c r="F76" s="267">
        <v>20706</v>
      </c>
      <c r="G76" s="263"/>
      <c r="H76" s="263"/>
      <c r="I76" s="263"/>
      <c r="J76" s="263"/>
      <c r="K76" s="263"/>
      <c r="L76" s="263"/>
      <c r="M76" s="263"/>
      <c r="N76" s="263"/>
      <c r="O76" s="263"/>
      <c r="P76" s="263"/>
      <c r="Q76" s="263"/>
    </row>
    <row r="77" spans="1:17" ht="22.5" x14ac:dyDescent="0.2">
      <c r="A77" s="252"/>
      <c r="B77" s="268" t="s">
        <v>504</v>
      </c>
      <c r="C77" s="265" t="s">
        <v>505</v>
      </c>
      <c r="D77" s="261" t="s">
        <v>216</v>
      </c>
      <c r="E77" s="266" t="s">
        <v>217</v>
      </c>
      <c r="F77" s="267">
        <v>11328.8</v>
      </c>
      <c r="G77" s="263"/>
      <c r="H77" s="263"/>
      <c r="I77" s="263"/>
      <c r="J77" s="263"/>
      <c r="K77" s="263"/>
      <c r="L77" s="263"/>
      <c r="M77" s="263"/>
      <c r="N77" s="263"/>
      <c r="O77" s="263"/>
      <c r="P77" s="263"/>
      <c r="Q77" s="263"/>
    </row>
    <row r="78" spans="1:17" ht="22.5" x14ac:dyDescent="0.2">
      <c r="A78" s="252"/>
      <c r="B78" s="268" t="s">
        <v>506</v>
      </c>
      <c r="C78" s="265" t="s">
        <v>392</v>
      </c>
      <c r="D78" s="261" t="s">
        <v>231</v>
      </c>
      <c r="E78" s="266" t="s">
        <v>217</v>
      </c>
      <c r="F78" s="267">
        <v>40.450000000000003</v>
      </c>
      <c r="G78" s="263"/>
      <c r="H78" s="263"/>
      <c r="I78" s="263"/>
      <c r="J78" s="263"/>
      <c r="K78" s="263"/>
      <c r="L78" s="263"/>
      <c r="M78" s="263"/>
      <c r="N78" s="263"/>
      <c r="O78" s="263"/>
      <c r="P78" s="263"/>
      <c r="Q78" s="263"/>
    </row>
    <row r="79" spans="1:17" ht="22.5" x14ac:dyDescent="0.2">
      <c r="A79" s="288" t="s">
        <v>609</v>
      </c>
      <c r="B79" s="268" t="s">
        <v>610</v>
      </c>
      <c r="C79" s="265" t="s">
        <v>611</v>
      </c>
      <c r="D79" s="261" t="s">
        <v>231</v>
      </c>
      <c r="E79" s="266" t="s">
        <v>217</v>
      </c>
      <c r="F79" s="263"/>
      <c r="G79" s="263"/>
      <c r="H79" s="263"/>
      <c r="I79" s="263"/>
      <c r="J79" s="263"/>
      <c r="K79" s="263"/>
      <c r="L79" s="263"/>
      <c r="M79" s="263"/>
      <c r="N79" s="263"/>
      <c r="O79" s="263"/>
      <c r="P79" s="263"/>
      <c r="Q79" s="263"/>
    </row>
    <row r="80" spans="1:17" ht="67.5" x14ac:dyDescent="0.2">
      <c r="A80" s="252"/>
      <c r="B80" s="268" t="s">
        <v>612</v>
      </c>
      <c r="C80" s="265" t="s">
        <v>613</v>
      </c>
      <c r="D80" s="261" t="s">
        <v>412</v>
      </c>
      <c r="E80" s="266" t="s">
        <v>217</v>
      </c>
      <c r="F80" s="267">
        <v>37.869999999999997</v>
      </c>
      <c r="G80" s="263"/>
      <c r="H80" s="263"/>
      <c r="I80" s="263"/>
      <c r="J80" s="263"/>
      <c r="K80" s="263"/>
      <c r="L80" s="263"/>
      <c r="M80" s="263"/>
      <c r="N80" s="263"/>
      <c r="O80" s="263"/>
      <c r="P80" s="263"/>
      <c r="Q80" s="263"/>
    </row>
    <row r="81" spans="1:17" ht="22.5" x14ac:dyDescent="0.2">
      <c r="A81" s="252"/>
      <c r="B81" s="268" t="s">
        <v>614</v>
      </c>
      <c r="C81" s="265" t="s">
        <v>416</v>
      </c>
      <c r="D81" s="261" t="s">
        <v>231</v>
      </c>
      <c r="E81" s="266" t="s">
        <v>217</v>
      </c>
      <c r="F81" s="267">
        <v>2.38</v>
      </c>
      <c r="G81" s="263"/>
      <c r="H81" s="263"/>
      <c r="I81" s="263"/>
      <c r="J81" s="263"/>
      <c r="K81" s="263"/>
      <c r="L81" s="263"/>
      <c r="M81" s="263"/>
      <c r="N81" s="263"/>
      <c r="O81" s="263"/>
      <c r="P81" s="263"/>
      <c r="Q81" s="263"/>
    </row>
    <row r="82" spans="1:17" ht="22.5" x14ac:dyDescent="0.2">
      <c r="A82" s="252"/>
      <c r="B82" s="268" t="s">
        <v>615</v>
      </c>
      <c r="C82" s="265" t="s">
        <v>418</v>
      </c>
      <c r="D82" s="261" t="s">
        <v>220</v>
      </c>
      <c r="E82" s="266" t="s">
        <v>217</v>
      </c>
      <c r="F82" s="267">
        <v>4.88</v>
      </c>
      <c r="G82" s="263"/>
      <c r="H82" s="263"/>
      <c r="I82" s="263"/>
      <c r="J82" s="263"/>
      <c r="K82" s="263"/>
      <c r="L82" s="263"/>
      <c r="M82" s="263"/>
      <c r="N82" s="263"/>
      <c r="O82" s="263"/>
      <c r="P82" s="263"/>
      <c r="Q82" s="263"/>
    </row>
    <row r="83" spans="1:17" ht="131.25" x14ac:dyDescent="0.2">
      <c r="A83" s="252">
        <v>6</v>
      </c>
      <c r="B83" s="258" t="s">
        <v>616</v>
      </c>
      <c r="C83" s="259" t="s">
        <v>617</v>
      </c>
      <c r="D83" s="260" t="s">
        <v>618</v>
      </c>
      <c r="E83" s="287">
        <v>4</v>
      </c>
      <c r="F83" s="262">
        <v>1.23</v>
      </c>
      <c r="G83" s="262">
        <v>1.23</v>
      </c>
      <c r="H83" s="263"/>
      <c r="I83" s="263"/>
      <c r="J83" s="263">
        <v>5</v>
      </c>
      <c r="K83" s="263">
        <v>5</v>
      </c>
      <c r="L83" s="263"/>
      <c r="M83" s="263"/>
      <c r="N83" s="263">
        <v>8.7999999999999995E-2</v>
      </c>
      <c r="O83" s="263">
        <v>0.35</v>
      </c>
      <c r="P83" s="263"/>
      <c r="Q83" s="263"/>
    </row>
    <row r="84" spans="1:17" ht="19.5" x14ac:dyDescent="0.2">
      <c r="A84" s="252"/>
      <c r="B84" s="264"/>
      <c r="C84" s="265" t="s">
        <v>619</v>
      </c>
      <c r="D84" s="261" t="s">
        <v>119</v>
      </c>
      <c r="E84" s="266" t="s">
        <v>620</v>
      </c>
      <c r="F84" s="267">
        <v>13.97</v>
      </c>
      <c r="G84" s="267">
        <v>13.97</v>
      </c>
      <c r="H84" s="263"/>
      <c r="I84" s="263"/>
      <c r="J84" s="267">
        <v>4.8899999999999997</v>
      </c>
      <c r="K84" s="267">
        <v>4.8899999999999997</v>
      </c>
      <c r="L84" s="263"/>
      <c r="M84" s="263"/>
      <c r="N84" s="263"/>
      <c r="O84" s="263"/>
      <c r="P84" s="263"/>
      <c r="Q84" s="263"/>
    </row>
    <row r="85" spans="1:17" ht="33.75" x14ac:dyDescent="0.2">
      <c r="A85" s="252"/>
      <c r="B85" s="268" t="s">
        <v>621</v>
      </c>
      <c r="C85" s="265" t="s">
        <v>388</v>
      </c>
      <c r="D85" s="261" t="s">
        <v>216</v>
      </c>
      <c r="E85" s="266" t="s">
        <v>217</v>
      </c>
      <c r="F85" s="267">
        <v>16871.82</v>
      </c>
      <c r="G85" s="263"/>
      <c r="H85" s="263"/>
      <c r="I85" s="263"/>
      <c r="J85" s="263"/>
      <c r="K85" s="263"/>
      <c r="L85" s="263"/>
      <c r="M85" s="263"/>
      <c r="N85" s="263"/>
      <c r="O85" s="263"/>
      <c r="P85" s="263"/>
      <c r="Q85" s="263"/>
    </row>
    <row r="86" spans="1:17" ht="22.5" x14ac:dyDescent="0.2">
      <c r="A86" s="252"/>
      <c r="B86" s="268" t="s">
        <v>622</v>
      </c>
      <c r="C86" s="265" t="s">
        <v>390</v>
      </c>
      <c r="D86" s="261" t="s">
        <v>216</v>
      </c>
      <c r="E86" s="266" t="s">
        <v>217</v>
      </c>
      <c r="F86" s="267">
        <v>20706</v>
      </c>
      <c r="G86" s="263"/>
      <c r="H86" s="263"/>
      <c r="I86" s="263"/>
      <c r="J86" s="263"/>
      <c r="K86" s="263"/>
      <c r="L86" s="263"/>
      <c r="M86" s="263"/>
      <c r="N86" s="263"/>
      <c r="O86" s="263"/>
      <c r="P86" s="263"/>
      <c r="Q86" s="263"/>
    </row>
    <row r="87" spans="1:17" ht="22.5" x14ac:dyDescent="0.2">
      <c r="A87" s="252"/>
      <c r="B87" s="268" t="s">
        <v>623</v>
      </c>
      <c r="C87" s="265" t="s">
        <v>392</v>
      </c>
      <c r="D87" s="261" t="s">
        <v>231</v>
      </c>
      <c r="E87" s="266" t="s">
        <v>217</v>
      </c>
      <c r="F87" s="267">
        <v>40.450000000000003</v>
      </c>
      <c r="G87" s="263"/>
      <c r="H87" s="263"/>
      <c r="I87" s="263"/>
      <c r="J87" s="263"/>
      <c r="K87" s="263"/>
      <c r="L87" s="263"/>
      <c r="M87" s="263"/>
      <c r="N87" s="263"/>
      <c r="O87" s="263"/>
      <c r="P87" s="263"/>
      <c r="Q87" s="263"/>
    </row>
    <row r="88" spans="1:17" ht="56.25" x14ac:dyDescent="0.2">
      <c r="A88" s="252"/>
      <c r="B88" s="268" t="s">
        <v>624</v>
      </c>
      <c r="C88" s="265" t="s">
        <v>625</v>
      </c>
      <c r="D88" s="261" t="s">
        <v>341</v>
      </c>
      <c r="E88" s="266" t="s">
        <v>217</v>
      </c>
      <c r="F88" s="267">
        <v>240.29</v>
      </c>
      <c r="G88" s="263"/>
      <c r="H88" s="263"/>
      <c r="I88" s="263"/>
      <c r="J88" s="263"/>
      <c r="K88" s="263"/>
      <c r="L88" s="263"/>
      <c r="M88" s="263"/>
      <c r="N88" s="263"/>
      <c r="O88" s="263"/>
      <c r="P88" s="263"/>
      <c r="Q88" s="263"/>
    </row>
    <row r="89" spans="1:17" ht="131.25" x14ac:dyDescent="0.2">
      <c r="A89" s="252">
        <v>7</v>
      </c>
      <c r="B89" s="258" t="s">
        <v>626</v>
      </c>
      <c r="C89" s="259" t="s">
        <v>627</v>
      </c>
      <c r="D89" s="260" t="s">
        <v>618</v>
      </c>
      <c r="E89" s="287">
        <v>2</v>
      </c>
      <c r="F89" s="262">
        <v>1.64</v>
      </c>
      <c r="G89" s="262">
        <v>1.64</v>
      </c>
      <c r="H89" s="263"/>
      <c r="I89" s="263"/>
      <c r="J89" s="263">
        <v>3</v>
      </c>
      <c r="K89" s="263">
        <v>3</v>
      </c>
      <c r="L89" s="263"/>
      <c r="M89" s="263"/>
      <c r="N89" s="263">
        <v>0.124</v>
      </c>
      <c r="O89" s="263">
        <v>0.25</v>
      </c>
      <c r="P89" s="263"/>
      <c r="Q89" s="263"/>
    </row>
    <row r="90" spans="1:17" ht="19.5" x14ac:dyDescent="0.2">
      <c r="A90" s="252"/>
      <c r="B90" s="264"/>
      <c r="C90" s="265" t="s">
        <v>185</v>
      </c>
      <c r="D90" s="261" t="s">
        <v>119</v>
      </c>
      <c r="E90" s="266" t="s">
        <v>628</v>
      </c>
      <c r="F90" s="267">
        <v>13.25</v>
      </c>
      <c r="G90" s="267">
        <v>13.25</v>
      </c>
      <c r="H90" s="263"/>
      <c r="I90" s="263"/>
      <c r="J90" s="267">
        <v>3.31</v>
      </c>
      <c r="K90" s="267">
        <v>3.31</v>
      </c>
      <c r="L90" s="263"/>
      <c r="M90" s="263"/>
      <c r="N90" s="263"/>
      <c r="O90" s="263"/>
      <c r="P90" s="263"/>
      <c r="Q90" s="263"/>
    </row>
    <row r="91" spans="1:17" ht="33.75" x14ac:dyDescent="0.2">
      <c r="A91" s="252"/>
      <c r="B91" s="268" t="s">
        <v>621</v>
      </c>
      <c r="C91" s="265" t="s">
        <v>388</v>
      </c>
      <c r="D91" s="261" t="s">
        <v>216</v>
      </c>
      <c r="E91" s="266" t="s">
        <v>217</v>
      </c>
      <c r="F91" s="267">
        <v>16871.82</v>
      </c>
      <c r="G91" s="263"/>
      <c r="H91" s="263"/>
      <c r="I91" s="263"/>
      <c r="J91" s="263"/>
      <c r="K91" s="263"/>
      <c r="L91" s="263"/>
      <c r="M91" s="263"/>
      <c r="N91" s="263"/>
      <c r="O91" s="263"/>
      <c r="P91" s="263"/>
      <c r="Q91" s="263"/>
    </row>
    <row r="92" spans="1:17" ht="39" x14ac:dyDescent="0.2">
      <c r="A92" s="252"/>
      <c r="B92" s="268" t="s">
        <v>629</v>
      </c>
      <c r="C92" s="265" t="s">
        <v>630</v>
      </c>
      <c r="D92" s="261" t="s">
        <v>216</v>
      </c>
      <c r="E92" s="266" t="s">
        <v>631</v>
      </c>
      <c r="F92" s="267">
        <v>9953.15</v>
      </c>
      <c r="G92" s="263"/>
      <c r="H92" s="263"/>
      <c r="I92" s="263"/>
      <c r="J92" s="263"/>
      <c r="K92" s="263"/>
      <c r="L92" s="263"/>
      <c r="M92" s="263"/>
      <c r="N92" s="263"/>
      <c r="O92" s="263"/>
      <c r="P92" s="263"/>
      <c r="Q92" s="263"/>
    </row>
    <row r="93" spans="1:17" ht="22.5" x14ac:dyDescent="0.2">
      <c r="A93" s="252"/>
      <c r="B93" s="268" t="s">
        <v>632</v>
      </c>
      <c r="C93" s="265" t="s">
        <v>390</v>
      </c>
      <c r="D93" s="261" t="s">
        <v>216</v>
      </c>
      <c r="E93" s="266" t="s">
        <v>217</v>
      </c>
      <c r="F93" s="267">
        <v>20706</v>
      </c>
      <c r="G93" s="263"/>
      <c r="H93" s="263"/>
      <c r="I93" s="263"/>
      <c r="J93" s="263"/>
      <c r="K93" s="263"/>
      <c r="L93" s="263"/>
      <c r="M93" s="263"/>
      <c r="N93" s="263"/>
      <c r="O93" s="263"/>
      <c r="P93" s="263"/>
      <c r="Q93" s="263"/>
    </row>
    <row r="94" spans="1:17" ht="22.5" x14ac:dyDescent="0.2">
      <c r="A94" s="252"/>
      <c r="B94" s="268" t="s">
        <v>633</v>
      </c>
      <c r="C94" s="265" t="s">
        <v>392</v>
      </c>
      <c r="D94" s="261" t="s">
        <v>231</v>
      </c>
      <c r="E94" s="266" t="s">
        <v>217</v>
      </c>
      <c r="F94" s="267">
        <v>40.450000000000003</v>
      </c>
      <c r="G94" s="263"/>
      <c r="H94" s="263"/>
      <c r="I94" s="263"/>
      <c r="J94" s="263"/>
      <c r="K94" s="263"/>
      <c r="L94" s="263"/>
      <c r="M94" s="263"/>
      <c r="N94" s="263"/>
      <c r="O94" s="263"/>
      <c r="P94" s="263"/>
      <c r="Q94" s="263"/>
    </row>
    <row r="95" spans="1:17" ht="33.75" x14ac:dyDescent="0.2">
      <c r="A95" s="252"/>
      <c r="B95" s="268" t="s">
        <v>634</v>
      </c>
      <c r="C95" s="265" t="s">
        <v>635</v>
      </c>
      <c r="D95" s="261" t="s">
        <v>341</v>
      </c>
      <c r="E95" s="266" t="s">
        <v>217</v>
      </c>
      <c r="F95" s="267">
        <v>358.88</v>
      </c>
      <c r="G95" s="263"/>
      <c r="H95" s="263"/>
      <c r="I95" s="263"/>
      <c r="J95" s="263"/>
      <c r="K95" s="263"/>
      <c r="L95" s="263"/>
      <c r="M95" s="263"/>
      <c r="N95" s="263"/>
      <c r="O95" s="263"/>
      <c r="P95" s="263"/>
      <c r="Q95" s="263"/>
    </row>
    <row r="96" spans="1:17" ht="106.5" x14ac:dyDescent="0.2">
      <c r="A96" s="252">
        <v>8</v>
      </c>
      <c r="B96" s="258" t="s">
        <v>279</v>
      </c>
      <c r="C96" s="259" t="s">
        <v>280</v>
      </c>
      <c r="D96" s="260" t="s">
        <v>281</v>
      </c>
      <c r="E96" s="261" t="s">
        <v>636</v>
      </c>
      <c r="F96" s="262">
        <v>47.28</v>
      </c>
      <c r="G96" s="262">
        <v>47.28</v>
      </c>
      <c r="H96" s="263"/>
      <c r="I96" s="263"/>
      <c r="J96" s="263">
        <v>21</v>
      </c>
      <c r="K96" s="263">
        <v>21</v>
      </c>
      <c r="L96" s="263"/>
      <c r="M96" s="263"/>
      <c r="N96" s="263"/>
      <c r="O96" s="263"/>
      <c r="P96" s="263"/>
      <c r="Q96" s="263"/>
    </row>
    <row r="97" spans="1:17" ht="150" x14ac:dyDescent="0.2">
      <c r="A97" s="252">
        <v>9</v>
      </c>
      <c r="B97" s="258" t="s">
        <v>283</v>
      </c>
      <c r="C97" s="259" t="s">
        <v>284</v>
      </c>
      <c r="D97" s="260" t="s">
        <v>281</v>
      </c>
      <c r="E97" s="261" t="s">
        <v>637</v>
      </c>
      <c r="F97" s="262">
        <v>14.72</v>
      </c>
      <c r="G97" s="263"/>
      <c r="H97" s="262">
        <v>14.72</v>
      </c>
      <c r="I97" s="263"/>
      <c r="J97" s="263">
        <v>7</v>
      </c>
      <c r="K97" s="263"/>
      <c r="L97" s="263">
        <v>7</v>
      </c>
      <c r="M97" s="263"/>
      <c r="N97" s="263"/>
      <c r="O97" s="263"/>
      <c r="P97" s="263"/>
      <c r="Q97" s="263"/>
    </row>
    <row r="98" spans="1:17" x14ac:dyDescent="0.2">
      <c r="A98" s="257" t="s">
        <v>243</v>
      </c>
      <c r="B98" s="256"/>
      <c r="C98" s="256"/>
      <c r="D98" s="256"/>
      <c r="E98" s="256"/>
      <c r="F98" s="256"/>
      <c r="G98" s="256"/>
      <c r="H98" s="256"/>
      <c r="I98" s="256"/>
      <c r="J98" s="262">
        <v>321</v>
      </c>
      <c r="K98" s="262">
        <v>273</v>
      </c>
      <c r="L98" s="262">
        <v>48</v>
      </c>
      <c r="M98" s="262">
        <v>2</v>
      </c>
      <c r="N98" s="263"/>
      <c r="O98" s="262">
        <v>18.670000000000002</v>
      </c>
      <c r="P98" s="263"/>
      <c r="Q98" s="262">
        <v>0.1</v>
      </c>
    </row>
    <row r="99" spans="1:17" x14ac:dyDescent="0.2">
      <c r="A99" s="257" t="s">
        <v>244</v>
      </c>
      <c r="B99" s="256"/>
      <c r="C99" s="256"/>
      <c r="D99" s="256"/>
      <c r="E99" s="256"/>
      <c r="F99" s="256"/>
      <c r="G99" s="256"/>
      <c r="H99" s="256"/>
      <c r="I99" s="256"/>
      <c r="J99" s="262">
        <v>286</v>
      </c>
      <c r="K99" s="263"/>
      <c r="L99" s="263"/>
      <c r="M99" s="263"/>
      <c r="N99" s="263"/>
      <c r="O99" s="263"/>
      <c r="P99" s="263"/>
      <c r="Q99" s="263"/>
    </row>
    <row r="100" spans="1:17" x14ac:dyDescent="0.2">
      <c r="A100" s="257" t="s">
        <v>245</v>
      </c>
      <c r="B100" s="256"/>
      <c r="C100" s="256"/>
      <c r="D100" s="256"/>
      <c r="E100" s="256"/>
      <c r="F100" s="256"/>
      <c r="G100" s="256"/>
      <c r="H100" s="256"/>
      <c r="I100" s="256"/>
      <c r="J100" s="262">
        <v>177</v>
      </c>
      <c r="K100" s="263"/>
      <c r="L100" s="263"/>
      <c r="M100" s="263"/>
      <c r="N100" s="263"/>
      <c r="O100" s="263"/>
      <c r="P100" s="263"/>
      <c r="Q100" s="263"/>
    </row>
    <row r="101" spans="1:17" x14ac:dyDescent="0.2">
      <c r="A101" s="269" t="s">
        <v>638</v>
      </c>
      <c r="B101" s="256"/>
      <c r="C101" s="256"/>
      <c r="D101" s="256"/>
      <c r="E101" s="256"/>
      <c r="F101" s="256"/>
      <c r="G101" s="256"/>
      <c r="H101" s="256"/>
      <c r="I101" s="256"/>
      <c r="J101" s="263"/>
      <c r="K101" s="263"/>
      <c r="L101" s="263"/>
      <c r="M101" s="263"/>
      <c r="N101" s="263"/>
      <c r="O101" s="263"/>
      <c r="P101" s="263"/>
      <c r="Q101" s="263"/>
    </row>
    <row r="102" spans="1:17" x14ac:dyDescent="0.2">
      <c r="A102" s="257" t="s">
        <v>639</v>
      </c>
      <c r="B102" s="256"/>
      <c r="C102" s="256"/>
      <c r="D102" s="256"/>
      <c r="E102" s="256"/>
      <c r="F102" s="256"/>
      <c r="G102" s="256"/>
      <c r="H102" s="256"/>
      <c r="I102" s="256"/>
      <c r="J102" s="262">
        <v>720</v>
      </c>
      <c r="K102" s="263"/>
      <c r="L102" s="263"/>
      <c r="M102" s="263"/>
      <c r="N102" s="263"/>
      <c r="O102" s="262">
        <v>17.329999999999998</v>
      </c>
      <c r="P102" s="263"/>
      <c r="Q102" s="262">
        <v>0.1</v>
      </c>
    </row>
    <row r="103" spans="1:17" x14ac:dyDescent="0.2">
      <c r="A103" s="257" t="s">
        <v>640</v>
      </c>
      <c r="B103" s="256"/>
      <c r="C103" s="256"/>
      <c r="D103" s="256"/>
      <c r="E103" s="256"/>
      <c r="F103" s="256"/>
      <c r="G103" s="256"/>
      <c r="H103" s="256"/>
      <c r="I103" s="256"/>
      <c r="J103" s="262">
        <v>36</v>
      </c>
      <c r="K103" s="263"/>
      <c r="L103" s="263"/>
      <c r="M103" s="263"/>
      <c r="N103" s="263"/>
      <c r="O103" s="262">
        <v>1.34</v>
      </c>
      <c r="P103" s="263"/>
      <c r="Q103" s="263"/>
    </row>
    <row r="104" spans="1:17" x14ac:dyDescent="0.2">
      <c r="A104" s="257" t="s">
        <v>287</v>
      </c>
      <c r="B104" s="256"/>
      <c r="C104" s="256"/>
      <c r="D104" s="256"/>
      <c r="E104" s="256"/>
      <c r="F104" s="256"/>
      <c r="G104" s="256"/>
      <c r="H104" s="256"/>
      <c r="I104" s="256"/>
      <c r="J104" s="262">
        <v>21</v>
      </c>
      <c r="K104" s="263"/>
      <c r="L104" s="263"/>
      <c r="M104" s="263"/>
      <c r="N104" s="263"/>
      <c r="O104" s="263"/>
      <c r="P104" s="263"/>
      <c r="Q104" s="263"/>
    </row>
    <row r="105" spans="1:17" x14ac:dyDescent="0.2">
      <c r="A105" s="257" t="s">
        <v>288</v>
      </c>
      <c r="B105" s="256"/>
      <c r="C105" s="256"/>
      <c r="D105" s="256"/>
      <c r="E105" s="256"/>
      <c r="F105" s="256"/>
      <c r="G105" s="256"/>
      <c r="H105" s="256"/>
      <c r="I105" s="256"/>
      <c r="J105" s="262">
        <v>7</v>
      </c>
      <c r="K105" s="263"/>
      <c r="L105" s="263"/>
      <c r="M105" s="263"/>
      <c r="N105" s="263"/>
      <c r="O105" s="263"/>
      <c r="P105" s="263"/>
      <c r="Q105" s="263"/>
    </row>
    <row r="106" spans="1:17" x14ac:dyDescent="0.2">
      <c r="A106" s="257" t="s">
        <v>252</v>
      </c>
      <c r="B106" s="256"/>
      <c r="C106" s="256"/>
      <c r="D106" s="256"/>
      <c r="E106" s="256"/>
      <c r="F106" s="256"/>
      <c r="G106" s="256"/>
      <c r="H106" s="256"/>
      <c r="I106" s="256"/>
      <c r="J106" s="262">
        <v>784</v>
      </c>
      <c r="K106" s="263"/>
      <c r="L106" s="263"/>
      <c r="M106" s="263"/>
      <c r="N106" s="263"/>
      <c r="O106" s="262">
        <v>18.670000000000002</v>
      </c>
      <c r="P106" s="263"/>
      <c r="Q106" s="262">
        <v>0.1</v>
      </c>
    </row>
    <row r="107" spans="1:17" x14ac:dyDescent="0.2">
      <c r="A107" s="257" t="s">
        <v>253</v>
      </c>
      <c r="B107" s="256"/>
      <c r="C107" s="256"/>
      <c r="D107" s="256"/>
      <c r="E107" s="256"/>
      <c r="F107" s="256"/>
      <c r="G107" s="256"/>
      <c r="H107" s="256"/>
      <c r="I107" s="256"/>
      <c r="J107" s="263"/>
      <c r="K107" s="263"/>
      <c r="L107" s="263"/>
      <c r="M107" s="263"/>
      <c r="N107" s="263"/>
      <c r="O107" s="263"/>
      <c r="P107" s="263"/>
      <c r="Q107" s="263"/>
    </row>
    <row r="108" spans="1:17" x14ac:dyDescent="0.2">
      <c r="A108" s="257" t="s">
        <v>254</v>
      </c>
      <c r="B108" s="256"/>
      <c r="C108" s="256"/>
      <c r="D108" s="256"/>
      <c r="E108" s="256"/>
      <c r="F108" s="256"/>
      <c r="G108" s="256"/>
      <c r="H108" s="256"/>
      <c r="I108" s="256"/>
      <c r="J108" s="262">
        <v>48</v>
      </c>
      <c r="K108" s="263"/>
      <c r="L108" s="263"/>
      <c r="M108" s="263"/>
      <c r="N108" s="263"/>
      <c r="O108" s="263"/>
      <c r="P108" s="263"/>
      <c r="Q108" s="263"/>
    </row>
    <row r="109" spans="1:17" x14ac:dyDescent="0.2">
      <c r="A109" s="257" t="s">
        <v>255</v>
      </c>
      <c r="B109" s="256"/>
      <c r="C109" s="256"/>
      <c r="D109" s="256"/>
      <c r="E109" s="256"/>
      <c r="F109" s="256"/>
      <c r="G109" s="256"/>
      <c r="H109" s="256"/>
      <c r="I109" s="256"/>
      <c r="J109" s="262">
        <v>275</v>
      </c>
      <c r="K109" s="263"/>
      <c r="L109" s="263"/>
      <c r="M109" s="263"/>
      <c r="N109" s="263"/>
      <c r="O109" s="263"/>
      <c r="P109" s="263"/>
      <c r="Q109" s="263"/>
    </row>
    <row r="110" spans="1:17" x14ac:dyDescent="0.2">
      <c r="A110" s="257" t="s">
        <v>256</v>
      </c>
      <c r="B110" s="256"/>
      <c r="C110" s="256"/>
      <c r="D110" s="256"/>
      <c r="E110" s="256"/>
      <c r="F110" s="256"/>
      <c r="G110" s="256"/>
      <c r="H110" s="256"/>
      <c r="I110" s="256"/>
      <c r="J110" s="262">
        <v>286</v>
      </c>
      <c r="K110" s="263"/>
      <c r="L110" s="263"/>
      <c r="M110" s="263"/>
      <c r="N110" s="263"/>
      <c r="O110" s="263"/>
      <c r="P110" s="263"/>
      <c r="Q110" s="263"/>
    </row>
    <row r="111" spans="1:17" x14ac:dyDescent="0.2">
      <c r="A111" s="257" t="s">
        <v>257</v>
      </c>
      <c r="B111" s="256"/>
      <c r="C111" s="256"/>
      <c r="D111" s="256"/>
      <c r="E111" s="256"/>
      <c r="F111" s="256"/>
      <c r="G111" s="256"/>
      <c r="H111" s="256"/>
      <c r="I111" s="256"/>
      <c r="J111" s="262">
        <v>177</v>
      </c>
      <c r="K111" s="263"/>
      <c r="L111" s="263"/>
      <c r="M111" s="263"/>
      <c r="N111" s="263"/>
      <c r="O111" s="263"/>
      <c r="P111" s="263"/>
      <c r="Q111" s="263"/>
    </row>
    <row r="112" spans="1:17" x14ac:dyDescent="0.2">
      <c r="A112" s="269" t="s">
        <v>641</v>
      </c>
      <c r="B112" s="256"/>
      <c r="C112" s="256"/>
      <c r="D112" s="256"/>
      <c r="E112" s="256"/>
      <c r="F112" s="256"/>
      <c r="G112" s="256"/>
      <c r="H112" s="256"/>
      <c r="I112" s="256"/>
      <c r="J112" s="270">
        <v>784</v>
      </c>
      <c r="K112" s="263"/>
      <c r="L112" s="263"/>
      <c r="M112" s="263"/>
      <c r="N112" s="263"/>
      <c r="O112" s="270">
        <v>18.670000000000002</v>
      </c>
      <c r="P112" s="263"/>
      <c r="Q112" s="270">
        <v>0.1</v>
      </c>
    </row>
    <row r="113" spans="1:17" x14ac:dyDescent="0.2">
      <c r="A113" s="271" t="s">
        <v>290</v>
      </c>
      <c r="B113" s="272"/>
      <c r="C113" s="272"/>
      <c r="D113" s="272"/>
      <c r="E113" s="272"/>
      <c r="F113" s="272"/>
      <c r="G113" s="272"/>
      <c r="H113" s="272"/>
      <c r="I113" s="272"/>
      <c r="J113" s="272"/>
      <c r="K113" s="272"/>
      <c r="L113" s="272"/>
      <c r="M113" s="272"/>
      <c r="N113" s="272"/>
      <c r="O113" s="272"/>
      <c r="P113" s="272"/>
      <c r="Q113" s="272"/>
    </row>
    <row r="114" spans="1:17" x14ac:dyDescent="0.2">
      <c r="A114" s="257" t="s">
        <v>291</v>
      </c>
      <c r="B114" s="256"/>
      <c r="C114" s="256"/>
      <c r="D114" s="256"/>
      <c r="E114" s="256"/>
      <c r="F114" s="256"/>
      <c r="G114" s="256"/>
      <c r="H114" s="256"/>
      <c r="I114" s="256"/>
      <c r="J114" s="262">
        <v>321</v>
      </c>
      <c r="K114" s="262">
        <v>273</v>
      </c>
      <c r="L114" s="262">
        <v>48</v>
      </c>
      <c r="M114" s="262">
        <v>2</v>
      </c>
      <c r="N114" s="263"/>
      <c r="O114" s="262">
        <v>18.670000000000002</v>
      </c>
      <c r="P114" s="263"/>
      <c r="Q114" s="262">
        <v>0.1</v>
      </c>
    </row>
    <row r="115" spans="1:17" x14ac:dyDescent="0.2">
      <c r="A115" s="257" t="s">
        <v>244</v>
      </c>
      <c r="B115" s="256"/>
      <c r="C115" s="256"/>
      <c r="D115" s="256"/>
      <c r="E115" s="256"/>
      <c r="F115" s="256"/>
      <c r="G115" s="256"/>
      <c r="H115" s="256"/>
      <c r="I115" s="256"/>
      <c r="J115" s="262">
        <v>286</v>
      </c>
      <c r="K115" s="263"/>
      <c r="L115" s="263"/>
      <c r="M115" s="263"/>
      <c r="N115" s="263"/>
      <c r="O115" s="263"/>
      <c r="P115" s="263"/>
      <c r="Q115" s="263"/>
    </row>
    <row r="116" spans="1:17" x14ac:dyDescent="0.2">
      <c r="A116" s="257" t="s">
        <v>245</v>
      </c>
      <c r="B116" s="256"/>
      <c r="C116" s="256"/>
      <c r="D116" s="256"/>
      <c r="E116" s="256"/>
      <c r="F116" s="256"/>
      <c r="G116" s="256"/>
      <c r="H116" s="256"/>
      <c r="I116" s="256"/>
      <c r="J116" s="262">
        <v>177</v>
      </c>
      <c r="K116" s="263"/>
      <c r="L116" s="263"/>
      <c r="M116" s="263"/>
      <c r="N116" s="263"/>
      <c r="O116" s="263"/>
      <c r="P116" s="263"/>
      <c r="Q116" s="263"/>
    </row>
    <row r="117" spans="1:17" x14ac:dyDescent="0.2">
      <c r="A117" s="269" t="s">
        <v>292</v>
      </c>
      <c r="B117" s="256"/>
      <c r="C117" s="256"/>
      <c r="D117" s="256"/>
      <c r="E117" s="256"/>
      <c r="F117" s="256"/>
      <c r="G117" s="256"/>
      <c r="H117" s="256"/>
      <c r="I117" s="256"/>
      <c r="J117" s="263"/>
      <c r="K117" s="263"/>
      <c r="L117" s="263"/>
      <c r="M117" s="263"/>
      <c r="N117" s="263"/>
      <c r="O117" s="263"/>
      <c r="P117" s="263"/>
      <c r="Q117" s="263"/>
    </row>
    <row r="118" spans="1:17" x14ac:dyDescent="0.2">
      <c r="A118" s="257" t="s">
        <v>639</v>
      </c>
      <c r="B118" s="256"/>
      <c r="C118" s="256"/>
      <c r="D118" s="256"/>
      <c r="E118" s="256"/>
      <c r="F118" s="256"/>
      <c r="G118" s="256"/>
      <c r="H118" s="256"/>
      <c r="I118" s="256"/>
      <c r="J118" s="262">
        <v>720</v>
      </c>
      <c r="K118" s="263"/>
      <c r="L118" s="263"/>
      <c r="M118" s="263"/>
      <c r="N118" s="263"/>
      <c r="O118" s="262">
        <v>17.329999999999998</v>
      </c>
      <c r="P118" s="263"/>
      <c r="Q118" s="262">
        <v>0.1</v>
      </c>
    </row>
    <row r="119" spans="1:17" x14ac:dyDescent="0.2">
      <c r="A119" s="257" t="s">
        <v>640</v>
      </c>
      <c r="B119" s="256"/>
      <c r="C119" s="256"/>
      <c r="D119" s="256"/>
      <c r="E119" s="256"/>
      <c r="F119" s="256"/>
      <c r="G119" s="256"/>
      <c r="H119" s="256"/>
      <c r="I119" s="256"/>
      <c r="J119" s="262">
        <v>36</v>
      </c>
      <c r="K119" s="263"/>
      <c r="L119" s="263"/>
      <c r="M119" s="263"/>
      <c r="N119" s="263"/>
      <c r="O119" s="262">
        <v>1.34</v>
      </c>
      <c r="P119" s="263"/>
      <c r="Q119" s="263"/>
    </row>
    <row r="120" spans="1:17" x14ac:dyDescent="0.2">
      <c r="A120" s="257" t="s">
        <v>287</v>
      </c>
      <c r="B120" s="256"/>
      <c r="C120" s="256"/>
      <c r="D120" s="256"/>
      <c r="E120" s="256"/>
      <c r="F120" s="256"/>
      <c r="G120" s="256"/>
      <c r="H120" s="256"/>
      <c r="I120" s="256"/>
      <c r="J120" s="262">
        <v>21</v>
      </c>
      <c r="K120" s="263"/>
      <c r="L120" s="263"/>
      <c r="M120" s="263"/>
      <c r="N120" s="263"/>
      <c r="O120" s="263"/>
      <c r="P120" s="263"/>
      <c r="Q120" s="263"/>
    </row>
    <row r="121" spans="1:17" x14ac:dyDescent="0.2">
      <c r="A121" s="257" t="s">
        <v>288</v>
      </c>
      <c r="B121" s="256"/>
      <c r="C121" s="256"/>
      <c r="D121" s="256"/>
      <c r="E121" s="256"/>
      <c r="F121" s="256"/>
      <c r="G121" s="256"/>
      <c r="H121" s="256"/>
      <c r="I121" s="256"/>
      <c r="J121" s="262">
        <v>7</v>
      </c>
      <c r="K121" s="263"/>
      <c r="L121" s="263"/>
      <c r="M121" s="263"/>
      <c r="N121" s="263"/>
      <c r="O121" s="263"/>
      <c r="P121" s="263"/>
      <c r="Q121" s="263"/>
    </row>
    <row r="122" spans="1:17" x14ac:dyDescent="0.2">
      <c r="A122" s="257" t="s">
        <v>252</v>
      </c>
      <c r="B122" s="256"/>
      <c r="C122" s="256"/>
      <c r="D122" s="256"/>
      <c r="E122" s="256"/>
      <c r="F122" s="256"/>
      <c r="G122" s="256"/>
      <c r="H122" s="256"/>
      <c r="I122" s="256"/>
      <c r="J122" s="262">
        <v>784</v>
      </c>
      <c r="K122" s="263"/>
      <c r="L122" s="263"/>
      <c r="M122" s="263"/>
      <c r="N122" s="263"/>
      <c r="O122" s="262">
        <v>18.670000000000002</v>
      </c>
      <c r="P122" s="263"/>
      <c r="Q122" s="262">
        <v>0.1</v>
      </c>
    </row>
    <row r="123" spans="1:17" x14ac:dyDescent="0.2">
      <c r="A123" s="257" t="s">
        <v>253</v>
      </c>
      <c r="B123" s="256"/>
      <c r="C123" s="256"/>
      <c r="D123" s="256"/>
      <c r="E123" s="256"/>
      <c r="F123" s="256"/>
      <c r="G123" s="256"/>
      <c r="H123" s="256"/>
      <c r="I123" s="256"/>
      <c r="J123" s="263"/>
      <c r="K123" s="263"/>
      <c r="L123" s="263"/>
      <c r="M123" s="263"/>
      <c r="N123" s="263"/>
      <c r="O123" s="263"/>
      <c r="P123" s="263"/>
      <c r="Q123" s="263"/>
    </row>
    <row r="124" spans="1:17" x14ac:dyDescent="0.2">
      <c r="A124" s="257" t="s">
        <v>254</v>
      </c>
      <c r="B124" s="256"/>
      <c r="C124" s="256"/>
      <c r="D124" s="256"/>
      <c r="E124" s="256"/>
      <c r="F124" s="256"/>
      <c r="G124" s="256"/>
      <c r="H124" s="256"/>
      <c r="I124" s="256"/>
      <c r="J124" s="262">
        <v>48</v>
      </c>
      <c r="K124" s="263"/>
      <c r="L124" s="263"/>
      <c r="M124" s="263"/>
      <c r="N124" s="263"/>
      <c r="O124" s="263"/>
      <c r="P124" s="263"/>
      <c r="Q124" s="263"/>
    </row>
    <row r="125" spans="1:17" x14ac:dyDescent="0.2">
      <c r="A125" s="257" t="s">
        <v>255</v>
      </c>
      <c r="B125" s="256"/>
      <c r="C125" s="256"/>
      <c r="D125" s="256"/>
      <c r="E125" s="256"/>
      <c r="F125" s="256"/>
      <c r="G125" s="256"/>
      <c r="H125" s="256"/>
      <c r="I125" s="256"/>
      <c r="J125" s="262">
        <v>275</v>
      </c>
      <c r="K125" s="263"/>
      <c r="L125" s="263"/>
      <c r="M125" s="263"/>
      <c r="N125" s="263"/>
      <c r="O125" s="263"/>
      <c r="P125" s="263"/>
      <c r="Q125" s="263"/>
    </row>
    <row r="126" spans="1:17" x14ac:dyDescent="0.2">
      <c r="A126" s="257" t="s">
        <v>256</v>
      </c>
      <c r="B126" s="256"/>
      <c r="C126" s="256"/>
      <c r="D126" s="256"/>
      <c r="E126" s="256"/>
      <c r="F126" s="256"/>
      <c r="G126" s="256"/>
      <c r="H126" s="256"/>
      <c r="I126" s="256"/>
      <c r="J126" s="262">
        <v>286</v>
      </c>
      <c r="K126" s="263"/>
      <c r="L126" s="263"/>
      <c r="M126" s="263"/>
      <c r="N126" s="263"/>
      <c r="O126" s="263"/>
      <c r="P126" s="263"/>
      <c r="Q126" s="263"/>
    </row>
    <row r="127" spans="1:17" x14ac:dyDescent="0.2">
      <c r="A127" s="257" t="s">
        <v>257</v>
      </c>
      <c r="B127" s="256"/>
      <c r="C127" s="256"/>
      <c r="D127" s="256"/>
      <c r="E127" s="256"/>
      <c r="F127" s="256"/>
      <c r="G127" s="256"/>
      <c r="H127" s="256"/>
      <c r="I127" s="256"/>
      <c r="J127" s="262">
        <v>177</v>
      </c>
      <c r="K127" s="263"/>
      <c r="L127" s="263"/>
      <c r="M127" s="263"/>
      <c r="N127" s="263"/>
      <c r="O127" s="263"/>
      <c r="P127" s="263"/>
      <c r="Q127" s="263"/>
    </row>
    <row r="128" spans="1:17" x14ac:dyDescent="0.2">
      <c r="A128" s="269" t="s">
        <v>293</v>
      </c>
      <c r="B128" s="256"/>
      <c r="C128" s="256"/>
      <c r="D128" s="256"/>
      <c r="E128" s="256"/>
      <c r="F128" s="256"/>
      <c r="G128" s="256"/>
      <c r="H128" s="256"/>
      <c r="I128" s="256"/>
      <c r="J128" s="270">
        <v>784</v>
      </c>
      <c r="K128" s="263"/>
      <c r="L128" s="263"/>
      <c r="M128" s="263"/>
      <c r="N128" s="263"/>
      <c r="O128" s="270">
        <v>18.670000000000002</v>
      </c>
      <c r="P128" s="263"/>
      <c r="Q128" s="270">
        <v>0.1</v>
      </c>
    </row>
    <row r="129" spans="1:17" x14ac:dyDescent="0.2">
      <c r="A129" s="243"/>
      <c r="B129" s="217"/>
      <c r="C129" s="244"/>
      <c r="D129" s="234"/>
      <c r="E129" s="245"/>
      <c r="F129" s="273"/>
      <c r="G129" s="273"/>
      <c r="H129" s="273"/>
      <c r="I129" s="273"/>
      <c r="J129" s="273"/>
      <c r="K129" s="273"/>
      <c r="L129" s="273"/>
      <c r="M129" s="273"/>
      <c r="N129" s="273"/>
      <c r="O129" s="273"/>
      <c r="P129" s="273"/>
      <c r="Q129" s="273"/>
    </row>
    <row r="130" spans="1:17" x14ac:dyDescent="0.2">
      <c r="A130" s="243"/>
      <c r="B130" s="217"/>
      <c r="C130" s="244"/>
      <c r="D130" s="234"/>
      <c r="E130" s="245"/>
      <c r="F130" s="273"/>
      <c r="G130" s="273"/>
      <c r="H130" s="273"/>
      <c r="I130" s="273"/>
      <c r="J130" s="273"/>
      <c r="K130" s="273"/>
      <c r="L130" s="273"/>
      <c r="M130" s="273"/>
      <c r="N130" s="273"/>
      <c r="O130" s="273"/>
      <c r="P130" s="273"/>
      <c r="Q130" s="273"/>
    </row>
  </sheetData>
  <mergeCells count="50">
    <mergeCell ref="A127:I127"/>
    <mergeCell ref="A128:I128"/>
    <mergeCell ref="A121:I121"/>
    <mergeCell ref="A122:I122"/>
    <mergeCell ref="A123:I123"/>
    <mergeCell ref="A124:I124"/>
    <mergeCell ref="A125:I125"/>
    <mergeCell ref="A126:I126"/>
    <mergeCell ref="A115:I115"/>
    <mergeCell ref="A116:I116"/>
    <mergeCell ref="A117:I117"/>
    <mergeCell ref="A118:I118"/>
    <mergeCell ref="A119:I119"/>
    <mergeCell ref="A120:I120"/>
    <mergeCell ref="A109:I109"/>
    <mergeCell ref="A110:I110"/>
    <mergeCell ref="A111:I111"/>
    <mergeCell ref="A112:I112"/>
    <mergeCell ref="A113:Q113"/>
    <mergeCell ref="A114:I114"/>
    <mergeCell ref="A103:I103"/>
    <mergeCell ref="A104:I104"/>
    <mergeCell ref="A105:I105"/>
    <mergeCell ref="A106:I106"/>
    <mergeCell ref="A107:I107"/>
    <mergeCell ref="A108:I108"/>
    <mergeCell ref="A26:Q26"/>
    <mergeCell ref="A98:I98"/>
    <mergeCell ref="A99:I99"/>
    <mergeCell ref="A100:I100"/>
    <mergeCell ref="A101:I101"/>
    <mergeCell ref="A102:I102"/>
    <mergeCell ref="N22:N24"/>
    <mergeCell ref="O22:O24"/>
    <mergeCell ref="P22:P24"/>
    <mergeCell ref="Q22:Q24"/>
    <mergeCell ref="F23:F24"/>
    <mergeCell ref="G23:I23"/>
    <mergeCell ref="J23:J24"/>
    <mergeCell ref="K23:M23"/>
    <mergeCell ref="J16:K16"/>
    <mergeCell ref="J17:K17"/>
    <mergeCell ref="J18:K18"/>
    <mergeCell ref="A22:A24"/>
    <mergeCell ref="B22:B24"/>
    <mergeCell ref="C22:C24"/>
    <mergeCell ref="D22:D24"/>
    <mergeCell ref="E22:E24"/>
    <mergeCell ref="F22:I22"/>
    <mergeCell ref="J22:M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8"/>
  <sheetViews>
    <sheetView workbookViewId="0">
      <selection sqref="A1:Q168"/>
    </sheetView>
  </sheetViews>
  <sheetFormatPr defaultRowHeight="12.75" x14ac:dyDescent="0.2"/>
  <cols>
    <col min="3" max="3" width="34.85546875" customWidth="1"/>
  </cols>
  <sheetData>
    <row r="1" spans="1:17" x14ac:dyDescent="0.2">
      <c r="A1" s="216" t="s">
        <v>100</v>
      </c>
      <c r="B1" s="217"/>
      <c r="C1" s="218"/>
      <c r="D1" s="219"/>
      <c r="E1" s="220"/>
      <c r="F1" s="221"/>
      <c r="G1" s="221"/>
      <c r="H1" s="221"/>
      <c r="I1" s="221"/>
      <c r="J1" s="221"/>
      <c r="K1" s="221"/>
      <c r="L1" s="221"/>
      <c r="M1" s="222" t="s">
        <v>101</v>
      </c>
      <c r="N1" s="223"/>
      <c r="O1" s="221"/>
      <c r="P1" s="221"/>
      <c r="Q1" s="221"/>
    </row>
    <row r="2" spans="1:17" x14ac:dyDescent="0.2">
      <c r="A2" s="224"/>
      <c r="B2" s="217"/>
      <c r="C2" s="218"/>
      <c r="D2" s="219"/>
      <c r="E2" s="220"/>
      <c r="F2" s="221"/>
      <c r="G2" s="221"/>
      <c r="H2" s="221"/>
      <c r="I2" s="221"/>
      <c r="J2" s="221"/>
      <c r="K2" s="221"/>
      <c r="L2" s="221"/>
      <c r="M2" s="224"/>
      <c r="N2" s="223"/>
      <c r="O2" s="221"/>
      <c r="P2" s="221"/>
      <c r="Q2" s="221"/>
    </row>
    <row r="3" spans="1:17" x14ac:dyDescent="0.2">
      <c r="A3" s="224"/>
      <c r="B3" s="217"/>
      <c r="C3" s="218"/>
      <c r="D3" s="219"/>
      <c r="E3" s="220"/>
      <c r="F3" s="221"/>
      <c r="G3" s="221"/>
      <c r="H3" s="221"/>
      <c r="I3" s="221"/>
      <c r="J3" s="221"/>
      <c r="K3" s="221"/>
      <c r="L3" s="221"/>
      <c r="M3" s="224"/>
      <c r="N3" s="223"/>
      <c r="O3" s="221"/>
      <c r="P3" s="221"/>
      <c r="Q3" s="221"/>
    </row>
    <row r="4" spans="1:17" x14ac:dyDescent="0.2">
      <c r="A4" s="224" t="s">
        <v>102</v>
      </c>
      <c r="B4" s="217"/>
      <c r="C4" s="218"/>
      <c r="D4" s="219"/>
      <c r="E4" s="220"/>
      <c r="F4" s="221"/>
      <c r="G4" s="221"/>
      <c r="H4" s="221"/>
      <c r="I4" s="221"/>
      <c r="J4" s="221"/>
      <c r="K4" s="221"/>
      <c r="L4" s="221"/>
      <c r="M4" s="224" t="s">
        <v>102</v>
      </c>
      <c r="N4" s="223"/>
      <c r="O4" s="221"/>
      <c r="P4" s="221"/>
      <c r="Q4" s="221"/>
    </row>
    <row r="5" spans="1:17" x14ac:dyDescent="0.2">
      <c r="A5" s="224" t="s">
        <v>103</v>
      </c>
      <c r="B5" s="217"/>
      <c r="C5" s="218"/>
      <c r="D5" s="219"/>
      <c r="E5" s="220"/>
      <c r="F5" s="221"/>
      <c r="G5" s="221"/>
      <c r="H5" s="221"/>
      <c r="I5" s="221"/>
      <c r="J5" s="221"/>
      <c r="K5" s="221"/>
      <c r="L5" s="221"/>
      <c r="M5" s="225" t="s">
        <v>104</v>
      </c>
      <c r="N5" s="223"/>
      <c r="O5" s="221"/>
      <c r="P5" s="221"/>
      <c r="Q5" s="221"/>
    </row>
    <row r="6" spans="1:17" x14ac:dyDescent="0.2">
      <c r="A6" s="220"/>
      <c r="B6" s="224"/>
      <c r="C6" s="218"/>
      <c r="D6" s="219"/>
      <c r="E6" s="226"/>
      <c r="F6" s="221"/>
      <c r="G6" s="221"/>
      <c r="H6" s="220" t="s">
        <v>105</v>
      </c>
      <c r="I6" s="221"/>
      <c r="J6" s="227"/>
      <c r="K6" s="221"/>
      <c r="L6" s="221"/>
      <c r="M6" s="221"/>
      <c r="N6" s="221"/>
      <c r="O6" s="221"/>
      <c r="P6" s="221"/>
      <c r="Q6" s="221"/>
    </row>
    <row r="7" spans="1:17" x14ac:dyDescent="0.2">
      <c r="A7" s="220"/>
      <c r="B7" s="224"/>
      <c r="C7" s="218"/>
      <c r="D7" s="219"/>
      <c r="E7" s="228"/>
      <c r="F7" s="229"/>
      <c r="G7" s="229"/>
      <c r="H7" s="230" t="s">
        <v>106</v>
      </c>
      <c r="I7" s="230"/>
      <c r="J7" s="231"/>
      <c r="K7" s="221"/>
      <c r="L7" s="221"/>
      <c r="M7" s="221"/>
      <c r="N7" s="221"/>
      <c r="O7" s="221"/>
      <c r="P7" s="221"/>
      <c r="Q7" s="221"/>
    </row>
    <row r="8" spans="1:17" x14ac:dyDescent="0.2">
      <c r="A8" s="220"/>
      <c r="B8" s="224"/>
      <c r="C8" s="218"/>
      <c r="D8" s="219"/>
      <c r="E8" s="226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</row>
    <row r="9" spans="1:17" x14ac:dyDescent="0.2">
      <c r="A9" s="220"/>
      <c r="B9" s="224"/>
      <c r="C9" s="218"/>
      <c r="D9" s="219"/>
      <c r="E9" s="226"/>
      <c r="F9" s="221"/>
      <c r="G9" s="221"/>
      <c r="H9" s="232" t="s">
        <v>642</v>
      </c>
      <c r="I9" s="232"/>
      <c r="J9" s="221"/>
      <c r="K9" s="221"/>
      <c r="L9" s="221"/>
      <c r="M9" s="221"/>
      <c r="N9" s="221"/>
      <c r="O9" s="221"/>
      <c r="P9" s="221"/>
      <c r="Q9" s="221"/>
    </row>
    <row r="10" spans="1:17" x14ac:dyDescent="0.2">
      <c r="A10" s="220"/>
      <c r="B10" s="224"/>
      <c r="C10" s="218"/>
      <c r="D10" s="219"/>
      <c r="E10" s="226"/>
      <c r="F10" s="221"/>
      <c r="G10" s="221"/>
      <c r="H10" s="220" t="s">
        <v>108</v>
      </c>
      <c r="I10" s="220"/>
      <c r="J10" s="221"/>
      <c r="K10" s="221"/>
      <c r="L10" s="221"/>
      <c r="M10" s="221"/>
      <c r="N10" s="221"/>
      <c r="O10" s="221"/>
      <c r="P10" s="221"/>
      <c r="Q10" s="221"/>
    </row>
    <row r="11" spans="1:17" x14ac:dyDescent="0.2">
      <c r="A11" s="220"/>
      <c r="B11" s="224"/>
      <c r="C11" s="218"/>
      <c r="D11" s="219"/>
      <c r="E11" s="226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</row>
    <row r="12" spans="1:17" x14ac:dyDescent="0.2">
      <c r="A12" s="220"/>
      <c r="B12" s="224"/>
      <c r="C12" s="233"/>
      <c r="D12" s="286"/>
      <c r="E12" s="235"/>
      <c r="F12" s="221"/>
      <c r="G12" s="236" t="s">
        <v>643</v>
      </c>
      <c r="H12" s="220"/>
      <c r="I12" s="221"/>
      <c r="J12" s="221"/>
      <c r="K12" s="227"/>
      <c r="L12" s="227"/>
      <c r="M12" s="221"/>
      <c r="N12" s="221"/>
      <c r="O12" s="221"/>
      <c r="P12" s="221"/>
      <c r="Q12" s="221"/>
    </row>
    <row r="13" spans="1:17" x14ac:dyDescent="0.2">
      <c r="A13" s="220"/>
      <c r="B13" s="224"/>
      <c r="C13" s="218"/>
      <c r="D13" s="219"/>
      <c r="E13" s="237"/>
      <c r="F13" s="229"/>
      <c r="G13" s="229"/>
      <c r="H13" s="230" t="s">
        <v>110</v>
      </c>
      <c r="I13" s="230"/>
      <c r="J13" s="229"/>
      <c r="K13" s="231"/>
      <c r="L13" s="221"/>
      <c r="M13" s="221"/>
      <c r="N13" s="221"/>
      <c r="O13" s="221"/>
      <c r="P13" s="221"/>
      <c r="Q13" s="221"/>
    </row>
    <row r="14" spans="1:17" x14ac:dyDescent="0.2">
      <c r="A14" s="238"/>
      <c r="B14" s="239"/>
      <c r="C14" s="218"/>
      <c r="D14" s="219"/>
      <c r="E14" s="226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</row>
    <row r="15" spans="1:17" x14ac:dyDescent="0.2">
      <c r="A15" s="220"/>
      <c r="B15" s="224"/>
      <c r="C15" s="218"/>
      <c r="D15" s="235" t="s">
        <v>644</v>
      </c>
      <c r="E15" s="220"/>
      <c r="F15" s="221"/>
      <c r="G15" s="221"/>
      <c r="H15" s="221"/>
      <c r="I15" s="235"/>
      <c r="J15" s="235"/>
      <c r="K15" s="221"/>
      <c r="L15" s="221"/>
      <c r="M15" s="221"/>
      <c r="N15" s="221"/>
      <c r="O15" s="221"/>
      <c r="P15" s="221"/>
      <c r="Q15" s="221"/>
    </row>
    <row r="16" spans="1:17" x14ac:dyDescent="0.2">
      <c r="A16" s="220"/>
      <c r="B16" s="224"/>
      <c r="C16" s="218"/>
      <c r="D16" s="235" t="s">
        <v>309</v>
      </c>
      <c r="E16" s="220"/>
      <c r="F16" s="221"/>
      <c r="G16" s="221"/>
      <c r="H16" s="221"/>
      <c r="I16" s="235"/>
      <c r="J16" s="240" t="s">
        <v>645</v>
      </c>
      <c r="K16" s="241"/>
      <c r="L16" s="225" t="s">
        <v>114</v>
      </c>
      <c r="M16" s="221"/>
      <c r="N16" s="221"/>
      <c r="O16" s="221"/>
      <c r="P16" s="221"/>
      <c r="Q16" s="221"/>
    </row>
    <row r="17" spans="1:17" x14ac:dyDescent="0.2">
      <c r="A17" s="220"/>
      <c r="B17" s="224"/>
      <c r="C17" s="218"/>
      <c r="D17" s="235" t="s">
        <v>311</v>
      </c>
      <c r="E17" s="220"/>
      <c r="F17" s="221"/>
      <c r="G17" s="221"/>
      <c r="H17" s="221"/>
      <c r="I17" s="235"/>
      <c r="J17" s="240" t="s">
        <v>646</v>
      </c>
      <c r="K17" s="241"/>
      <c r="L17" s="225" t="s">
        <v>114</v>
      </c>
      <c r="M17" s="221"/>
      <c r="N17" s="221"/>
      <c r="O17" s="221"/>
      <c r="P17" s="221"/>
      <c r="Q17" s="221"/>
    </row>
    <row r="18" spans="1:17" x14ac:dyDescent="0.2">
      <c r="A18" s="220"/>
      <c r="B18" s="224"/>
      <c r="C18" s="218"/>
      <c r="D18" s="235" t="s">
        <v>313</v>
      </c>
      <c r="E18" s="220"/>
      <c r="F18" s="221"/>
      <c r="G18" s="221"/>
      <c r="H18" s="221"/>
      <c r="I18" s="235"/>
      <c r="J18" s="240" t="s">
        <v>647</v>
      </c>
      <c r="K18" s="241"/>
      <c r="L18" s="225" t="s">
        <v>114</v>
      </c>
      <c r="M18" s="221"/>
      <c r="N18" s="221"/>
      <c r="O18" s="221"/>
      <c r="P18" s="221"/>
      <c r="Q18" s="221"/>
    </row>
    <row r="19" spans="1:17" x14ac:dyDescent="0.2">
      <c r="A19" s="220"/>
      <c r="B19" s="224"/>
      <c r="C19" s="218"/>
      <c r="D19" s="235" t="s">
        <v>115</v>
      </c>
      <c r="E19" s="220"/>
      <c r="F19" s="221"/>
      <c r="G19" s="221"/>
      <c r="H19" s="221"/>
      <c r="I19" s="235"/>
      <c r="J19" s="240" t="s">
        <v>648</v>
      </c>
      <c r="K19" s="241"/>
      <c r="L19" s="225" t="s">
        <v>114</v>
      </c>
      <c r="M19" s="221"/>
      <c r="N19" s="221"/>
      <c r="O19" s="221"/>
      <c r="P19" s="221"/>
      <c r="Q19" s="221"/>
    </row>
    <row r="20" spans="1:17" x14ac:dyDescent="0.2">
      <c r="A20" s="220"/>
      <c r="B20" s="224"/>
      <c r="C20" s="218"/>
      <c r="D20" s="235" t="s">
        <v>117</v>
      </c>
      <c r="E20" s="220"/>
      <c r="F20" s="221"/>
      <c r="G20" s="221"/>
      <c r="H20" s="221"/>
      <c r="I20" s="235"/>
      <c r="J20" s="240" t="s">
        <v>649</v>
      </c>
      <c r="K20" s="241"/>
      <c r="L20" s="225" t="s">
        <v>119</v>
      </c>
      <c r="M20" s="221"/>
      <c r="N20" s="221"/>
      <c r="O20" s="221"/>
      <c r="P20" s="221"/>
      <c r="Q20" s="221"/>
    </row>
    <row r="21" spans="1:17" x14ac:dyDescent="0.2">
      <c r="A21" s="220"/>
      <c r="B21" s="224"/>
      <c r="C21" s="218"/>
      <c r="D21" s="242" t="s">
        <v>120</v>
      </c>
      <c r="E21" s="220"/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</row>
    <row r="22" spans="1:17" x14ac:dyDescent="0.2">
      <c r="A22" s="220"/>
      <c r="B22" s="224"/>
      <c r="C22" s="218"/>
      <c r="D22" s="219"/>
      <c r="E22" s="220"/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</row>
    <row r="23" spans="1:17" x14ac:dyDescent="0.2">
      <c r="A23" s="243"/>
      <c r="B23" s="217"/>
      <c r="C23" s="244"/>
      <c r="D23" s="234"/>
      <c r="E23" s="245"/>
      <c r="F23" s="223"/>
      <c r="G23" s="223"/>
      <c r="H23" s="223"/>
      <c r="I23" s="223"/>
      <c r="J23" s="223"/>
      <c r="K23" s="223"/>
      <c r="L23" s="223"/>
      <c r="M23" s="223"/>
      <c r="N23" s="223"/>
      <c r="O23" s="223"/>
      <c r="P23" s="223"/>
      <c r="Q23" s="223"/>
    </row>
    <row r="24" spans="1:17" x14ac:dyDescent="0.2">
      <c r="A24" s="246" t="s">
        <v>121</v>
      </c>
      <c r="B24" s="247" t="s">
        <v>122</v>
      </c>
      <c r="C24" s="246" t="s">
        <v>123</v>
      </c>
      <c r="D24" s="246" t="s">
        <v>124</v>
      </c>
      <c r="E24" s="246" t="s">
        <v>125</v>
      </c>
      <c r="F24" s="246" t="s">
        <v>126</v>
      </c>
      <c r="G24" s="248"/>
      <c r="H24" s="248"/>
      <c r="I24" s="248"/>
      <c r="J24" s="246" t="s">
        <v>127</v>
      </c>
      <c r="K24" s="248"/>
      <c r="L24" s="248"/>
      <c r="M24" s="248"/>
      <c r="N24" s="246" t="s">
        <v>128</v>
      </c>
      <c r="O24" s="246" t="s">
        <v>129</v>
      </c>
      <c r="P24" s="246" t="s">
        <v>130</v>
      </c>
      <c r="Q24" s="246" t="s">
        <v>131</v>
      </c>
    </row>
    <row r="25" spans="1:17" x14ac:dyDescent="0.2">
      <c r="A25" s="248"/>
      <c r="B25" s="249"/>
      <c r="C25" s="250"/>
      <c r="D25" s="246"/>
      <c r="E25" s="248"/>
      <c r="F25" s="246" t="s">
        <v>0</v>
      </c>
      <c r="G25" s="246" t="s">
        <v>132</v>
      </c>
      <c r="H25" s="248"/>
      <c r="I25" s="248"/>
      <c r="J25" s="246" t="s">
        <v>0</v>
      </c>
      <c r="K25" s="246" t="s">
        <v>132</v>
      </c>
      <c r="L25" s="248"/>
      <c r="M25" s="248"/>
      <c r="N25" s="246"/>
      <c r="O25" s="246"/>
      <c r="P25" s="246"/>
      <c r="Q25" s="246"/>
    </row>
    <row r="26" spans="1:17" x14ac:dyDescent="0.2">
      <c r="A26" s="248"/>
      <c r="B26" s="249"/>
      <c r="C26" s="250"/>
      <c r="D26" s="246"/>
      <c r="E26" s="248"/>
      <c r="F26" s="248"/>
      <c r="G26" s="251" t="s">
        <v>133</v>
      </c>
      <c r="H26" s="251" t="s">
        <v>134</v>
      </c>
      <c r="I26" s="251" t="s">
        <v>135</v>
      </c>
      <c r="J26" s="248"/>
      <c r="K26" s="251" t="s">
        <v>133</v>
      </c>
      <c r="L26" s="251" t="s">
        <v>134</v>
      </c>
      <c r="M26" s="251" t="s">
        <v>135</v>
      </c>
      <c r="N26" s="246"/>
      <c r="O26" s="246"/>
      <c r="P26" s="246"/>
      <c r="Q26" s="246"/>
    </row>
    <row r="27" spans="1:17" x14ac:dyDescent="0.2">
      <c r="A27" s="252">
        <v>1</v>
      </c>
      <c r="B27" s="253">
        <v>2</v>
      </c>
      <c r="C27" s="251">
        <v>3</v>
      </c>
      <c r="D27" s="251">
        <v>4</v>
      </c>
      <c r="E27" s="252">
        <v>5</v>
      </c>
      <c r="F27" s="254">
        <v>6</v>
      </c>
      <c r="G27" s="254">
        <v>7</v>
      </c>
      <c r="H27" s="254">
        <v>8</v>
      </c>
      <c r="I27" s="254">
        <v>9</v>
      </c>
      <c r="J27" s="254">
        <v>10</v>
      </c>
      <c r="K27" s="254">
        <v>11</v>
      </c>
      <c r="L27" s="254">
        <v>12</v>
      </c>
      <c r="M27" s="254">
        <v>13</v>
      </c>
      <c r="N27" s="254">
        <v>14</v>
      </c>
      <c r="O27" s="254">
        <v>15</v>
      </c>
      <c r="P27" s="254">
        <v>16</v>
      </c>
      <c r="Q27" s="254">
        <v>17</v>
      </c>
    </row>
    <row r="28" spans="1:17" x14ac:dyDescent="0.2">
      <c r="A28" s="255" t="s">
        <v>650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</row>
    <row r="29" spans="1:17" ht="92.25" x14ac:dyDescent="0.2">
      <c r="A29" s="252">
        <v>1</v>
      </c>
      <c r="B29" s="258" t="s">
        <v>651</v>
      </c>
      <c r="C29" s="259" t="s">
        <v>652</v>
      </c>
      <c r="D29" s="260" t="s">
        <v>423</v>
      </c>
      <c r="E29" s="287">
        <v>4</v>
      </c>
      <c r="F29" s="262">
        <v>28.55</v>
      </c>
      <c r="G29" s="262">
        <v>9.93</v>
      </c>
      <c r="H29" s="262">
        <v>18.62</v>
      </c>
      <c r="I29" s="262">
        <v>1.41</v>
      </c>
      <c r="J29" s="263">
        <v>114</v>
      </c>
      <c r="K29" s="263">
        <v>40</v>
      </c>
      <c r="L29" s="263">
        <v>74</v>
      </c>
      <c r="M29" s="263">
        <v>6</v>
      </c>
      <c r="N29" s="263">
        <v>0.71099999999999997</v>
      </c>
      <c r="O29" s="263">
        <v>2.84</v>
      </c>
      <c r="P29" s="263">
        <v>8.6999999999999994E-2</v>
      </c>
      <c r="Q29" s="263">
        <v>0.35</v>
      </c>
    </row>
    <row r="30" spans="1:17" ht="19.5" x14ac:dyDescent="0.2">
      <c r="A30" s="252"/>
      <c r="B30" s="264"/>
      <c r="C30" s="265" t="s">
        <v>619</v>
      </c>
      <c r="D30" s="261" t="s">
        <v>119</v>
      </c>
      <c r="E30" s="266" t="s">
        <v>653</v>
      </c>
      <c r="F30" s="267">
        <v>13.97</v>
      </c>
      <c r="G30" s="267">
        <v>13.97</v>
      </c>
      <c r="H30" s="263"/>
      <c r="I30" s="263"/>
      <c r="J30" s="267">
        <v>39.67</v>
      </c>
      <c r="K30" s="267">
        <v>39.67</v>
      </c>
      <c r="L30" s="263"/>
      <c r="M30" s="263"/>
      <c r="N30" s="263"/>
      <c r="O30" s="263"/>
      <c r="P30" s="263"/>
      <c r="Q30" s="263"/>
    </row>
    <row r="31" spans="1:17" ht="33.75" x14ac:dyDescent="0.2">
      <c r="A31" s="252"/>
      <c r="B31" s="268" t="s">
        <v>654</v>
      </c>
      <c r="C31" s="265" t="s">
        <v>655</v>
      </c>
      <c r="D31" s="261" t="s">
        <v>146</v>
      </c>
      <c r="E31" s="266" t="s">
        <v>656</v>
      </c>
      <c r="F31" s="267">
        <v>172.79</v>
      </c>
      <c r="G31" s="263"/>
      <c r="H31" s="267">
        <v>172.79</v>
      </c>
      <c r="I31" s="267">
        <v>18.2</v>
      </c>
      <c r="J31" s="267">
        <v>13.82</v>
      </c>
      <c r="K31" s="263"/>
      <c r="L31" s="267">
        <v>13.82</v>
      </c>
      <c r="M31" s="267">
        <v>1.46</v>
      </c>
      <c r="N31" s="263"/>
      <c r="O31" s="263"/>
      <c r="P31" s="263"/>
      <c r="Q31" s="263"/>
    </row>
    <row r="32" spans="1:17" ht="22.5" x14ac:dyDescent="0.2">
      <c r="A32" s="252"/>
      <c r="B32" s="268" t="s">
        <v>326</v>
      </c>
      <c r="C32" s="265" t="s">
        <v>327</v>
      </c>
      <c r="D32" s="261" t="s">
        <v>146</v>
      </c>
      <c r="E32" s="266" t="s">
        <v>657</v>
      </c>
      <c r="F32" s="267">
        <v>8.9700000000000006</v>
      </c>
      <c r="G32" s="263"/>
      <c r="H32" s="267">
        <v>8.9700000000000006</v>
      </c>
      <c r="I32" s="263"/>
      <c r="J32" s="267">
        <v>7.62</v>
      </c>
      <c r="K32" s="263"/>
      <c r="L32" s="267">
        <v>7.62</v>
      </c>
      <c r="M32" s="263"/>
      <c r="N32" s="263"/>
      <c r="O32" s="263"/>
      <c r="P32" s="263"/>
      <c r="Q32" s="263"/>
    </row>
    <row r="33" spans="1:17" ht="33.75" x14ac:dyDescent="0.2">
      <c r="A33" s="252"/>
      <c r="B33" s="268" t="s">
        <v>658</v>
      </c>
      <c r="C33" s="265" t="s">
        <v>155</v>
      </c>
      <c r="D33" s="261" t="s">
        <v>146</v>
      </c>
      <c r="E33" s="266" t="s">
        <v>659</v>
      </c>
      <c r="F33" s="267">
        <v>103.34</v>
      </c>
      <c r="G33" s="263"/>
      <c r="H33" s="267">
        <v>103.34</v>
      </c>
      <c r="I33" s="267">
        <v>15.62</v>
      </c>
      <c r="J33" s="267">
        <v>26.87</v>
      </c>
      <c r="K33" s="263"/>
      <c r="L33" s="267">
        <v>26.87</v>
      </c>
      <c r="M33" s="267">
        <v>4.0599999999999996</v>
      </c>
      <c r="N33" s="263"/>
      <c r="O33" s="263"/>
      <c r="P33" s="263"/>
      <c r="Q33" s="263"/>
    </row>
    <row r="34" spans="1:17" ht="22.5" x14ac:dyDescent="0.2">
      <c r="A34" s="252"/>
      <c r="B34" s="268" t="s">
        <v>660</v>
      </c>
      <c r="C34" s="265" t="s">
        <v>661</v>
      </c>
      <c r="D34" s="261" t="s">
        <v>146</v>
      </c>
      <c r="E34" s="266" t="s">
        <v>659</v>
      </c>
      <c r="F34" s="267">
        <v>56.77</v>
      </c>
      <c r="G34" s="263"/>
      <c r="H34" s="267">
        <v>56.77</v>
      </c>
      <c r="I34" s="263"/>
      <c r="J34" s="267">
        <v>14.76</v>
      </c>
      <c r="K34" s="263"/>
      <c r="L34" s="267">
        <v>14.76</v>
      </c>
      <c r="M34" s="263"/>
      <c r="N34" s="263"/>
      <c r="O34" s="263"/>
      <c r="P34" s="263"/>
      <c r="Q34" s="263"/>
    </row>
    <row r="35" spans="1:17" ht="22.5" x14ac:dyDescent="0.2">
      <c r="A35" s="252"/>
      <c r="B35" s="268" t="s">
        <v>662</v>
      </c>
      <c r="C35" s="265" t="s">
        <v>663</v>
      </c>
      <c r="D35" s="261" t="s">
        <v>146</v>
      </c>
      <c r="E35" s="266" t="s">
        <v>656</v>
      </c>
      <c r="F35" s="267">
        <v>119.46</v>
      </c>
      <c r="G35" s="263"/>
      <c r="H35" s="267">
        <v>119.46</v>
      </c>
      <c r="I35" s="263"/>
      <c r="J35" s="267">
        <v>9.56</v>
      </c>
      <c r="K35" s="263"/>
      <c r="L35" s="267">
        <v>9.56</v>
      </c>
      <c r="M35" s="263"/>
      <c r="N35" s="263"/>
      <c r="O35" s="263"/>
      <c r="P35" s="263"/>
      <c r="Q35" s="263"/>
    </row>
    <row r="36" spans="1:17" ht="22.5" x14ac:dyDescent="0.2">
      <c r="A36" s="252"/>
      <c r="B36" s="268" t="s">
        <v>664</v>
      </c>
      <c r="C36" s="265" t="s">
        <v>462</v>
      </c>
      <c r="D36" s="261" t="s">
        <v>231</v>
      </c>
      <c r="E36" s="266" t="s">
        <v>217</v>
      </c>
      <c r="F36" s="267">
        <v>11.66</v>
      </c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</row>
    <row r="37" spans="1:17" ht="22.5" x14ac:dyDescent="0.2">
      <c r="A37" s="252"/>
      <c r="B37" s="268" t="s">
        <v>665</v>
      </c>
      <c r="C37" s="265" t="s">
        <v>372</v>
      </c>
      <c r="D37" s="261" t="s">
        <v>231</v>
      </c>
      <c r="E37" s="266" t="s">
        <v>217</v>
      </c>
      <c r="F37" s="267">
        <v>16.8</v>
      </c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</row>
    <row r="38" spans="1:17" ht="22.5" x14ac:dyDescent="0.2">
      <c r="A38" s="252"/>
      <c r="B38" s="268" t="s">
        <v>666</v>
      </c>
      <c r="C38" s="265" t="s">
        <v>667</v>
      </c>
      <c r="D38" s="261" t="s">
        <v>231</v>
      </c>
      <c r="E38" s="266" t="s">
        <v>217</v>
      </c>
      <c r="F38" s="267">
        <v>29.75</v>
      </c>
      <c r="G38" s="263"/>
      <c r="H38" s="263"/>
      <c r="I38" s="263"/>
      <c r="J38" s="263"/>
      <c r="K38" s="263"/>
      <c r="L38" s="263"/>
      <c r="M38" s="263"/>
      <c r="N38" s="263"/>
      <c r="O38" s="263"/>
      <c r="P38" s="263"/>
      <c r="Q38" s="263"/>
    </row>
    <row r="39" spans="1:17" ht="22.5" x14ac:dyDescent="0.2">
      <c r="A39" s="252"/>
      <c r="B39" s="268" t="s">
        <v>668</v>
      </c>
      <c r="C39" s="265" t="s">
        <v>482</v>
      </c>
      <c r="D39" s="261" t="s">
        <v>71</v>
      </c>
      <c r="E39" s="266" t="s">
        <v>217</v>
      </c>
      <c r="F39" s="267">
        <v>1</v>
      </c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</row>
    <row r="40" spans="1:17" ht="43.5" x14ac:dyDescent="0.2">
      <c r="A40" s="252">
        <v>2</v>
      </c>
      <c r="B40" s="258" t="s">
        <v>669</v>
      </c>
      <c r="C40" s="259" t="s">
        <v>670</v>
      </c>
      <c r="D40" s="260" t="s">
        <v>671</v>
      </c>
      <c r="E40" s="261" t="s">
        <v>672</v>
      </c>
      <c r="F40" s="262">
        <v>106.34</v>
      </c>
      <c r="G40" s="262">
        <v>105.94</v>
      </c>
      <c r="H40" s="262">
        <v>0.4</v>
      </c>
      <c r="I40" s="262">
        <v>0.16</v>
      </c>
      <c r="J40" s="263">
        <v>160</v>
      </c>
      <c r="K40" s="263">
        <v>159</v>
      </c>
      <c r="L40" s="263">
        <v>1</v>
      </c>
      <c r="M40" s="263"/>
      <c r="N40" s="263">
        <v>9.64</v>
      </c>
      <c r="O40" s="263">
        <v>14.46</v>
      </c>
      <c r="P40" s="263">
        <v>0.01</v>
      </c>
      <c r="Q40" s="263">
        <v>0.02</v>
      </c>
    </row>
    <row r="41" spans="1:17" ht="19.5" x14ac:dyDescent="0.2">
      <c r="A41" s="252"/>
      <c r="B41" s="264"/>
      <c r="C41" s="265" t="s">
        <v>673</v>
      </c>
      <c r="D41" s="261" t="s">
        <v>119</v>
      </c>
      <c r="E41" s="266" t="s">
        <v>674</v>
      </c>
      <c r="F41" s="267">
        <v>10.99</v>
      </c>
      <c r="G41" s="267">
        <v>10.99</v>
      </c>
      <c r="H41" s="263"/>
      <c r="I41" s="263"/>
      <c r="J41" s="267">
        <v>158.91999999999999</v>
      </c>
      <c r="K41" s="267">
        <v>158.91999999999999</v>
      </c>
      <c r="L41" s="263"/>
      <c r="M41" s="263"/>
      <c r="N41" s="263"/>
      <c r="O41" s="263"/>
      <c r="P41" s="263"/>
      <c r="Q41" s="263"/>
    </row>
    <row r="42" spans="1:17" ht="22.5" x14ac:dyDescent="0.2">
      <c r="A42" s="252"/>
      <c r="B42" s="268" t="s">
        <v>144</v>
      </c>
      <c r="C42" s="265" t="s">
        <v>145</v>
      </c>
      <c r="D42" s="261" t="s">
        <v>146</v>
      </c>
      <c r="E42" s="266" t="s">
        <v>675</v>
      </c>
      <c r="F42" s="267">
        <v>40.299999999999997</v>
      </c>
      <c r="G42" s="263"/>
      <c r="H42" s="267">
        <v>40.299999999999997</v>
      </c>
      <c r="I42" s="267">
        <v>15.62</v>
      </c>
      <c r="J42" s="267">
        <v>0.81</v>
      </c>
      <c r="K42" s="263"/>
      <c r="L42" s="267">
        <v>0.81</v>
      </c>
      <c r="M42" s="267">
        <v>0.31</v>
      </c>
      <c r="N42" s="263"/>
      <c r="O42" s="263"/>
      <c r="P42" s="263"/>
      <c r="Q42" s="263"/>
    </row>
    <row r="43" spans="1:17" ht="55.5" x14ac:dyDescent="0.2">
      <c r="A43" s="252">
        <v>3</v>
      </c>
      <c r="B43" s="258" t="s">
        <v>676</v>
      </c>
      <c r="C43" s="259" t="s">
        <v>677</v>
      </c>
      <c r="D43" s="260" t="s">
        <v>678</v>
      </c>
      <c r="E43" s="261" t="s">
        <v>679</v>
      </c>
      <c r="F43" s="262">
        <v>441.17</v>
      </c>
      <c r="G43" s="262">
        <v>423.22</v>
      </c>
      <c r="H43" s="262">
        <v>11.1</v>
      </c>
      <c r="I43" s="262">
        <v>3.59</v>
      </c>
      <c r="J43" s="263">
        <v>221</v>
      </c>
      <c r="K43" s="263">
        <v>212</v>
      </c>
      <c r="L43" s="263">
        <v>6</v>
      </c>
      <c r="M43" s="263">
        <v>2</v>
      </c>
      <c r="N43" s="263">
        <v>36.770000000000003</v>
      </c>
      <c r="O43" s="263">
        <v>18.39</v>
      </c>
      <c r="P43" s="263">
        <v>0.23</v>
      </c>
      <c r="Q43" s="263">
        <v>0.12</v>
      </c>
    </row>
    <row r="44" spans="1:17" ht="19.5" x14ac:dyDescent="0.2">
      <c r="A44" s="252"/>
      <c r="B44" s="264"/>
      <c r="C44" s="265" t="s">
        <v>680</v>
      </c>
      <c r="D44" s="261" t="s">
        <v>119</v>
      </c>
      <c r="E44" s="266" t="s">
        <v>681</v>
      </c>
      <c r="F44" s="267">
        <v>11.51</v>
      </c>
      <c r="G44" s="267">
        <v>11.51</v>
      </c>
      <c r="H44" s="263"/>
      <c r="I44" s="263"/>
      <c r="J44" s="267">
        <v>211.67</v>
      </c>
      <c r="K44" s="267">
        <v>211.67</v>
      </c>
      <c r="L44" s="263"/>
      <c r="M44" s="263"/>
      <c r="N44" s="263"/>
      <c r="O44" s="263"/>
      <c r="P44" s="263"/>
      <c r="Q44" s="263"/>
    </row>
    <row r="45" spans="1:17" ht="22.5" x14ac:dyDescent="0.2">
      <c r="A45" s="252"/>
      <c r="B45" s="268" t="s">
        <v>144</v>
      </c>
      <c r="C45" s="265" t="s">
        <v>145</v>
      </c>
      <c r="D45" s="261" t="s">
        <v>146</v>
      </c>
      <c r="E45" s="266" t="s">
        <v>682</v>
      </c>
      <c r="F45" s="267">
        <v>40.299999999999997</v>
      </c>
      <c r="G45" s="263"/>
      <c r="H45" s="267">
        <v>40.299999999999997</v>
      </c>
      <c r="I45" s="267">
        <v>15.62</v>
      </c>
      <c r="J45" s="267">
        <v>4.84</v>
      </c>
      <c r="K45" s="263"/>
      <c r="L45" s="267">
        <v>4.84</v>
      </c>
      <c r="M45" s="267">
        <v>1.87</v>
      </c>
      <c r="N45" s="263"/>
      <c r="O45" s="263"/>
      <c r="P45" s="263"/>
      <c r="Q45" s="263"/>
    </row>
    <row r="46" spans="1:17" ht="19.5" x14ac:dyDescent="0.2">
      <c r="A46" s="252"/>
      <c r="B46" s="268" t="s">
        <v>683</v>
      </c>
      <c r="C46" s="265" t="s">
        <v>200</v>
      </c>
      <c r="D46" s="261" t="s">
        <v>146</v>
      </c>
      <c r="E46" s="266" t="s">
        <v>684</v>
      </c>
      <c r="F46" s="267">
        <v>1.24</v>
      </c>
      <c r="G46" s="263"/>
      <c r="H46" s="267">
        <v>1.24</v>
      </c>
      <c r="I46" s="263"/>
      <c r="J46" s="267">
        <v>0.92</v>
      </c>
      <c r="K46" s="263"/>
      <c r="L46" s="267">
        <v>0.92</v>
      </c>
      <c r="M46" s="263"/>
      <c r="N46" s="263"/>
      <c r="O46" s="263"/>
      <c r="P46" s="263"/>
      <c r="Q46" s="263"/>
    </row>
    <row r="47" spans="1:17" ht="22.5" x14ac:dyDescent="0.2">
      <c r="A47" s="252"/>
      <c r="B47" s="268" t="s">
        <v>685</v>
      </c>
      <c r="C47" s="265" t="s">
        <v>219</v>
      </c>
      <c r="D47" s="261" t="s">
        <v>220</v>
      </c>
      <c r="E47" s="266" t="s">
        <v>686</v>
      </c>
      <c r="F47" s="267">
        <v>11.89</v>
      </c>
      <c r="G47" s="263"/>
      <c r="H47" s="263"/>
      <c r="I47" s="263"/>
      <c r="J47" s="267">
        <v>1.72</v>
      </c>
      <c r="K47" s="263"/>
      <c r="L47" s="263"/>
      <c r="M47" s="263"/>
      <c r="N47" s="263"/>
      <c r="O47" s="263"/>
      <c r="P47" s="263"/>
      <c r="Q47" s="263"/>
    </row>
    <row r="48" spans="1:17" ht="22.5" x14ac:dyDescent="0.2">
      <c r="A48" s="252"/>
      <c r="B48" s="268" t="s">
        <v>687</v>
      </c>
      <c r="C48" s="265" t="s">
        <v>523</v>
      </c>
      <c r="D48" s="261" t="s">
        <v>220</v>
      </c>
      <c r="E48" s="266" t="s">
        <v>688</v>
      </c>
      <c r="F48" s="267">
        <v>85</v>
      </c>
      <c r="G48" s="263"/>
      <c r="H48" s="263"/>
      <c r="I48" s="263"/>
      <c r="J48" s="267">
        <v>1.7</v>
      </c>
      <c r="K48" s="263"/>
      <c r="L48" s="263"/>
      <c r="M48" s="263"/>
      <c r="N48" s="263"/>
      <c r="O48" s="263"/>
      <c r="P48" s="263"/>
      <c r="Q48" s="263"/>
    </row>
    <row r="49" spans="1:17" ht="84.75" x14ac:dyDescent="0.2">
      <c r="A49" s="252">
        <v>4</v>
      </c>
      <c r="B49" s="258" t="s">
        <v>279</v>
      </c>
      <c r="C49" s="259" t="s">
        <v>280</v>
      </c>
      <c r="D49" s="260" t="s">
        <v>281</v>
      </c>
      <c r="E49" s="261" t="s">
        <v>689</v>
      </c>
      <c r="F49" s="262">
        <v>47.28</v>
      </c>
      <c r="G49" s="262">
        <v>47.28</v>
      </c>
      <c r="H49" s="263"/>
      <c r="I49" s="263"/>
      <c r="J49" s="263">
        <v>11</v>
      </c>
      <c r="K49" s="263">
        <v>11</v>
      </c>
      <c r="L49" s="263"/>
      <c r="M49" s="263"/>
      <c r="N49" s="263"/>
      <c r="O49" s="263"/>
      <c r="P49" s="263"/>
      <c r="Q49" s="263"/>
    </row>
    <row r="50" spans="1:17" ht="116.25" x14ac:dyDescent="0.2">
      <c r="A50" s="252">
        <v>5</v>
      </c>
      <c r="B50" s="258" t="s">
        <v>283</v>
      </c>
      <c r="C50" s="259" t="s">
        <v>284</v>
      </c>
      <c r="D50" s="260" t="s">
        <v>281</v>
      </c>
      <c r="E50" s="261" t="s">
        <v>690</v>
      </c>
      <c r="F50" s="262">
        <v>14.72</v>
      </c>
      <c r="G50" s="263"/>
      <c r="H50" s="262">
        <v>14.72</v>
      </c>
      <c r="I50" s="263"/>
      <c r="J50" s="263">
        <v>3</v>
      </c>
      <c r="K50" s="263"/>
      <c r="L50" s="263">
        <v>3</v>
      </c>
      <c r="M50" s="263"/>
      <c r="N50" s="263"/>
      <c r="O50" s="263"/>
      <c r="P50" s="263"/>
      <c r="Q50" s="263"/>
    </row>
    <row r="51" spans="1:17" x14ac:dyDescent="0.2">
      <c r="A51" s="257" t="s">
        <v>243</v>
      </c>
      <c r="B51" s="256"/>
      <c r="C51" s="256"/>
      <c r="D51" s="256"/>
      <c r="E51" s="256"/>
      <c r="F51" s="256"/>
      <c r="G51" s="256"/>
      <c r="H51" s="256"/>
      <c r="I51" s="256"/>
      <c r="J51" s="262">
        <v>509</v>
      </c>
      <c r="K51" s="262">
        <v>422</v>
      </c>
      <c r="L51" s="262">
        <v>84</v>
      </c>
      <c r="M51" s="262">
        <v>8</v>
      </c>
      <c r="N51" s="263"/>
      <c r="O51" s="262">
        <v>35.69</v>
      </c>
      <c r="P51" s="263"/>
      <c r="Q51" s="262">
        <v>0.49</v>
      </c>
    </row>
    <row r="52" spans="1:17" x14ac:dyDescent="0.2">
      <c r="A52" s="257" t="s">
        <v>244</v>
      </c>
      <c r="B52" s="256"/>
      <c r="C52" s="256"/>
      <c r="D52" s="256"/>
      <c r="E52" s="256"/>
      <c r="F52" s="256"/>
      <c r="G52" s="256"/>
      <c r="H52" s="256"/>
      <c r="I52" s="256"/>
      <c r="J52" s="262">
        <v>361</v>
      </c>
      <c r="K52" s="263"/>
      <c r="L52" s="263"/>
      <c r="M52" s="263"/>
      <c r="N52" s="263"/>
      <c r="O52" s="263"/>
      <c r="P52" s="263"/>
      <c r="Q52" s="263"/>
    </row>
    <row r="53" spans="1:17" x14ac:dyDescent="0.2">
      <c r="A53" s="257" t="s">
        <v>245</v>
      </c>
      <c r="B53" s="256"/>
      <c r="C53" s="256"/>
      <c r="D53" s="256"/>
      <c r="E53" s="256"/>
      <c r="F53" s="256"/>
      <c r="G53" s="256"/>
      <c r="H53" s="256"/>
      <c r="I53" s="256"/>
      <c r="J53" s="262">
        <v>272</v>
      </c>
      <c r="K53" s="263"/>
      <c r="L53" s="263"/>
      <c r="M53" s="263"/>
      <c r="N53" s="263"/>
      <c r="O53" s="263"/>
      <c r="P53" s="263"/>
      <c r="Q53" s="263"/>
    </row>
    <row r="54" spans="1:17" x14ac:dyDescent="0.2">
      <c r="A54" s="269" t="s">
        <v>691</v>
      </c>
      <c r="B54" s="256"/>
      <c r="C54" s="256"/>
      <c r="D54" s="256"/>
      <c r="E54" s="256"/>
      <c r="F54" s="256"/>
      <c r="G54" s="256"/>
      <c r="H54" s="256"/>
      <c r="I54" s="256"/>
      <c r="J54" s="263"/>
      <c r="K54" s="263"/>
      <c r="L54" s="263"/>
      <c r="M54" s="263"/>
      <c r="N54" s="263"/>
      <c r="O54" s="263"/>
      <c r="P54" s="263"/>
      <c r="Q54" s="263"/>
    </row>
    <row r="55" spans="1:17" x14ac:dyDescent="0.2">
      <c r="A55" s="257" t="s">
        <v>570</v>
      </c>
      <c r="B55" s="256"/>
      <c r="C55" s="256"/>
      <c r="D55" s="256"/>
      <c r="E55" s="256"/>
      <c r="F55" s="256"/>
      <c r="G55" s="256"/>
      <c r="H55" s="256"/>
      <c r="I55" s="256"/>
      <c r="J55" s="262">
        <v>14</v>
      </c>
      <c r="K55" s="263"/>
      <c r="L55" s="263"/>
      <c r="M55" s="263"/>
      <c r="N55" s="263"/>
      <c r="O55" s="263"/>
      <c r="P55" s="263"/>
      <c r="Q55" s="263"/>
    </row>
    <row r="56" spans="1:17" x14ac:dyDescent="0.2">
      <c r="A56" s="257" t="s">
        <v>571</v>
      </c>
      <c r="B56" s="256"/>
      <c r="C56" s="256"/>
      <c r="D56" s="256"/>
      <c r="E56" s="256"/>
      <c r="F56" s="256"/>
      <c r="G56" s="256"/>
      <c r="H56" s="256"/>
      <c r="I56" s="256"/>
      <c r="J56" s="262">
        <v>1128</v>
      </c>
      <c r="K56" s="263"/>
      <c r="L56" s="263"/>
      <c r="M56" s="263"/>
      <c r="N56" s="263"/>
      <c r="O56" s="262">
        <v>35.69</v>
      </c>
      <c r="P56" s="263"/>
      <c r="Q56" s="262">
        <v>0.49</v>
      </c>
    </row>
    <row r="57" spans="1:17" x14ac:dyDescent="0.2">
      <c r="A57" s="257" t="s">
        <v>252</v>
      </c>
      <c r="B57" s="256"/>
      <c r="C57" s="256"/>
      <c r="D57" s="256"/>
      <c r="E57" s="256"/>
      <c r="F57" s="256"/>
      <c r="G57" s="256"/>
      <c r="H57" s="256"/>
      <c r="I57" s="256"/>
      <c r="J57" s="262">
        <v>1142</v>
      </c>
      <c r="K57" s="263"/>
      <c r="L57" s="263"/>
      <c r="M57" s="263"/>
      <c r="N57" s="263"/>
      <c r="O57" s="262">
        <v>35.69</v>
      </c>
      <c r="P57" s="263"/>
      <c r="Q57" s="262">
        <v>0.49</v>
      </c>
    </row>
    <row r="58" spans="1:17" x14ac:dyDescent="0.2">
      <c r="A58" s="257" t="s">
        <v>253</v>
      </c>
      <c r="B58" s="256"/>
      <c r="C58" s="256"/>
      <c r="D58" s="256"/>
      <c r="E58" s="256"/>
      <c r="F58" s="256"/>
      <c r="G58" s="256"/>
      <c r="H58" s="256"/>
      <c r="I58" s="256"/>
      <c r="J58" s="263"/>
      <c r="K58" s="263"/>
      <c r="L58" s="263"/>
      <c r="M58" s="263"/>
      <c r="N58" s="263"/>
      <c r="O58" s="263"/>
      <c r="P58" s="263"/>
      <c r="Q58" s="263"/>
    </row>
    <row r="59" spans="1:17" x14ac:dyDescent="0.2">
      <c r="A59" s="257" t="s">
        <v>572</v>
      </c>
      <c r="B59" s="256"/>
      <c r="C59" s="256"/>
      <c r="D59" s="256"/>
      <c r="E59" s="256"/>
      <c r="F59" s="256"/>
      <c r="G59" s="256"/>
      <c r="H59" s="256"/>
      <c r="I59" s="256"/>
      <c r="J59" s="262">
        <v>3</v>
      </c>
      <c r="K59" s="263"/>
      <c r="L59" s="263"/>
      <c r="M59" s="263"/>
      <c r="N59" s="263"/>
      <c r="O59" s="263"/>
      <c r="P59" s="263"/>
      <c r="Q59" s="263"/>
    </row>
    <row r="60" spans="1:17" x14ac:dyDescent="0.2">
      <c r="A60" s="257" t="s">
        <v>254</v>
      </c>
      <c r="B60" s="256"/>
      <c r="C60" s="256"/>
      <c r="D60" s="256"/>
      <c r="E60" s="256"/>
      <c r="F60" s="256"/>
      <c r="G60" s="256"/>
      <c r="H60" s="256"/>
      <c r="I60" s="256"/>
      <c r="J60" s="262">
        <v>84</v>
      </c>
      <c r="K60" s="263"/>
      <c r="L60" s="263"/>
      <c r="M60" s="263"/>
      <c r="N60" s="263"/>
      <c r="O60" s="263"/>
      <c r="P60" s="263"/>
      <c r="Q60" s="263"/>
    </row>
    <row r="61" spans="1:17" x14ac:dyDescent="0.2">
      <c r="A61" s="257" t="s">
        <v>255</v>
      </c>
      <c r="B61" s="256"/>
      <c r="C61" s="256"/>
      <c r="D61" s="256"/>
      <c r="E61" s="256"/>
      <c r="F61" s="256"/>
      <c r="G61" s="256"/>
      <c r="H61" s="256"/>
      <c r="I61" s="256"/>
      <c r="J61" s="262">
        <v>430</v>
      </c>
      <c r="K61" s="263"/>
      <c r="L61" s="263"/>
      <c r="M61" s="263"/>
      <c r="N61" s="263"/>
      <c r="O61" s="263"/>
      <c r="P61" s="263"/>
      <c r="Q61" s="263"/>
    </row>
    <row r="62" spans="1:17" x14ac:dyDescent="0.2">
      <c r="A62" s="257" t="s">
        <v>256</v>
      </c>
      <c r="B62" s="256"/>
      <c r="C62" s="256"/>
      <c r="D62" s="256"/>
      <c r="E62" s="256"/>
      <c r="F62" s="256"/>
      <c r="G62" s="256"/>
      <c r="H62" s="256"/>
      <c r="I62" s="256"/>
      <c r="J62" s="262">
        <v>361</v>
      </c>
      <c r="K62" s="263"/>
      <c r="L62" s="263"/>
      <c r="M62" s="263"/>
      <c r="N62" s="263"/>
      <c r="O62" s="263"/>
      <c r="P62" s="263"/>
      <c r="Q62" s="263"/>
    </row>
    <row r="63" spans="1:17" x14ac:dyDescent="0.2">
      <c r="A63" s="257" t="s">
        <v>257</v>
      </c>
      <c r="B63" s="256"/>
      <c r="C63" s="256"/>
      <c r="D63" s="256"/>
      <c r="E63" s="256"/>
      <c r="F63" s="256"/>
      <c r="G63" s="256"/>
      <c r="H63" s="256"/>
      <c r="I63" s="256"/>
      <c r="J63" s="262">
        <v>272</v>
      </c>
      <c r="K63" s="263"/>
      <c r="L63" s="263"/>
      <c r="M63" s="263"/>
      <c r="N63" s="263"/>
      <c r="O63" s="263"/>
      <c r="P63" s="263"/>
      <c r="Q63" s="263"/>
    </row>
    <row r="64" spans="1:17" x14ac:dyDescent="0.2">
      <c r="A64" s="269" t="s">
        <v>692</v>
      </c>
      <c r="B64" s="256"/>
      <c r="C64" s="256"/>
      <c r="D64" s="256"/>
      <c r="E64" s="256"/>
      <c r="F64" s="256"/>
      <c r="G64" s="256"/>
      <c r="H64" s="256"/>
      <c r="I64" s="256"/>
      <c r="J64" s="270">
        <v>1142</v>
      </c>
      <c r="K64" s="263"/>
      <c r="L64" s="263"/>
      <c r="M64" s="263"/>
      <c r="N64" s="263"/>
      <c r="O64" s="270">
        <v>35.69</v>
      </c>
      <c r="P64" s="263"/>
      <c r="Q64" s="270">
        <v>0.49</v>
      </c>
    </row>
    <row r="65" spans="1:17" x14ac:dyDescent="0.2">
      <c r="A65" s="271" t="s">
        <v>290</v>
      </c>
      <c r="B65" s="272"/>
      <c r="C65" s="272"/>
      <c r="D65" s="272"/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2"/>
      <c r="P65" s="272"/>
      <c r="Q65" s="272"/>
    </row>
    <row r="66" spans="1:17" x14ac:dyDescent="0.2">
      <c r="A66" s="257" t="s">
        <v>291</v>
      </c>
      <c r="B66" s="256"/>
      <c r="C66" s="256"/>
      <c r="D66" s="256"/>
      <c r="E66" s="256"/>
      <c r="F66" s="256"/>
      <c r="G66" s="256"/>
      <c r="H66" s="256"/>
      <c r="I66" s="256"/>
      <c r="J66" s="262">
        <v>509</v>
      </c>
      <c r="K66" s="262">
        <v>422</v>
      </c>
      <c r="L66" s="262">
        <v>84</v>
      </c>
      <c r="M66" s="262">
        <v>8</v>
      </c>
      <c r="N66" s="263"/>
      <c r="O66" s="262">
        <v>35.69</v>
      </c>
      <c r="P66" s="263"/>
      <c r="Q66" s="262">
        <v>0.49</v>
      </c>
    </row>
    <row r="67" spans="1:17" x14ac:dyDescent="0.2">
      <c r="A67" s="257" t="s">
        <v>244</v>
      </c>
      <c r="B67" s="256"/>
      <c r="C67" s="256"/>
      <c r="D67" s="256"/>
      <c r="E67" s="256"/>
      <c r="F67" s="256"/>
      <c r="G67" s="256"/>
      <c r="H67" s="256"/>
      <c r="I67" s="256"/>
      <c r="J67" s="262">
        <v>361</v>
      </c>
      <c r="K67" s="263"/>
      <c r="L67" s="263"/>
      <c r="M67" s="263"/>
      <c r="N67" s="263"/>
      <c r="O67" s="263"/>
      <c r="P67" s="263"/>
      <c r="Q67" s="263"/>
    </row>
    <row r="68" spans="1:17" x14ac:dyDescent="0.2">
      <c r="A68" s="257" t="s">
        <v>245</v>
      </c>
      <c r="B68" s="256"/>
      <c r="C68" s="256"/>
      <c r="D68" s="256"/>
      <c r="E68" s="256"/>
      <c r="F68" s="256"/>
      <c r="G68" s="256"/>
      <c r="H68" s="256"/>
      <c r="I68" s="256"/>
      <c r="J68" s="262">
        <v>272</v>
      </c>
      <c r="K68" s="263"/>
      <c r="L68" s="263"/>
      <c r="M68" s="263"/>
      <c r="N68" s="263"/>
      <c r="O68" s="263"/>
      <c r="P68" s="263"/>
      <c r="Q68" s="263"/>
    </row>
    <row r="69" spans="1:17" x14ac:dyDescent="0.2">
      <c r="A69" s="269" t="s">
        <v>292</v>
      </c>
      <c r="B69" s="256"/>
      <c r="C69" s="256"/>
      <c r="D69" s="256"/>
      <c r="E69" s="256"/>
      <c r="F69" s="256"/>
      <c r="G69" s="256"/>
      <c r="H69" s="256"/>
      <c r="I69" s="256"/>
      <c r="J69" s="263"/>
      <c r="K69" s="263"/>
      <c r="L69" s="263"/>
      <c r="M69" s="263"/>
      <c r="N69" s="263"/>
      <c r="O69" s="263"/>
      <c r="P69" s="263"/>
      <c r="Q69" s="263"/>
    </row>
    <row r="70" spans="1:17" x14ac:dyDescent="0.2">
      <c r="A70" s="257" t="s">
        <v>570</v>
      </c>
      <c r="B70" s="256"/>
      <c r="C70" s="256"/>
      <c r="D70" s="256"/>
      <c r="E70" s="256"/>
      <c r="F70" s="256"/>
      <c r="G70" s="256"/>
      <c r="H70" s="256"/>
      <c r="I70" s="256"/>
      <c r="J70" s="262">
        <v>14</v>
      </c>
      <c r="K70" s="263"/>
      <c r="L70" s="263"/>
      <c r="M70" s="263"/>
      <c r="N70" s="263"/>
      <c r="O70" s="263"/>
      <c r="P70" s="263"/>
      <c r="Q70" s="263"/>
    </row>
    <row r="71" spans="1:17" x14ac:dyDescent="0.2">
      <c r="A71" s="257" t="s">
        <v>571</v>
      </c>
      <c r="B71" s="256"/>
      <c r="C71" s="256"/>
      <c r="D71" s="256"/>
      <c r="E71" s="256"/>
      <c r="F71" s="256"/>
      <c r="G71" s="256"/>
      <c r="H71" s="256"/>
      <c r="I71" s="256"/>
      <c r="J71" s="262">
        <v>1128</v>
      </c>
      <c r="K71" s="263"/>
      <c r="L71" s="263"/>
      <c r="M71" s="263"/>
      <c r="N71" s="263"/>
      <c r="O71" s="262">
        <v>35.69</v>
      </c>
      <c r="P71" s="263"/>
      <c r="Q71" s="262">
        <v>0.49</v>
      </c>
    </row>
    <row r="72" spans="1:17" x14ac:dyDescent="0.2">
      <c r="A72" s="257" t="s">
        <v>252</v>
      </c>
      <c r="B72" s="256"/>
      <c r="C72" s="256"/>
      <c r="D72" s="256"/>
      <c r="E72" s="256"/>
      <c r="F72" s="256"/>
      <c r="G72" s="256"/>
      <c r="H72" s="256"/>
      <c r="I72" s="256"/>
      <c r="J72" s="262">
        <v>1142</v>
      </c>
      <c r="K72" s="263"/>
      <c r="L72" s="263"/>
      <c r="M72" s="263"/>
      <c r="N72" s="263"/>
      <c r="O72" s="262">
        <v>35.69</v>
      </c>
      <c r="P72" s="263"/>
      <c r="Q72" s="262">
        <v>0.49</v>
      </c>
    </row>
    <row r="73" spans="1:17" x14ac:dyDescent="0.2">
      <c r="A73" s="257" t="s">
        <v>253</v>
      </c>
      <c r="B73" s="256"/>
      <c r="C73" s="256"/>
      <c r="D73" s="256"/>
      <c r="E73" s="256"/>
      <c r="F73" s="256"/>
      <c r="G73" s="256"/>
      <c r="H73" s="256"/>
      <c r="I73" s="256"/>
      <c r="J73" s="263"/>
      <c r="K73" s="263"/>
      <c r="L73" s="263"/>
      <c r="M73" s="263"/>
      <c r="N73" s="263"/>
      <c r="O73" s="263"/>
      <c r="P73" s="263"/>
      <c r="Q73" s="263"/>
    </row>
    <row r="74" spans="1:17" x14ac:dyDescent="0.2">
      <c r="A74" s="257" t="s">
        <v>572</v>
      </c>
      <c r="B74" s="256"/>
      <c r="C74" s="256"/>
      <c r="D74" s="256"/>
      <c r="E74" s="256"/>
      <c r="F74" s="256"/>
      <c r="G74" s="256"/>
      <c r="H74" s="256"/>
      <c r="I74" s="256"/>
      <c r="J74" s="262">
        <v>3</v>
      </c>
      <c r="K74" s="263"/>
      <c r="L74" s="263"/>
      <c r="M74" s="263"/>
      <c r="N74" s="263"/>
      <c r="O74" s="263"/>
      <c r="P74" s="263"/>
      <c r="Q74" s="263"/>
    </row>
    <row r="75" spans="1:17" x14ac:dyDescent="0.2">
      <c r="A75" s="257" t="s">
        <v>254</v>
      </c>
      <c r="B75" s="256"/>
      <c r="C75" s="256"/>
      <c r="D75" s="256"/>
      <c r="E75" s="256"/>
      <c r="F75" s="256"/>
      <c r="G75" s="256"/>
      <c r="H75" s="256"/>
      <c r="I75" s="256"/>
      <c r="J75" s="262">
        <v>84</v>
      </c>
      <c r="K75" s="263"/>
      <c r="L75" s="263"/>
      <c r="M75" s="263"/>
      <c r="N75" s="263"/>
      <c r="O75" s="263"/>
      <c r="P75" s="263"/>
      <c r="Q75" s="263"/>
    </row>
    <row r="76" spans="1:17" x14ac:dyDescent="0.2">
      <c r="A76" s="257" t="s">
        <v>255</v>
      </c>
      <c r="B76" s="256"/>
      <c r="C76" s="256"/>
      <c r="D76" s="256"/>
      <c r="E76" s="256"/>
      <c r="F76" s="256"/>
      <c r="G76" s="256"/>
      <c r="H76" s="256"/>
      <c r="I76" s="256"/>
      <c r="J76" s="262">
        <v>430</v>
      </c>
      <c r="K76" s="263"/>
      <c r="L76" s="263"/>
      <c r="M76" s="263"/>
      <c r="N76" s="263"/>
      <c r="O76" s="263"/>
      <c r="P76" s="263"/>
      <c r="Q76" s="263"/>
    </row>
    <row r="77" spans="1:17" x14ac:dyDescent="0.2">
      <c r="A77" s="257" t="s">
        <v>256</v>
      </c>
      <c r="B77" s="256"/>
      <c r="C77" s="256"/>
      <c r="D77" s="256"/>
      <c r="E77" s="256"/>
      <c r="F77" s="256"/>
      <c r="G77" s="256"/>
      <c r="H77" s="256"/>
      <c r="I77" s="256"/>
      <c r="J77" s="262">
        <v>361</v>
      </c>
      <c r="K77" s="263"/>
      <c r="L77" s="263"/>
      <c r="M77" s="263"/>
      <c r="N77" s="263"/>
      <c r="O77" s="263"/>
      <c r="P77" s="263"/>
      <c r="Q77" s="263"/>
    </row>
    <row r="78" spans="1:17" x14ac:dyDescent="0.2">
      <c r="A78" s="257" t="s">
        <v>257</v>
      </c>
      <c r="B78" s="256"/>
      <c r="C78" s="256"/>
      <c r="D78" s="256"/>
      <c r="E78" s="256"/>
      <c r="F78" s="256"/>
      <c r="G78" s="256"/>
      <c r="H78" s="256"/>
      <c r="I78" s="256"/>
      <c r="J78" s="262">
        <v>272</v>
      </c>
      <c r="K78" s="263"/>
      <c r="L78" s="263"/>
      <c r="M78" s="263"/>
      <c r="N78" s="263"/>
      <c r="O78" s="263"/>
      <c r="P78" s="263"/>
      <c r="Q78" s="263"/>
    </row>
    <row r="79" spans="1:17" x14ac:dyDescent="0.2">
      <c r="A79" s="269" t="s">
        <v>293</v>
      </c>
      <c r="B79" s="256"/>
      <c r="C79" s="256"/>
      <c r="D79" s="256"/>
      <c r="E79" s="256"/>
      <c r="F79" s="256"/>
      <c r="G79" s="256"/>
      <c r="H79" s="256"/>
      <c r="I79" s="256"/>
      <c r="J79" s="270">
        <v>1142</v>
      </c>
      <c r="K79" s="263"/>
      <c r="L79" s="263"/>
      <c r="M79" s="263"/>
      <c r="N79" s="263"/>
      <c r="O79" s="270">
        <v>35.69</v>
      </c>
      <c r="P79" s="263"/>
      <c r="Q79" s="270">
        <v>0.49</v>
      </c>
    </row>
    <row r="80" spans="1:17" x14ac:dyDescent="0.2">
      <c r="A80" s="243"/>
      <c r="B80" s="217"/>
      <c r="C80" s="244"/>
      <c r="D80" s="234"/>
      <c r="E80" s="245"/>
      <c r="F80" s="273"/>
      <c r="G80" s="273"/>
      <c r="H80" s="273"/>
      <c r="I80" s="273"/>
      <c r="J80" s="273"/>
      <c r="K80" s="273"/>
      <c r="L80" s="273"/>
      <c r="M80" s="273"/>
      <c r="N80" s="273"/>
      <c r="O80" s="273"/>
      <c r="P80" s="273"/>
      <c r="Q80" s="273"/>
    </row>
    <row r="81" spans="1:17" x14ac:dyDescent="0.2">
      <c r="A81" s="243"/>
      <c r="B81" s="217"/>
      <c r="C81" s="244"/>
      <c r="D81" s="234"/>
      <c r="E81" s="245"/>
      <c r="F81" s="273"/>
      <c r="G81" s="273"/>
      <c r="H81" s="273"/>
      <c r="I81" s="273"/>
      <c r="J81" s="273"/>
      <c r="K81" s="273"/>
      <c r="L81" s="273"/>
      <c r="M81" s="273"/>
      <c r="N81" s="273"/>
      <c r="O81" s="273"/>
      <c r="P81" s="273"/>
      <c r="Q81" s="273"/>
    </row>
    <row r="82" spans="1:17" x14ac:dyDescent="0.2">
      <c r="A82" s="274" t="s">
        <v>294</v>
      </c>
      <c r="B82" s="275"/>
      <c r="C82" s="275"/>
      <c r="D82" s="234"/>
      <c r="E82" s="245"/>
      <c r="F82" s="273"/>
      <c r="G82" s="273"/>
      <c r="H82" s="273"/>
      <c r="I82" s="273"/>
      <c r="J82" s="273"/>
      <c r="K82" s="273"/>
      <c r="L82" s="273"/>
      <c r="M82" s="273"/>
      <c r="N82" s="273"/>
      <c r="O82" s="273"/>
      <c r="P82" s="273"/>
      <c r="Q82" s="273"/>
    </row>
    <row r="83" spans="1:17" x14ac:dyDescent="0.2">
      <c r="A83" s="243"/>
      <c r="B83" s="217"/>
      <c r="C83" s="244"/>
      <c r="D83" s="234"/>
      <c r="E83" s="245"/>
      <c r="F83" s="273"/>
      <c r="G83" s="273"/>
      <c r="H83" s="273"/>
      <c r="I83" s="273"/>
      <c r="J83" s="273"/>
      <c r="K83" s="273"/>
      <c r="L83" s="273"/>
      <c r="M83" s="273"/>
      <c r="N83" s="273"/>
      <c r="O83" s="273"/>
      <c r="P83" s="273"/>
      <c r="Q83" s="273"/>
    </row>
    <row r="84" spans="1:17" ht="24" x14ac:dyDescent="0.2">
      <c r="A84" s="276" t="s">
        <v>295</v>
      </c>
      <c r="B84" s="277"/>
      <c r="C84" s="277"/>
      <c r="D84" s="278" t="s">
        <v>296</v>
      </c>
      <c r="E84" s="279" t="s">
        <v>297</v>
      </c>
      <c r="F84" s="280" t="s">
        <v>298</v>
      </c>
      <c r="G84" s="273"/>
      <c r="H84" s="273"/>
      <c r="I84" s="273"/>
      <c r="J84" s="273"/>
      <c r="K84" s="273"/>
      <c r="L84" s="273"/>
      <c r="M84" s="273"/>
      <c r="N84" s="273"/>
      <c r="O84" s="273"/>
      <c r="P84" s="273"/>
      <c r="Q84" s="273"/>
    </row>
    <row r="85" spans="1:17" ht="24" x14ac:dyDescent="0.2">
      <c r="A85" s="257" t="s">
        <v>299</v>
      </c>
      <c r="B85" s="281"/>
      <c r="C85" s="281"/>
      <c r="D85" s="259" t="s">
        <v>300</v>
      </c>
      <c r="E85" s="282">
        <v>5.73</v>
      </c>
      <c r="F85" s="262">
        <v>5.73</v>
      </c>
      <c r="G85" s="273"/>
      <c r="H85" s="273"/>
      <c r="I85" s="273"/>
      <c r="J85" s="273"/>
      <c r="K85" s="273"/>
      <c r="L85" s="273"/>
      <c r="M85" s="273"/>
      <c r="N85" s="273"/>
      <c r="O85" s="273"/>
      <c r="P85" s="273"/>
      <c r="Q85" s="273"/>
    </row>
    <row r="86" spans="1:17" ht="24" x14ac:dyDescent="0.2">
      <c r="A86" s="257" t="s">
        <v>301</v>
      </c>
      <c r="B86" s="281"/>
      <c r="C86" s="281"/>
      <c r="D86" s="259" t="s">
        <v>302</v>
      </c>
      <c r="E86" s="282">
        <v>4.04</v>
      </c>
      <c r="F86" s="262">
        <v>4.04</v>
      </c>
      <c r="G86" s="273"/>
      <c r="H86" s="273"/>
      <c r="I86" s="273"/>
      <c r="J86" s="273"/>
      <c r="K86" s="273"/>
      <c r="L86" s="273"/>
      <c r="M86" s="273"/>
      <c r="N86" s="273"/>
      <c r="O86" s="273"/>
      <c r="P86" s="273"/>
      <c r="Q86" s="273"/>
    </row>
    <row r="87" spans="1:17" x14ac:dyDescent="0.2">
      <c r="A87" s="243"/>
      <c r="B87" s="217"/>
      <c r="C87" s="244"/>
      <c r="D87" s="234"/>
      <c r="E87" s="245"/>
      <c r="F87" s="273"/>
      <c r="G87" s="273"/>
      <c r="H87" s="273"/>
      <c r="I87" s="273"/>
      <c r="J87" s="273"/>
      <c r="K87" s="273"/>
      <c r="L87" s="273"/>
      <c r="M87" s="273"/>
      <c r="N87" s="273"/>
      <c r="O87" s="273"/>
      <c r="P87" s="273"/>
      <c r="Q87" s="273"/>
    </row>
    <row r="88" spans="1:17" x14ac:dyDescent="0.2">
      <c r="A88" s="243"/>
      <c r="B88" s="217"/>
      <c r="C88" s="244"/>
      <c r="D88" s="234"/>
      <c r="E88" s="245"/>
      <c r="F88" s="273"/>
      <c r="G88" s="273"/>
      <c r="H88" s="273"/>
      <c r="I88" s="273"/>
      <c r="J88" s="273"/>
      <c r="K88" s="273"/>
      <c r="L88" s="273"/>
      <c r="M88" s="273"/>
      <c r="N88" s="273"/>
      <c r="O88" s="273"/>
      <c r="P88" s="273"/>
      <c r="Q88" s="273"/>
    </row>
    <row r="89" spans="1:17" x14ac:dyDescent="0.2">
      <c r="A89" s="243"/>
      <c r="B89" s="217"/>
      <c r="C89" s="244"/>
      <c r="D89" s="234"/>
      <c r="E89" s="245"/>
      <c r="F89" s="273"/>
      <c r="G89" s="273"/>
      <c r="H89" s="273"/>
      <c r="I89" s="273"/>
      <c r="J89" s="273"/>
      <c r="K89" s="273"/>
      <c r="L89" s="273"/>
      <c r="M89" s="273"/>
      <c r="N89" s="273"/>
      <c r="O89" s="273"/>
      <c r="P89" s="273"/>
      <c r="Q89" s="273"/>
    </row>
    <row r="90" spans="1:17" x14ac:dyDescent="0.2">
      <c r="A90" s="283" t="s">
        <v>303</v>
      </c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4"/>
      <c r="M90" s="284"/>
      <c r="N90" s="284"/>
      <c r="O90" s="284"/>
      <c r="P90" s="284"/>
      <c r="Q90" s="284"/>
    </row>
    <row r="91" spans="1:17" x14ac:dyDescent="0.2">
      <c r="A91" s="285" t="s">
        <v>304</v>
      </c>
      <c r="B91" s="284"/>
      <c r="C91" s="284"/>
      <c r="D91" s="284"/>
      <c r="E91" s="284"/>
      <c r="F91" s="284"/>
      <c r="G91" s="284"/>
      <c r="H91" s="284"/>
      <c r="I91" s="284"/>
      <c r="J91" s="284"/>
      <c r="K91" s="284"/>
      <c r="L91" s="284"/>
      <c r="M91" s="284"/>
      <c r="N91" s="284"/>
      <c r="O91" s="284"/>
      <c r="P91" s="284"/>
      <c r="Q91" s="284"/>
    </row>
    <row r="92" spans="1:17" x14ac:dyDescent="0.2">
      <c r="A92" s="243"/>
      <c r="B92" s="217"/>
      <c r="C92" s="244"/>
      <c r="D92" s="234"/>
      <c r="E92" s="245"/>
      <c r="F92" s="273"/>
      <c r="G92" s="273"/>
      <c r="H92" s="273"/>
      <c r="I92" s="273"/>
      <c r="J92" s="273"/>
      <c r="K92" s="273"/>
      <c r="L92" s="273"/>
      <c r="M92" s="273"/>
      <c r="N92" s="273"/>
      <c r="O92" s="273"/>
      <c r="P92" s="273"/>
      <c r="Q92" s="273"/>
    </row>
    <row r="93" spans="1:17" x14ac:dyDescent="0.2">
      <c r="A93" s="283" t="s">
        <v>305</v>
      </c>
      <c r="B93" s="284"/>
      <c r="C93" s="284"/>
      <c r="D93" s="284"/>
      <c r="E93" s="284"/>
      <c r="F93" s="284"/>
      <c r="G93" s="284"/>
      <c r="H93" s="284"/>
      <c r="I93" s="284"/>
      <c r="J93" s="284"/>
      <c r="K93" s="284"/>
      <c r="L93" s="284"/>
      <c r="M93" s="284"/>
      <c r="N93" s="284"/>
      <c r="O93" s="284"/>
      <c r="P93" s="284"/>
      <c r="Q93" s="284"/>
    </row>
    <row r="94" spans="1:17" x14ac:dyDescent="0.2">
      <c r="A94" s="285" t="s">
        <v>304</v>
      </c>
      <c r="B94" s="284"/>
      <c r="C94" s="284"/>
      <c r="D94" s="284"/>
      <c r="E94" s="284"/>
      <c r="F94" s="284"/>
      <c r="G94" s="284"/>
      <c r="H94" s="284"/>
      <c r="I94" s="284"/>
      <c r="J94" s="284"/>
      <c r="K94" s="284"/>
      <c r="L94" s="284"/>
      <c r="M94" s="284"/>
      <c r="N94" s="284"/>
      <c r="O94" s="284"/>
      <c r="P94" s="284"/>
      <c r="Q94" s="284"/>
    </row>
    <row r="95" spans="1:17" x14ac:dyDescent="0.2">
      <c r="A95" s="243"/>
      <c r="B95" s="217"/>
      <c r="C95" s="244"/>
      <c r="D95" s="234"/>
      <c r="E95" s="245"/>
      <c r="F95" s="273"/>
      <c r="G95" s="273"/>
      <c r="H95" s="273"/>
      <c r="I95" s="273"/>
      <c r="J95" s="273"/>
      <c r="K95" s="273"/>
      <c r="L95" s="273"/>
      <c r="M95" s="273"/>
      <c r="N95" s="273"/>
      <c r="O95" s="273"/>
      <c r="P95" s="273"/>
      <c r="Q95" s="273"/>
    </row>
    <row r="96" spans="1:17" x14ac:dyDescent="0.2">
      <c r="A96" s="243"/>
      <c r="B96" s="217"/>
      <c r="C96" s="244"/>
      <c r="D96" s="234"/>
      <c r="E96" s="245"/>
      <c r="F96" s="273"/>
      <c r="G96" s="273"/>
      <c r="H96" s="273"/>
      <c r="I96" s="273"/>
      <c r="J96" s="273"/>
      <c r="K96" s="273"/>
      <c r="L96" s="273"/>
      <c r="M96" s="273"/>
      <c r="N96" s="273"/>
      <c r="O96" s="273"/>
      <c r="P96" s="273"/>
      <c r="Q96" s="273"/>
    </row>
    <row r="97" spans="1:17" x14ac:dyDescent="0.2">
      <c r="A97" s="243"/>
      <c r="B97" s="217"/>
      <c r="C97" s="244"/>
      <c r="D97" s="234"/>
      <c r="E97" s="245"/>
      <c r="F97" s="273"/>
      <c r="G97" s="273"/>
      <c r="H97" s="273"/>
      <c r="I97" s="273"/>
      <c r="J97" s="273"/>
      <c r="K97" s="273"/>
      <c r="L97" s="273"/>
      <c r="M97" s="273"/>
      <c r="N97" s="273"/>
      <c r="O97" s="273"/>
      <c r="P97" s="273"/>
      <c r="Q97" s="273"/>
    </row>
    <row r="98" spans="1:17" x14ac:dyDescent="0.2">
      <c r="A98" s="243"/>
      <c r="B98" s="217"/>
      <c r="C98" s="244"/>
      <c r="D98" s="234"/>
      <c r="E98" s="245"/>
      <c r="F98" s="273"/>
      <c r="G98" s="273"/>
      <c r="H98" s="273"/>
      <c r="I98" s="273"/>
      <c r="J98" s="273"/>
      <c r="K98" s="273"/>
      <c r="L98" s="273"/>
      <c r="M98" s="273"/>
      <c r="N98" s="273"/>
      <c r="O98" s="273"/>
      <c r="P98" s="273"/>
      <c r="Q98" s="273"/>
    </row>
    <row r="99" spans="1:17" x14ac:dyDescent="0.2">
      <c r="A99" s="243"/>
      <c r="B99" s="217"/>
      <c r="C99" s="244"/>
      <c r="D99" s="234"/>
      <c r="E99" s="245"/>
      <c r="F99" s="273"/>
      <c r="G99" s="273"/>
      <c r="H99" s="273"/>
      <c r="I99" s="273"/>
      <c r="J99" s="273"/>
      <c r="K99" s="273"/>
      <c r="L99" s="273"/>
      <c r="M99" s="273"/>
      <c r="N99" s="273"/>
      <c r="O99" s="273"/>
      <c r="P99" s="273"/>
      <c r="Q99" s="273"/>
    </row>
    <row r="100" spans="1:17" x14ac:dyDescent="0.2">
      <c r="A100" s="243"/>
      <c r="B100" s="217"/>
      <c r="C100" s="244"/>
      <c r="D100" s="234"/>
      <c r="E100" s="245"/>
      <c r="F100" s="273"/>
      <c r="G100" s="273"/>
      <c r="H100" s="273"/>
      <c r="I100" s="273"/>
      <c r="J100" s="273"/>
      <c r="K100" s="273"/>
      <c r="L100" s="273"/>
      <c r="M100" s="273"/>
      <c r="N100" s="273"/>
      <c r="O100" s="273"/>
      <c r="P100" s="273"/>
      <c r="Q100" s="273"/>
    </row>
    <row r="101" spans="1:17" x14ac:dyDescent="0.2">
      <c r="A101" s="243"/>
      <c r="B101" s="217"/>
      <c r="C101" s="244"/>
      <c r="D101" s="234"/>
      <c r="E101" s="245"/>
      <c r="F101" s="273"/>
      <c r="G101" s="273"/>
      <c r="H101" s="273"/>
      <c r="I101" s="273"/>
      <c r="J101" s="273"/>
      <c r="K101" s="273"/>
      <c r="L101" s="273"/>
      <c r="M101" s="273"/>
      <c r="N101" s="273"/>
      <c r="O101" s="273"/>
      <c r="P101" s="273"/>
      <c r="Q101" s="273"/>
    </row>
    <row r="102" spans="1:17" x14ac:dyDescent="0.2">
      <c r="A102" s="243"/>
      <c r="B102" s="217"/>
      <c r="C102" s="244"/>
      <c r="D102" s="234"/>
      <c r="E102" s="245"/>
      <c r="F102" s="273"/>
      <c r="G102" s="273"/>
      <c r="H102" s="273"/>
      <c r="I102" s="273"/>
      <c r="J102" s="273"/>
      <c r="K102" s="273"/>
      <c r="L102" s="273"/>
      <c r="M102" s="273"/>
      <c r="N102" s="273"/>
      <c r="O102" s="273"/>
      <c r="P102" s="273"/>
      <c r="Q102" s="273"/>
    </row>
    <row r="103" spans="1:17" x14ac:dyDescent="0.2">
      <c r="A103" s="243"/>
      <c r="B103" s="217"/>
      <c r="C103" s="244"/>
      <c r="D103" s="234"/>
      <c r="E103" s="245"/>
      <c r="F103" s="273"/>
      <c r="G103" s="273"/>
      <c r="H103" s="273"/>
      <c r="I103" s="273"/>
      <c r="J103" s="273"/>
      <c r="K103" s="273"/>
      <c r="L103" s="273"/>
      <c r="M103" s="273"/>
      <c r="N103" s="273"/>
      <c r="O103" s="273"/>
      <c r="P103" s="273"/>
      <c r="Q103" s="273"/>
    </row>
    <row r="104" spans="1:17" x14ac:dyDescent="0.2">
      <c r="A104" s="243"/>
      <c r="B104" s="217"/>
      <c r="C104" s="244"/>
      <c r="D104" s="234"/>
      <c r="E104" s="245"/>
      <c r="F104" s="273"/>
      <c r="G104" s="273"/>
      <c r="H104" s="273"/>
      <c r="I104" s="273"/>
      <c r="J104" s="273"/>
      <c r="K104" s="273"/>
      <c r="L104" s="273"/>
      <c r="M104" s="273"/>
      <c r="N104" s="273"/>
      <c r="O104" s="273"/>
      <c r="P104" s="273"/>
      <c r="Q104" s="273"/>
    </row>
    <row r="105" spans="1:17" x14ac:dyDescent="0.2">
      <c r="A105" s="243"/>
      <c r="B105" s="217"/>
      <c r="C105" s="244"/>
      <c r="D105" s="234"/>
      <c r="E105" s="245"/>
      <c r="F105" s="273"/>
      <c r="G105" s="273"/>
      <c r="H105" s="273"/>
      <c r="I105" s="273"/>
      <c r="J105" s="273"/>
      <c r="K105" s="273"/>
      <c r="L105" s="273"/>
      <c r="M105" s="273"/>
      <c r="N105" s="273"/>
      <c r="O105" s="273"/>
      <c r="P105" s="273"/>
      <c r="Q105" s="273"/>
    </row>
    <row r="106" spans="1:17" x14ac:dyDescent="0.2">
      <c r="A106" s="243"/>
      <c r="B106" s="217"/>
      <c r="C106" s="244"/>
      <c r="D106" s="234"/>
      <c r="E106" s="245"/>
      <c r="F106" s="273"/>
      <c r="G106" s="273"/>
      <c r="H106" s="273"/>
      <c r="I106" s="273"/>
      <c r="J106" s="273"/>
      <c r="K106" s="273"/>
      <c r="L106" s="273"/>
      <c r="M106" s="273"/>
      <c r="N106" s="273"/>
      <c r="O106" s="273"/>
      <c r="P106" s="273"/>
      <c r="Q106" s="273"/>
    </row>
    <row r="107" spans="1:17" x14ac:dyDescent="0.2">
      <c r="A107" s="243"/>
      <c r="B107" s="217"/>
      <c r="C107" s="244"/>
      <c r="D107" s="234"/>
      <c r="E107" s="245"/>
      <c r="F107" s="273"/>
      <c r="G107" s="273"/>
      <c r="H107" s="273"/>
      <c r="I107" s="273"/>
      <c r="J107" s="273"/>
      <c r="K107" s="273"/>
      <c r="L107" s="273"/>
      <c r="M107" s="273"/>
      <c r="N107" s="273"/>
      <c r="O107" s="273"/>
      <c r="P107" s="273"/>
      <c r="Q107" s="273"/>
    </row>
    <row r="108" spans="1:17" x14ac:dyDescent="0.2">
      <c r="A108" s="243"/>
      <c r="B108" s="217"/>
      <c r="C108" s="244"/>
      <c r="D108" s="234"/>
      <c r="E108" s="245"/>
      <c r="F108" s="273"/>
      <c r="G108" s="273"/>
      <c r="H108" s="273"/>
      <c r="I108" s="273"/>
      <c r="J108" s="273"/>
      <c r="K108" s="273"/>
      <c r="L108" s="273"/>
      <c r="M108" s="273"/>
      <c r="N108" s="273"/>
      <c r="O108" s="273"/>
      <c r="P108" s="273"/>
      <c r="Q108" s="273"/>
    </row>
    <row r="109" spans="1:17" x14ac:dyDescent="0.2">
      <c r="A109" s="243"/>
      <c r="B109" s="217"/>
      <c r="C109" s="244"/>
      <c r="D109" s="234"/>
      <c r="E109" s="245"/>
      <c r="F109" s="273"/>
      <c r="G109" s="273"/>
      <c r="H109" s="273"/>
      <c r="I109" s="273"/>
      <c r="J109" s="273"/>
      <c r="K109" s="273"/>
      <c r="L109" s="273"/>
      <c r="M109" s="273"/>
      <c r="N109" s="273"/>
      <c r="O109" s="273"/>
      <c r="P109" s="273"/>
      <c r="Q109" s="273"/>
    </row>
    <row r="110" spans="1:17" x14ac:dyDescent="0.2">
      <c r="A110" s="243"/>
      <c r="B110" s="217"/>
      <c r="C110" s="244"/>
      <c r="D110" s="234"/>
      <c r="E110" s="245"/>
      <c r="F110" s="273"/>
      <c r="G110" s="273"/>
      <c r="H110" s="273"/>
      <c r="I110" s="273"/>
      <c r="J110" s="273"/>
      <c r="K110" s="273"/>
      <c r="L110" s="273"/>
      <c r="M110" s="273"/>
      <c r="N110" s="273"/>
      <c r="O110" s="273"/>
      <c r="P110" s="273"/>
      <c r="Q110" s="273"/>
    </row>
    <row r="111" spans="1:17" x14ac:dyDescent="0.2">
      <c r="A111" s="243"/>
      <c r="B111" s="217"/>
      <c r="C111" s="244"/>
      <c r="D111" s="234"/>
      <c r="E111" s="245"/>
      <c r="F111" s="273"/>
      <c r="G111" s="273"/>
      <c r="H111" s="273"/>
      <c r="I111" s="273"/>
      <c r="J111" s="273"/>
      <c r="K111" s="273"/>
      <c r="L111" s="273"/>
      <c r="M111" s="273"/>
      <c r="N111" s="273"/>
      <c r="O111" s="273"/>
      <c r="P111" s="273"/>
      <c r="Q111" s="273"/>
    </row>
    <row r="112" spans="1:17" x14ac:dyDescent="0.2">
      <c r="A112" s="243"/>
      <c r="B112" s="217"/>
      <c r="C112" s="244"/>
      <c r="D112" s="234"/>
      <c r="E112" s="245"/>
      <c r="F112" s="273"/>
      <c r="G112" s="273"/>
      <c r="H112" s="273"/>
      <c r="I112" s="273"/>
      <c r="J112" s="273"/>
      <c r="K112" s="273"/>
      <c r="L112" s="273"/>
      <c r="M112" s="273"/>
      <c r="N112" s="273"/>
      <c r="O112" s="273"/>
      <c r="P112" s="273"/>
      <c r="Q112" s="273"/>
    </row>
    <row r="113" spans="1:17" x14ac:dyDescent="0.2">
      <c r="A113" s="243"/>
      <c r="B113" s="217"/>
      <c r="C113" s="244"/>
      <c r="D113" s="234"/>
      <c r="E113" s="245"/>
      <c r="F113" s="273"/>
      <c r="G113" s="273"/>
      <c r="H113" s="273"/>
      <c r="I113" s="273"/>
      <c r="J113" s="273"/>
      <c r="K113" s="273"/>
      <c r="L113" s="273"/>
      <c r="M113" s="273"/>
      <c r="N113" s="273"/>
      <c r="O113" s="273"/>
      <c r="P113" s="273"/>
      <c r="Q113" s="273"/>
    </row>
    <row r="114" spans="1:17" x14ac:dyDescent="0.2">
      <c r="A114" s="243"/>
      <c r="B114" s="217"/>
      <c r="C114" s="244"/>
      <c r="D114" s="234"/>
      <c r="E114" s="245"/>
      <c r="F114" s="273"/>
      <c r="G114" s="273"/>
      <c r="H114" s="273"/>
      <c r="I114" s="273"/>
      <c r="J114" s="273"/>
      <c r="K114" s="273"/>
      <c r="L114" s="273"/>
      <c r="M114" s="273"/>
      <c r="N114" s="273"/>
      <c r="O114" s="273"/>
      <c r="P114" s="273"/>
      <c r="Q114" s="273"/>
    </row>
    <row r="115" spans="1:17" x14ac:dyDescent="0.2">
      <c r="A115" s="243"/>
      <c r="B115" s="217"/>
      <c r="C115" s="244"/>
      <c r="D115" s="234"/>
      <c r="E115" s="245"/>
      <c r="F115" s="273"/>
      <c r="G115" s="273"/>
      <c r="H115" s="273"/>
      <c r="I115" s="273"/>
      <c r="J115" s="273"/>
      <c r="K115" s="273"/>
      <c r="L115" s="273"/>
      <c r="M115" s="273"/>
      <c r="N115" s="273"/>
      <c r="O115" s="273"/>
      <c r="P115" s="273"/>
      <c r="Q115" s="273"/>
    </row>
    <row r="116" spans="1:17" x14ac:dyDescent="0.2">
      <c r="A116" s="243"/>
      <c r="B116" s="217"/>
      <c r="C116" s="244"/>
      <c r="D116" s="234"/>
      <c r="E116" s="245"/>
      <c r="F116" s="273"/>
      <c r="G116" s="273"/>
      <c r="H116" s="273"/>
      <c r="I116" s="273"/>
      <c r="J116" s="273"/>
      <c r="K116" s="273"/>
      <c r="L116" s="273"/>
      <c r="M116" s="273"/>
      <c r="N116" s="273"/>
      <c r="O116" s="273"/>
      <c r="P116" s="273"/>
      <c r="Q116" s="273"/>
    </row>
    <row r="117" spans="1:17" x14ac:dyDescent="0.2">
      <c r="A117" s="243"/>
      <c r="B117" s="217"/>
      <c r="C117" s="244"/>
      <c r="D117" s="234"/>
      <c r="E117" s="245"/>
      <c r="F117" s="273"/>
      <c r="G117" s="273"/>
      <c r="H117" s="273"/>
      <c r="I117" s="273"/>
      <c r="J117" s="273"/>
      <c r="K117" s="273"/>
      <c r="L117" s="273"/>
      <c r="M117" s="273"/>
      <c r="N117" s="273"/>
      <c r="O117" s="273"/>
      <c r="P117" s="273"/>
      <c r="Q117" s="273"/>
    </row>
    <row r="118" spans="1:17" x14ac:dyDescent="0.2">
      <c r="A118" s="243"/>
      <c r="B118" s="217"/>
      <c r="C118" s="244"/>
      <c r="D118" s="234"/>
      <c r="E118" s="245"/>
      <c r="F118" s="273"/>
      <c r="G118" s="273"/>
      <c r="H118" s="273"/>
      <c r="I118" s="273"/>
      <c r="J118" s="273"/>
      <c r="K118" s="273"/>
      <c r="L118" s="273"/>
      <c r="M118" s="273"/>
      <c r="N118" s="273"/>
      <c r="O118" s="273"/>
      <c r="P118" s="273"/>
      <c r="Q118" s="273"/>
    </row>
    <row r="119" spans="1:17" x14ac:dyDescent="0.2">
      <c r="A119" s="243"/>
      <c r="B119" s="217"/>
      <c r="C119" s="244"/>
      <c r="D119" s="234"/>
      <c r="E119" s="245"/>
      <c r="F119" s="273"/>
      <c r="G119" s="273"/>
      <c r="H119" s="273"/>
      <c r="I119" s="273"/>
      <c r="J119" s="273"/>
      <c r="K119" s="273"/>
      <c r="L119" s="273"/>
      <c r="M119" s="273"/>
      <c r="N119" s="273"/>
      <c r="O119" s="273"/>
      <c r="P119" s="273"/>
      <c r="Q119" s="273"/>
    </row>
    <row r="120" spans="1:17" x14ac:dyDescent="0.2">
      <c r="A120" s="243"/>
      <c r="B120" s="217"/>
      <c r="C120" s="244"/>
      <c r="D120" s="234"/>
      <c r="E120" s="245"/>
      <c r="F120" s="273"/>
      <c r="G120" s="273"/>
      <c r="H120" s="273"/>
      <c r="I120" s="273"/>
      <c r="J120" s="273"/>
      <c r="K120" s="273"/>
      <c r="L120" s="273"/>
      <c r="M120" s="273"/>
      <c r="N120" s="273"/>
      <c r="O120" s="273"/>
      <c r="P120" s="273"/>
      <c r="Q120" s="273"/>
    </row>
    <row r="121" spans="1:17" x14ac:dyDescent="0.2">
      <c r="A121" s="243"/>
      <c r="B121" s="217"/>
      <c r="C121" s="244"/>
      <c r="D121" s="234"/>
      <c r="E121" s="245"/>
      <c r="F121" s="273"/>
      <c r="G121" s="273"/>
      <c r="H121" s="273"/>
      <c r="I121" s="273"/>
      <c r="J121" s="273"/>
      <c r="K121" s="273"/>
      <c r="L121" s="273"/>
      <c r="M121" s="273"/>
      <c r="N121" s="273"/>
      <c r="O121" s="273"/>
      <c r="P121" s="273"/>
      <c r="Q121" s="273"/>
    </row>
    <row r="122" spans="1:17" x14ac:dyDescent="0.2">
      <c r="A122" s="243"/>
      <c r="B122" s="217"/>
      <c r="C122" s="244"/>
      <c r="D122" s="234"/>
      <c r="E122" s="245"/>
      <c r="F122" s="273"/>
      <c r="G122" s="273"/>
      <c r="H122" s="273"/>
      <c r="I122" s="273"/>
      <c r="J122" s="273"/>
      <c r="K122" s="273"/>
      <c r="L122" s="273"/>
      <c r="M122" s="273"/>
      <c r="N122" s="273"/>
      <c r="O122" s="273"/>
      <c r="P122" s="273"/>
      <c r="Q122" s="273"/>
    </row>
    <row r="123" spans="1:17" x14ac:dyDescent="0.2">
      <c r="A123" s="243"/>
      <c r="B123" s="217"/>
      <c r="C123" s="244"/>
      <c r="D123" s="234"/>
      <c r="E123" s="245"/>
      <c r="F123" s="273"/>
      <c r="G123" s="273"/>
      <c r="H123" s="273"/>
      <c r="I123" s="273"/>
      <c r="J123" s="273"/>
      <c r="K123" s="273"/>
      <c r="L123" s="273"/>
      <c r="M123" s="273"/>
      <c r="N123" s="273"/>
      <c r="O123" s="273"/>
      <c r="P123" s="273"/>
      <c r="Q123" s="273"/>
    </row>
    <row r="124" spans="1:17" x14ac:dyDescent="0.2">
      <c r="A124" s="243"/>
      <c r="B124" s="217"/>
      <c r="C124" s="244"/>
      <c r="D124" s="234"/>
      <c r="E124" s="245"/>
      <c r="F124" s="273"/>
      <c r="G124" s="273"/>
      <c r="H124" s="273"/>
      <c r="I124" s="273"/>
      <c r="J124" s="273"/>
      <c r="K124" s="273"/>
      <c r="L124" s="273"/>
      <c r="M124" s="273"/>
      <c r="N124" s="273"/>
      <c r="O124" s="273"/>
      <c r="P124" s="273"/>
      <c r="Q124" s="273"/>
    </row>
    <row r="125" spans="1:17" x14ac:dyDescent="0.2">
      <c r="A125" s="243"/>
      <c r="B125" s="217"/>
      <c r="C125" s="244"/>
      <c r="D125" s="234"/>
      <c r="E125" s="245"/>
      <c r="F125" s="273"/>
      <c r="G125" s="273"/>
      <c r="H125" s="273"/>
      <c r="I125" s="273"/>
      <c r="J125" s="273"/>
      <c r="K125" s="273"/>
      <c r="L125" s="273"/>
      <c r="M125" s="273"/>
      <c r="N125" s="273"/>
      <c r="O125" s="273"/>
      <c r="P125" s="273"/>
      <c r="Q125" s="273"/>
    </row>
    <row r="126" spans="1:17" x14ac:dyDescent="0.2">
      <c r="A126" s="243"/>
      <c r="B126" s="217"/>
      <c r="C126" s="244"/>
      <c r="D126" s="234"/>
      <c r="E126" s="245"/>
      <c r="F126" s="273"/>
      <c r="G126" s="273"/>
      <c r="H126" s="273"/>
      <c r="I126" s="273"/>
      <c r="J126" s="273"/>
      <c r="K126" s="273"/>
      <c r="L126" s="273"/>
      <c r="M126" s="273"/>
      <c r="N126" s="273"/>
      <c r="O126" s="273"/>
      <c r="P126" s="273"/>
      <c r="Q126" s="273"/>
    </row>
    <row r="127" spans="1:17" x14ac:dyDescent="0.2">
      <c r="A127" s="243"/>
      <c r="B127" s="217"/>
      <c r="C127" s="244"/>
      <c r="D127" s="234"/>
      <c r="E127" s="245"/>
      <c r="F127" s="273"/>
      <c r="G127" s="273"/>
      <c r="H127" s="273"/>
      <c r="I127" s="273"/>
      <c r="J127" s="273"/>
      <c r="K127" s="273"/>
      <c r="L127" s="273"/>
      <c r="M127" s="273"/>
      <c r="N127" s="273"/>
      <c r="O127" s="273"/>
      <c r="P127" s="273"/>
      <c r="Q127" s="273"/>
    </row>
    <row r="128" spans="1:17" x14ac:dyDescent="0.2">
      <c r="A128" s="243"/>
      <c r="B128" s="217"/>
      <c r="C128" s="244"/>
      <c r="D128" s="234"/>
      <c r="E128" s="245"/>
      <c r="F128" s="273"/>
      <c r="G128" s="273"/>
      <c r="H128" s="273"/>
      <c r="I128" s="273"/>
      <c r="J128" s="273"/>
      <c r="K128" s="273"/>
      <c r="L128" s="273"/>
      <c r="M128" s="273"/>
      <c r="N128" s="273"/>
      <c r="O128" s="273"/>
      <c r="P128" s="273"/>
      <c r="Q128" s="273"/>
    </row>
    <row r="129" spans="1:17" x14ac:dyDescent="0.2">
      <c r="A129" s="243"/>
      <c r="B129" s="217"/>
      <c r="C129" s="244"/>
      <c r="D129" s="234"/>
      <c r="E129" s="245"/>
      <c r="F129" s="273"/>
      <c r="G129" s="273"/>
      <c r="H129" s="273"/>
      <c r="I129" s="273"/>
      <c r="J129" s="273"/>
      <c r="K129" s="273"/>
      <c r="L129" s="273"/>
      <c r="M129" s="273"/>
      <c r="N129" s="273"/>
      <c r="O129" s="273"/>
      <c r="P129" s="273"/>
      <c r="Q129" s="273"/>
    </row>
    <row r="130" spans="1:17" x14ac:dyDescent="0.2">
      <c r="A130" s="243"/>
      <c r="B130" s="217"/>
      <c r="C130" s="244"/>
      <c r="D130" s="234"/>
      <c r="E130" s="245"/>
      <c r="F130" s="273"/>
      <c r="G130" s="273"/>
      <c r="H130" s="273"/>
      <c r="I130" s="273"/>
      <c r="J130" s="273"/>
      <c r="K130" s="273"/>
      <c r="L130" s="273"/>
      <c r="M130" s="273"/>
      <c r="N130" s="273"/>
      <c r="O130" s="273"/>
      <c r="P130" s="273"/>
      <c r="Q130" s="273"/>
    </row>
    <row r="131" spans="1:17" x14ac:dyDescent="0.2">
      <c r="A131" s="243"/>
      <c r="B131" s="217"/>
      <c r="C131" s="244"/>
      <c r="D131" s="234"/>
      <c r="E131" s="245"/>
      <c r="F131" s="273"/>
      <c r="G131" s="273"/>
      <c r="H131" s="273"/>
      <c r="I131" s="273"/>
      <c r="J131" s="273"/>
      <c r="K131" s="273"/>
      <c r="L131" s="273"/>
      <c r="M131" s="273"/>
      <c r="N131" s="273"/>
      <c r="O131" s="273"/>
      <c r="P131" s="273"/>
      <c r="Q131" s="273"/>
    </row>
    <row r="132" spans="1:17" x14ac:dyDescent="0.2">
      <c r="A132" s="243"/>
      <c r="B132" s="217"/>
      <c r="C132" s="244"/>
      <c r="D132" s="234"/>
      <c r="E132" s="245"/>
      <c r="F132" s="273"/>
      <c r="G132" s="273"/>
      <c r="H132" s="273"/>
      <c r="I132" s="273"/>
      <c r="J132" s="273"/>
      <c r="K132" s="273"/>
      <c r="L132" s="273"/>
      <c r="M132" s="273"/>
      <c r="N132" s="273"/>
      <c r="O132" s="273"/>
      <c r="P132" s="273"/>
      <c r="Q132" s="273"/>
    </row>
    <row r="133" spans="1:17" x14ac:dyDescent="0.2">
      <c r="A133" s="243"/>
      <c r="B133" s="217"/>
      <c r="C133" s="244"/>
      <c r="D133" s="234"/>
      <c r="E133" s="245"/>
      <c r="F133" s="273"/>
      <c r="G133" s="273"/>
      <c r="H133" s="273"/>
      <c r="I133" s="273"/>
      <c r="J133" s="273"/>
      <c r="K133" s="273"/>
      <c r="L133" s="273"/>
      <c r="M133" s="273"/>
      <c r="N133" s="273"/>
      <c r="O133" s="273"/>
      <c r="P133" s="273"/>
      <c r="Q133" s="273"/>
    </row>
    <row r="134" spans="1:17" x14ac:dyDescent="0.2">
      <c r="A134" s="243"/>
      <c r="B134" s="217"/>
      <c r="C134" s="244"/>
      <c r="D134" s="234"/>
      <c r="E134" s="245"/>
      <c r="F134" s="273"/>
      <c r="G134" s="273"/>
      <c r="H134" s="273"/>
      <c r="I134" s="273"/>
      <c r="J134" s="273"/>
      <c r="K134" s="273"/>
      <c r="L134" s="273"/>
      <c r="M134" s="273"/>
      <c r="N134" s="273"/>
      <c r="O134" s="273"/>
      <c r="P134" s="273"/>
      <c r="Q134" s="273"/>
    </row>
    <row r="135" spans="1:17" x14ac:dyDescent="0.2">
      <c r="A135" s="243"/>
      <c r="B135" s="217"/>
      <c r="C135" s="244"/>
      <c r="D135" s="234"/>
      <c r="E135" s="245"/>
      <c r="F135" s="273"/>
      <c r="G135" s="273"/>
      <c r="H135" s="273"/>
      <c r="I135" s="273"/>
      <c r="J135" s="273"/>
      <c r="K135" s="273"/>
      <c r="L135" s="273"/>
      <c r="M135" s="273"/>
      <c r="N135" s="273"/>
      <c r="O135" s="273"/>
      <c r="P135" s="273"/>
      <c r="Q135" s="273"/>
    </row>
    <row r="136" spans="1:17" x14ac:dyDescent="0.2">
      <c r="A136" s="243"/>
      <c r="B136" s="217"/>
      <c r="C136" s="244"/>
      <c r="D136" s="234"/>
      <c r="E136" s="245"/>
      <c r="F136" s="273"/>
      <c r="G136" s="273"/>
      <c r="H136" s="273"/>
      <c r="I136" s="273"/>
      <c r="J136" s="273"/>
      <c r="K136" s="273"/>
      <c r="L136" s="273"/>
      <c r="M136" s="273"/>
      <c r="N136" s="273"/>
      <c r="O136" s="273"/>
      <c r="P136" s="273"/>
      <c r="Q136" s="273"/>
    </row>
    <row r="137" spans="1:17" x14ac:dyDescent="0.2">
      <c r="A137" s="243"/>
      <c r="B137" s="217"/>
      <c r="C137" s="244"/>
      <c r="D137" s="234"/>
      <c r="E137" s="245"/>
      <c r="F137" s="273"/>
      <c r="G137" s="273"/>
      <c r="H137" s="273"/>
      <c r="I137" s="273"/>
      <c r="J137" s="273"/>
      <c r="K137" s="273"/>
      <c r="L137" s="273"/>
      <c r="M137" s="273"/>
      <c r="N137" s="273"/>
      <c r="O137" s="273"/>
      <c r="P137" s="273"/>
      <c r="Q137" s="273"/>
    </row>
    <row r="138" spans="1:17" x14ac:dyDescent="0.2">
      <c r="A138" s="243"/>
      <c r="B138" s="217"/>
      <c r="C138" s="244"/>
      <c r="D138" s="234"/>
      <c r="E138" s="245"/>
      <c r="F138" s="273"/>
      <c r="G138" s="273"/>
      <c r="H138" s="273"/>
      <c r="I138" s="273"/>
      <c r="J138" s="273"/>
      <c r="K138" s="273"/>
      <c r="L138" s="273"/>
      <c r="M138" s="273"/>
      <c r="N138" s="273"/>
      <c r="O138" s="273"/>
      <c r="P138" s="273"/>
      <c r="Q138" s="273"/>
    </row>
    <row r="139" spans="1:17" x14ac:dyDescent="0.2">
      <c r="A139" s="243"/>
      <c r="B139" s="217"/>
      <c r="C139" s="244"/>
      <c r="D139" s="234"/>
      <c r="E139" s="245"/>
      <c r="F139" s="273"/>
      <c r="G139" s="273"/>
      <c r="H139" s="273"/>
      <c r="I139" s="273"/>
      <c r="J139" s="273"/>
      <c r="K139" s="273"/>
      <c r="L139" s="273"/>
      <c r="M139" s="273"/>
      <c r="N139" s="273"/>
      <c r="O139" s="273"/>
      <c r="P139" s="273"/>
      <c r="Q139" s="273"/>
    </row>
    <row r="140" spans="1:17" x14ac:dyDescent="0.2">
      <c r="A140" s="243"/>
      <c r="B140" s="217"/>
      <c r="C140" s="244"/>
      <c r="D140" s="234"/>
      <c r="E140" s="245"/>
      <c r="F140" s="273"/>
      <c r="G140" s="273"/>
      <c r="H140" s="273"/>
      <c r="I140" s="273"/>
      <c r="J140" s="273"/>
      <c r="K140" s="273"/>
      <c r="L140" s="273"/>
      <c r="M140" s="273"/>
      <c r="N140" s="273"/>
      <c r="O140" s="273"/>
      <c r="P140" s="273"/>
      <c r="Q140" s="273"/>
    </row>
    <row r="141" spans="1:17" x14ac:dyDescent="0.2">
      <c r="A141" s="243"/>
      <c r="B141" s="217"/>
      <c r="C141" s="244"/>
      <c r="D141" s="234"/>
      <c r="E141" s="245"/>
      <c r="F141" s="273"/>
      <c r="G141" s="273"/>
      <c r="H141" s="273"/>
      <c r="I141" s="273"/>
      <c r="J141" s="273"/>
      <c r="K141" s="273"/>
      <c r="L141" s="273"/>
      <c r="M141" s="273"/>
      <c r="N141" s="273"/>
      <c r="O141" s="273"/>
      <c r="P141" s="273"/>
      <c r="Q141" s="273"/>
    </row>
    <row r="142" spans="1:17" x14ac:dyDescent="0.2">
      <c r="A142" s="243"/>
      <c r="B142" s="217"/>
      <c r="C142" s="244"/>
      <c r="D142" s="234"/>
      <c r="E142" s="245"/>
      <c r="F142" s="273"/>
      <c r="G142" s="273"/>
      <c r="H142" s="273"/>
      <c r="I142" s="273"/>
      <c r="J142" s="273"/>
      <c r="K142" s="273"/>
      <c r="L142" s="273"/>
      <c r="M142" s="273"/>
      <c r="N142" s="273"/>
      <c r="O142" s="273"/>
      <c r="P142" s="273"/>
      <c r="Q142" s="273"/>
    </row>
    <row r="143" spans="1:17" x14ac:dyDescent="0.2">
      <c r="A143" s="243"/>
      <c r="B143" s="217"/>
      <c r="C143" s="244"/>
      <c r="D143" s="234"/>
      <c r="E143" s="245"/>
      <c r="F143" s="273"/>
      <c r="G143" s="273"/>
      <c r="H143" s="273"/>
      <c r="I143" s="273"/>
      <c r="J143" s="273"/>
      <c r="K143" s="273"/>
      <c r="L143" s="273"/>
      <c r="M143" s="273"/>
      <c r="N143" s="273"/>
      <c r="O143" s="273"/>
      <c r="P143" s="273"/>
      <c r="Q143" s="273"/>
    </row>
    <row r="144" spans="1:17" x14ac:dyDescent="0.2">
      <c r="A144" s="243"/>
      <c r="B144" s="217"/>
      <c r="C144" s="244"/>
      <c r="D144" s="234"/>
      <c r="E144" s="245"/>
      <c r="F144" s="273"/>
      <c r="G144" s="273"/>
      <c r="H144" s="273"/>
      <c r="I144" s="273"/>
      <c r="J144" s="273"/>
      <c r="K144" s="273"/>
      <c r="L144" s="273"/>
      <c r="M144" s="273"/>
      <c r="N144" s="273"/>
      <c r="O144" s="273"/>
      <c r="P144" s="273"/>
      <c r="Q144" s="273"/>
    </row>
    <row r="145" spans="1:17" x14ac:dyDescent="0.2">
      <c r="A145" s="243"/>
      <c r="B145" s="217"/>
      <c r="C145" s="244"/>
      <c r="D145" s="234"/>
      <c r="E145" s="245"/>
      <c r="F145" s="273"/>
      <c r="G145" s="273"/>
      <c r="H145" s="273"/>
      <c r="I145" s="273"/>
      <c r="J145" s="273"/>
      <c r="K145" s="273"/>
      <c r="L145" s="273"/>
      <c r="M145" s="273"/>
      <c r="N145" s="273"/>
      <c r="O145" s="273"/>
      <c r="P145" s="273"/>
      <c r="Q145" s="273"/>
    </row>
    <row r="146" spans="1:17" x14ac:dyDescent="0.2">
      <c r="A146" s="243"/>
      <c r="B146" s="217"/>
      <c r="C146" s="244"/>
      <c r="D146" s="234"/>
      <c r="E146" s="245"/>
      <c r="F146" s="273"/>
      <c r="G146" s="273"/>
      <c r="H146" s="273"/>
      <c r="I146" s="273"/>
      <c r="J146" s="273"/>
      <c r="K146" s="273"/>
      <c r="L146" s="273"/>
      <c r="M146" s="273"/>
      <c r="N146" s="273"/>
      <c r="O146" s="273"/>
      <c r="P146" s="273"/>
      <c r="Q146" s="273"/>
    </row>
    <row r="147" spans="1:17" x14ac:dyDescent="0.2">
      <c r="A147" s="243"/>
      <c r="B147" s="217"/>
      <c r="C147" s="244"/>
      <c r="D147" s="234"/>
      <c r="E147" s="245"/>
      <c r="F147" s="273"/>
      <c r="G147" s="273"/>
      <c r="H147" s="273"/>
      <c r="I147" s="273"/>
      <c r="J147" s="273"/>
      <c r="K147" s="273"/>
      <c r="L147" s="273"/>
      <c r="M147" s="273"/>
      <c r="N147" s="273"/>
      <c r="O147" s="273"/>
      <c r="P147" s="273"/>
      <c r="Q147" s="273"/>
    </row>
    <row r="148" spans="1:17" x14ac:dyDescent="0.2">
      <c r="A148" s="243"/>
      <c r="B148" s="217"/>
      <c r="C148" s="244"/>
      <c r="D148" s="234"/>
      <c r="E148" s="245"/>
      <c r="F148" s="273"/>
      <c r="G148" s="273"/>
      <c r="H148" s="273"/>
      <c r="I148" s="273"/>
      <c r="J148" s="273"/>
      <c r="K148" s="273"/>
      <c r="L148" s="273"/>
      <c r="M148" s="273"/>
      <c r="N148" s="273"/>
      <c r="O148" s="273"/>
      <c r="P148" s="273"/>
      <c r="Q148" s="273"/>
    </row>
    <row r="149" spans="1:17" x14ac:dyDescent="0.2">
      <c r="A149" s="243"/>
      <c r="B149" s="217"/>
      <c r="C149" s="244"/>
      <c r="D149" s="234"/>
      <c r="E149" s="245"/>
      <c r="F149" s="273"/>
      <c r="G149" s="273"/>
      <c r="H149" s="273"/>
      <c r="I149" s="273"/>
      <c r="J149" s="273"/>
      <c r="K149" s="273"/>
      <c r="L149" s="273"/>
      <c r="M149" s="273"/>
      <c r="N149" s="273"/>
      <c r="O149" s="273"/>
      <c r="P149" s="273"/>
      <c r="Q149" s="273"/>
    </row>
    <row r="150" spans="1:17" x14ac:dyDescent="0.2">
      <c r="A150" s="243"/>
      <c r="B150" s="217"/>
      <c r="C150" s="244"/>
      <c r="D150" s="234"/>
      <c r="E150" s="245"/>
      <c r="F150" s="273"/>
      <c r="G150" s="273"/>
      <c r="H150" s="273"/>
      <c r="I150" s="273"/>
      <c r="J150" s="273"/>
      <c r="K150" s="273"/>
      <c r="L150" s="273"/>
      <c r="M150" s="273"/>
      <c r="N150" s="273"/>
      <c r="O150" s="273"/>
      <c r="P150" s="273"/>
      <c r="Q150" s="273"/>
    </row>
    <row r="151" spans="1:17" x14ac:dyDescent="0.2">
      <c r="A151" s="243"/>
      <c r="B151" s="217"/>
      <c r="C151" s="244"/>
      <c r="D151" s="234"/>
      <c r="E151" s="245"/>
      <c r="F151" s="273"/>
      <c r="G151" s="273"/>
      <c r="H151" s="273"/>
      <c r="I151" s="273"/>
      <c r="J151" s="273"/>
      <c r="K151" s="273"/>
      <c r="L151" s="273"/>
      <c r="M151" s="273"/>
      <c r="N151" s="273"/>
      <c r="O151" s="273"/>
      <c r="P151" s="273"/>
      <c r="Q151" s="273"/>
    </row>
    <row r="152" spans="1:17" x14ac:dyDescent="0.2">
      <c r="A152" s="243"/>
      <c r="B152" s="217"/>
      <c r="C152" s="244"/>
      <c r="D152" s="234"/>
      <c r="E152" s="245"/>
      <c r="F152" s="273"/>
      <c r="G152" s="273"/>
      <c r="H152" s="273"/>
      <c r="I152" s="273"/>
      <c r="J152" s="273"/>
      <c r="K152" s="273"/>
      <c r="L152" s="273"/>
      <c r="M152" s="273"/>
      <c r="N152" s="273"/>
      <c r="O152" s="273"/>
      <c r="P152" s="273"/>
      <c r="Q152" s="273"/>
    </row>
    <row r="153" spans="1:17" x14ac:dyDescent="0.2">
      <c r="A153" s="243"/>
      <c r="B153" s="217"/>
      <c r="C153" s="244"/>
      <c r="D153" s="234"/>
      <c r="E153" s="245"/>
      <c r="F153" s="273"/>
      <c r="G153" s="273"/>
      <c r="H153" s="273"/>
      <c r="I153" s="273"/>
      <c r="J153" s="273"/>
      <c r="K153" s="273"/>
      <c r="L153" s="273"/>
      <c r="M153" s="273"/>
      <c r="N153" s="273"/>
      <c r="O153" s="273"/>
      <c r="P153" s="273"/>
      <c r="Q153" s="273"/>
    </row>
    <row r="154" spans="1:17" x14ac:dyDescent="0.2">
      <c r="A154" s="243"/>
      <c r="B154" s="217"/>
      <c r="C154" s="244"/>
      <c r="D154" s="234"/>
      <c r="E154" s="245"/>
      <c r="F154" s="273"/>
      <c r="G154" s="273"/>
      <c r="H154" s="273"/>
      <c r="I154" s="273"/>
      <c r="J154" s="273"/>
      <c r="K154" s="273"/>
      <c r="L154" s="273"/>
      <c r="M154" s="273"/>
      <c r="N154" s="273"/>
      <c r="O154" s="273"/>
      <c r="P154" s="273"/>
      <c r="Q154" s="273"/>
    </row>
    <row r="155" spans="1:17" x14ac:dyDescent="0.2">
      <c r="A155" s="243"/>
      <c r="B155" s="217"/>
      <c r="C155" s="244"/>
      <c r="D155" s="234"/>
      <c r="E155" s="245"/>
      <c r="F155" s="273"/>
      <c r="G155" s="273"/>
      <c r="H155" s="273"/>
      <c r="I155" s="273"/>
      <c r="J155" s="273"/>
      <c r="K155" s="273"/>
      <c r="L155" s="273"/>
      <c r="M155" s="273"/>
      <c r="N155" s="273"/>
      <c r="O155" s="273"/>
      <c r="P155" s="273"/>
      <c r="Q155" s="273"/>
    </row>
    <row r="156" spans="1:17" x14ac:dyDescent="0.2">
      <c r="A156" s="243"/>
      <c r="B156" s="217"/>
      <c r="C156" s="244"/>
      <c r="D156" s="234"/>
      <c r="E156" s="245"/>
      <c r="F156" s="273"/>
      <c r="G156" s="273"/>
      <c r="H156" s="273"/>
      <c r="I156" s="273"/>
      <c r="J156" s="273"/>
      <c r="K156" s="273"/>
      <c r="L156" s="273"/>
      <c r="M156" s="273"/>
      <c r="N156" s="273"/>
      <c r="O156" s="273"/>
      <c r="P156" s="273"/>
      <c r="Q156" s="273"/>
    </row>
    <row r="157" spans="1:17" x14ac:dyDescent="0.2">
      <c r="A157" s="243"/>
      <c r="B157" s="217"/>
      <c r="C157" s="244"/>
      <c r="D157" s="234"/>
      <c r="E157" s="245"/>
      <c r="F157" s="273"/>
      <c r="G157" s="273"/>
      <c r="H157" s="273"/>
      <c r="I157" s="273"/>
      <c r="J157" s="273"/>
      <c r="K157" s="273"/>
      <c r="L157" s="273"/>
      <c r="M157" s="273"/>
      <c r="N157" s="273"/>
      <c r="O157" s="273"/>
      <c r="P157" s="273"/>
      <c r="Q157" s="273"/>
    </row>
    <row r="158" spans="1:17" x14ac:dyDescent="0.2">
      <c r="A158" s="243"/>
      <c r="B158" s="217"/>
      <c r="C158" s="244"/>
      <c r="D158" s="234"/>
      <c r="E158" s="245"/>
      <c r="F158" s="273"/>
      <c r="G158" s="273"/>
      <c r="H158" s="273"/>
      <c r="I158" s="273"/>
      <c r="J158" s="273"/>
      <c r="K158" s="273"/>
      <c r="L158" s="273"/>
      <c r="M158" s="273"/>
      <c r="N158" s="273"/>
      <c r="O158" s="273"/>
      <c r="P158" s="273"/>
      <c r="Q158" s="273"/>
    </row>
    <row r="159" spans="1:17" x14ac:dyDescent="0.2">
      <c r="A159" s="243"/>
      <c r="B159" s="217"/>
      <c r="C159" s="244"/>
      <c r="D159" s="234"/>
      <c r="E159" s="245"/>
      <c r="F159" s="273"/>
      <c r="G159" s="273"/>
      <c r="H159" s="273"/>
      <c r="I159" s="273"/>
      <c r="J159" s="273"/>
      <c r="K159" s="273"/>
      <c r="L159" s="273"/>
      <c r="M159" s="273"/>
      <c r="N159" s="273"/>
      <c r="O159" s="273"/>
      <c r="P159" s="273"/>
      <c r="Q159" s="273"/>
    </row>
    <row r="160" spans="1:17" x14ac:dyDescent="0.2">
      <c r="A160" s="243"/>
      <c r="B160" s="217"/>
      <c r="C160" s="244"/>
      <c r="D160" s="234"/>
      <c r="E160" s="245"/>
      <c r="F160" s="273"/>
      <c r="G160" s="273"/>
      <c r="H160" s="273"/>
      <c r="I160" s="273"/>
      <c r="J160" s="273"/>
      <c r="K160" s="273"/>
      <c r="L160" s="273"/>
      <c r="M160" s="273"/>
      <c r="N160" s="273"/>
      <c r="O160" s="273"/>
      <c r="P160" s="273"/>
      <c r="Q160" s="273"/>
    </row>
    <row r="161" spans="1:17" x14ac:dyDescent="0.2">
      <c r="A161" s="243"/>
      <c r="B161" s="217"/>
      <c r="C161" s="244"/>
      <c r="D161" s="234"/>
      <c r="E161" s="245"/>
      <c r="F161" s="273"/>
      <c r="G161" s="273"/>
      <c r="H161" s="273"/>
      <c r="I161" s="273"/>
      <c r="J161" s="273"/>
      <c r="K161" s="273"/>
      <c r="L161" s="273"/>
      <c r="M161" s="273"/>
      <c r="N161" s="273"/>
      <c r="O161" s="273"/>
      <c r="P161" s="273"/>
      <c r="Q161" s="273"/>
    </row>
    <row r="162" spans="1:17" x14ac:dyDescent="0.2">
      <c r="A162" s="243"/>
      <c r="B162" s="217"/>
      <c r="C162" s="244"/>
      <c r="D162" s="234"/>
      <c r="E162" s="245"/>
      <c r="F162" s="273"/>
      <c r="G162" s="273"/>
      <c r="H162" s="273"/>
      <c r="I162" s="273"/>
      <c r="J162" s="273"/>
      <c r="K162" s="273"/>
      <c r="L162" s="273"/>
      <c r="M162" s="273"/>
      <c r="N162" s="273"/>
      <c r="O162" s="273"/>
      <c r="P162" s="273"/>
      <c r="Q162" s="273"/>
    </row>
    <row r="163" spans="1:17" x14ac:dyDescent="0.2">
      <c r="A163" s="243"/>
      <c r="B163" s="217"/>
      <c r="C163" s="244"/>
      <c r="D163" s="234"/>
      <c r="E163" s="245"/>
      <c r="F163" s="273"/>
      <c r="G163" s="273"/>
      <c r="H163" s="273"/>
      <c r="I163" s="273"/>
      <c r="J163" s="273"/>
      <c r="K163" s="273"/>
      <c r="L163" s="273"/>
      <c r="M163" s="273"/>
      <c r="N163" s="273"/>
      <c r="O163" s="273"/>
      <c r="P163" s="273"/>
      <c r="Q163" s="273"/>
    </row>
    <row r="164" spans="1:17" x14ac:dyDescent="0.2">
      <c r="A164" s="243"/>
      <c r="B164" s="217"/>
      <c r="C164" s="244"/>
      <c r="D164" s="234"/>
      <c r="E164" s="245"/>
      <c r="F164" s="273"/>
      <c r="G164" s="273"/>
      <c r="H164" s="273"/>
      <c r="I164" s="273"/>
      <c r="J164" s="273"/>
      <c r="K164" s="273"/>
      <c r="L164" s="273"/>
      <c r="M164" s="273"/>
      <c r="N164" s="273"/>
      <c r="O164" s="273"/>
      <c r="P164" s="273"/>
      <c r="Q164" s="273"/>
    </row>
    <row r="165" spans="1:17" x14ac:dyDescent="0.2">
      <c r="A165" s="243"/>
      <c r="B165" s="217"/>
      <c r="C165" s="244"/>
      <c r="D165" s="234"/>
      <c r="E165" s="245"/>
      <c r="F165" s="273"/>
      <c r="G165" s="273"/>
      <c r="H165" s="273"/>
      <c r="I165" s="273"/>
      <c r="J165" s="273"/>
      <c r="K165" s="273"/>
      <c r="L165" s="273"/>
      <c r="M165" s="273"/>
      <c r="N165" s="273"/>
      <c r="O165" s="273"/>
      <c r="P165" s="273"/>
      <c r="Q165" s="273"/>
    </row>
    <row r="166" spans="1:17" x14ac:dyDescent="0.2">
      <c r="A166" s="243"/>
      <c r="B166" s="217"/>
      <c r="C166" s="244"/>
      <c r="D166" s="234"/>
      <c r="E166" s="245"/>
      <c r="F166" s="273"/>
      <c r="G166" s="273"/>
      <c r="H166" s="273"/>
      <c r="I166" s="273"/>
      <c r="J166" s="273"/>
      <c r="K166" s="273"/>
      <c r="L166" s="273"/>
      <c r="M166" s="273"/>
      <c r="N166" s="273"/>
      <c r="O166" s="273"/>
      <c r="P166" s="273"/>
      <c r="Q166" s="273"/>
    </row>
    <row r="167" spans="1:17" x14ac:dyDescent="0.2">
      <c r="A167" s="243"/>
      <c r="B167" s="217"/>
      <c r="C167" s="244"/>
      <c r="D167" s="234"/>
      <c r="E167" s="245"/>
      <c r="F167" s="273"/>
      <c r="G167" s="273"/>
      <c r="H167" s="273"/>
      <c r="I167" s="273"/>
      <c r="J167" s="273"/>
      <c r="K167" s="273"/>
      <c r="L167" s="273"/>
      <c r="M167" s="273"/>
      <c r="N167" s="273"/>
      <c r="O167" s="273"/>
      <c r="P167" s="273"/>
      <c r="Q167" s="273"/>
    </row>
    <row r="168" spans="1:17" x14ac:dyDescent="0.2">
      <c r="A168" s="243"/>
      <c r="B168" s="217"/>
      <c r="C168" s="244"/>
      <c r="D168" s="234"/>
      <c r="E168" s="245"/>
      <c r="F168" s="273"/>
      <c r="G168" s="273"/>
      <c r="H168" s="273"/>
      <c r="I168" s="273"/>
      <c r="J168" s="273"/>
      <c r="K168" s="273"/>
      <c r="L168" s="273"/>
      <c r="M168" s="273"/>
      <c r="N168" s="273"/>
      <c r="O168" s="273"/>
      <c r="P168" s="273"/>
      <c r="Q168" s="273"/>
    </row>
  </sheetData>
  <mergeCells count="58">
    <mergeCell ref="A93:Q93"/>
    <mergeCell ref="A94:Q94"/>
    <mergeCell ref="A82:C82"/>
    <mergeCell ref="A84:C84"/>
    <mergeCell ref="A85:C85"/>
    <mergeCell ref="A86:C86"/>
    <mergeCell ref="A90:Q90"/>
    <mergeCell ref="A91:Q91"/>
    <mergeCell ref="A74:I74"/>
    <mergeCell ref="A75:I75"/>
    <mergeCell ref="A76:I76"/>
    <mergeCell ref="A77:I77"/>
    <mergeCell ref="A78:I78"/>
    <mergeCell ref="A79:I79"/>
    <mergeCell ref="A68:I68"/>
    <mergeCell ref="A69:I69"/>
    <mergeCell ref="A70:I70"/>
    <mergeCell ref="A71:I71"/>
    <mergeCell ref="A72:I72"/>
    <mergeCell ref="A73:I73"/>
    <mergeCell ref="A62:I62"/>
    <mergeCell ref="A63:I63"/>
    <mergeCell ref="A64:I64"/>
    <mergeCell ref="A65:Q65"/>
    <mergeCell ref="A66:I66"/>
    <mergeCell ref="A67:I67"/>
    <mergeCell ref="A56:I56"/>
    <mergeCell ref="A57:I57"/>
    <mergeCell ref="A58:I58"/>
    <mergeCell ref="A59:I59"/>
    <mergeCell ref="A60:I60"/>
    <mergeCell ref="A61:I61"/>
    <mergeCell ref="A28:Q28"/>
    <mergeCell ref="A51:I51"/>
    <mergeCell ref="A52:I52"/>
    <mergeCell ref="A53:I53"/>
    <mergeCell ref="A54:I54"/>
    <mergeCell ref="A55:I55"/>
    <mergeCell ref="F24:I24"/>
    <mergeCell ref="J24:M24"/>
    <mergeCell ref="N24:N26"/>
    <mergeCell ref="O24:O26"/>
    <mergeCell ref="P24:P26"/>
    <mergeCell ref="Q24:Q26"/>
    <mergeCell ref="F25:F26"/>
    <mergeCell ref="G25:I25"/>
    <mergeCell ref="J25:J26"/>
    <mergeCell ref="K25:M25"/>
    <mergeCell ref="J16:K16"/>
    <mergeCell ref="J17:K17"/>
    <mergeCell ref="J18:K18"/>
    <mergeCell ref="J19:K19"/>
    <mergeCell ref="J20:K20"/>
    <mergeCell ref="A24:A26"/>
    <mergeCell ref="B24:B26"/>
    <mergeCell ref="C24:C26"/>
    <mergeCell ref="D24:D26"/>
    <mergeCell ref="E24:E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Q75"/>
  <sheetViews>
    <sheetView workbookViewId="0">
      <selection activeCell="U31" sqref="U31"/>
    </sheetView>
  </sheetViews>
  <sheetFormatPr defaultRowHeight="12.75" x14ac:dyDescent="0.2"/>
  <cols>
    <col min="3" max="3" width="28.7109375" customWidth="1"/>
  </cols>
  <sheetData>
    <row r="1" spans="1:17" x14ac:dyDescent="0.2">
      <c r="A1" s="216" t="s">
        <v>100</v>
      </c>
      <c r="B1" s="217"/>
      <c r="C1" s="218"/>
      <c r="D1" s="219"/>
      <c r="E1" s="220"/>
      <c r="F1" s="221"/>
      <c r="G1" s="221"/>
      <c r="H1" s="221"/>
      <c r="I1" s="221"/>
      <c r="J1" s="221"/>
      <c r="K1" s="221"/>
      <c r="L1" s="221"/>
      <c r="M1" s="222" t="s">
        <v>101</v>
      </c>
      <c r="N1" s="223"/>
      <c r="O1" s="221"/>
      <c r="P1" s="221"/>
      <c r="Q1" s="221"/>
    </row>
    <row r="2" spans="1:17" x14ac:dyDescent="0.2">
      <c r="A2" s="224"/>
      <c r="B2" s="217"/>
      <c r="C2" s="218"/>
      <c r="D2" s="219"/>
      <c r="E2" s="220"/>
      <c r="F2" s="221"/>
      <c r="G2" s="221"/>
      <c r="H2" s="221"/>
      <c r="I2" s="221"/>
      <c r="J2" s="221"/>
      <c r="K2" s="221"/>
      <c r="L2" s="221"/>
      <c r="M2" s="224"/>
      <c r="N2" s="223"/>
      <c r="O2" s="221"/>
      <c r="P2" s="221"/>
      <c r="Q2" s="221"/>
    </row>
    <row r="3" spans="1:17" x14ac:dyDescent="0.2">
      <c r="A3" s="224"/>
      <c r="B3" s="217"/>
      <c r="C3" s="218"/>
      <c r="D3" s="219"/>
      <c r="E3" s="220"/>
      <c r="F3" s="221"/>
      <c r="G3" s="221"/>
      <c r="H3" s="221"/>
      <c r="I3" s="221"/>
      <c r="J3" s="221"/>
      <c r="K3" s="221"/>
      <c r="L3" s="221"/>
      <c r="M3" s="224"/>
      <c r="N3" s="223"/>
      <c r="O3" s="221"/>
      <c r="P3" s="221"/>
      <c r="Q3" s="221"/>
    </row>
    <row r="4" spans="1:17" x14ac:dyDescent="0.2">
      <c r="A4" s="224" t="s">
        <v>102</v>
      </c>
      <c r="B4" s="217"/>
      <c r="C4" s="218"/>
      <c r="D4" s="219"/>
      <c r="E4" s="220"/>
      <c r="F4" s="221"/>
      <c r="G4" s="221"/>
      <c r="H4" s="221"/>
      <c r="I4" s="221"/>
      <c r="J4" s="221"/>
      <c r="K4" s="221"/>
      <c r="L4" s="221"/>
      <c r="M4" s="224" t="s">
        <v>102</v>
      </c>
      <c r="N4" s="223"/>
      <c r="O4" s="221"/>
      <c r="P4" s="221"/>
      <c r="Q4" s="221"/>
    </row>
    <row r="5" spans="1:17" x14ac:dyDescent="0.2">
      <c r="A5" s="224" t="s">
        <v>103</v>
      </c>
      <c r="B5" s="217"/>
      <c r="C5" s="218"/>
      <c r="D5" s="219"/>
      <c r="E5" s="220"/>
      <c r="F5" s="221"/>
      <c r="G5" s="221"/>
      <c r="H5" s="221"/>
      <c r="I5" s="221"/>
      <c r="J5" s="221"/>
      <c r="K5" s="221"/>
      <c r="L5" s="221"/>
      <c r="M5" s="225" t="s">
        <v>104</v>
      </c>
      <c r="N5" s="223"/>
      <c r="O5" s="221"/>
      <c r="P5" s="221"/>
      <c r="Q5" s="221"/>
    </row>
    <row r="6" spans="1:17" x14ac:dyDescent="0.2">
      <c r="A6" s="220"/>
      <c r="B6" s="224"/>
      <c r="C6" s="218"/>
      <c r="D6" s="219"/>
      <c r="E6" s="226"/>
      <c r="F6" s="221"/>
      <c r="G6" s="221"/>
      <c r="H6" s="220" t="s">
        <v>105</v>
      </c>
      <c r="I6" s="221"/>
      <c r="J6" s="227"/>
      <c r="K6" s="221"/>
      <c r="L6" s="221"/>
      <c r="M6" s="221"/>
      <c r="N6" s="221"/>
      <c r="O6" s="221"/>
      <c r="P6" s="221"/>
      <c r="Q6" s="221"/>
    </row>
    <row r="7" spans="1:17" x14ac:dyDescent="0.2">
      <c r="A7" s="220"/>
      <c r="B7" s="224"/>
      <c r="C7" s="218"/>
      <c r="D7" s="219"/>
      <c r="E7" s="228"/>
      <c r="F7" s="229"/>
      <c r="G7" s="229"/>
      <c r="H7" s="230" t="s">
        <v>106</v>
      </c>
      <c r="I7" s="230"/>
      <c r="J7" s="231"/>
      <c r="K7" s="221"/>
      <c r="L7" s="221"/>
      <c r="M7" s="221"/>
      <c r="N7" s="221"/>
      <c r="O7" s="221"/>
      <c r="P7" s="221"/>
      <c r="Q7" s="221"/>
    </row>
    <row r="8" spans="1:17" x14ac:dyDescent="0.2">
      <c r="A8" s="220"/>
      <c r="B8" s="224"/>
      <c r="C8" s="218"/>
      <c r="D8" s="219"/>
      <c r="E8" s="226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</row>
    <row r="9" spans="1:17" x14ac:dyDescent="0.2">
      <c r="A9" s="220"/>
      <c r="B9" s="224"/>
      <c r="C9" s="218"/>
      <c r="D9" s="219"/>
      <c r="E9" s="226"/>
      <c r="F9" s="221"/>
      <c r="G9" s="221"/>
      <c r="H9" s="232" t="s">
        <v>693</v>
      </c>
      <c r="I9" s="232"/>
      <c r="J9" s="221"/>
      <c r="K9" s="221"/>
      <c r="L9" s="221"/>
      <c r="M9" s="221"/>
      <c r="N9" s="221"/>
      <c r="O9" s="221"/>
      <c r="P9" s="221"/>
      <c r="Q9" s="221"/>
    </row>
    <row r="10" spans="1:17" x14ac:dyDescent="0.2">
      <c r="A10" s="220"/>
      <c r="B10" s="224"/>
      <c r="C10" s="218"/>
      <c r="D10" s="219"/>
      <c r="E10" s="226"/>
      <c r="F10" s="221"/>
      <c r="G10" s="221"/>
      <c r="H10" s="220" t="s">
        <v>108</v>
      </c>
      <c r="I10" s="220"/>
      <c r="J10" s="221"/>
      <c r="K10" s="221"/>
      <c r="L10" s="221"/>
      <c r="M10" s="221"/>
      <c r="N10" s="221"/>
      <c r="O10" s="221"/>
      <c r="P10" s="221"/>
      <c r="Q10" s="221"/>
    </row>
    <row r="11" spans="1:17" x14ac:dyDescent="0.2">
      <c r="A11" s="220"/>
      <c r="B11" s="224"/>
      <c r="C11" s="218"/>
      <c r="D11" s="219"/>
      <c r="E11" s="226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</row>
    <row r="12" spans="1:17" x14ac:dyDescent="0.2">
      <c r="A12" s="220"/>
      <c r="B12" s="224"/>
      <c r="C12" s="233"/>
      <c r="D12" s="286"/>
      <c r="E12" s="235"/>
      <c r="F12" s="221"/>
      <c r="G12" s="236" t="s">
        <v>694</v>
      </c>
      <c r="H12" s="220"/>
      <c r="I12" s="221"/>
      <c r="J12" s="221"/>
      <c r="K12" s="227"/>
      <c r="L12" s="227"/>
      <c r="M12" s="221"/>
      <c r="N12" s="221"/>
      <c r="O12" s="221"/>
      <c r="P12" s="221"/>
      <c r="Q12" s="221"/>
    </row>
    <row r="13" spans="1:17" x14ac:dyDescent="0.2">
      <c r="A13" s="220"/>
      <c r="B13" s="224"/>
      <c r="C13" s="218"/>
      <c r="D13" s="219"/>
      <c r="E13" s="237"/>
      <c r="F13" s="229"/>
      <c r="G13" s="229"/>
      <c r="H13" s="230" t="s">
        <v>110</v>
      </c>
      <c r="I13" s="230"/>
      <c r="J13" s="229"/>
      <c r="K13" s="231"/>
      <c r="L13" s="221"/>
      <c r="M13" s="221"/>
      <c r="N13" s="221"/>
      <c r="O13" s="221"/>
      <c r="P13" s="221"/>
      <c r="Q13" s="221"/>
    </row>
    <row r="14" spans="1:17" x14ac:dyDescent="0.2">
      <c r="A14" s="238"/>
      <c r="B14" s="239"/>
      <c r="C14" s="218"/>
      <c r="D14" s="219"/>
      <c r="E14" s="226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</row>
    <row r="15" spans="1:17" x14ac:dyDescent="0.2">
      <c r="A15" s="220"/>
      <c r="B15" s="224"/>
      <c r="C15" s="218"/>
      <c r="D15" s="235" t="s">
        <v>695</v>
      </c>
      <c r="E15" s="220"/>
      <c r="F15" s="221"/>
      <c r="G15" s="221"/>
      <c r="H15" s="221"/>
      <c r="I15" s="235"/>
      <c r="J15" s="235"/>
      <c r="K15" s="221"/>
      <c r="L15" s="221"/>
      <c r="M15" s="221"/>
      <c r="N15" s="221"/>
      <c r="O15" s="221"/>
      <c r="P15" s="221"/>
      <c r="Q15" s="221"/>
    </row>
    <row r="16" spans="1:17" x14ac:dyDescent="0.2">
      <c r="A16" s="220"/>
      <c r="B16" s="224"/>
      <c r="C16" s="218"/>
      <c r="D16" s="235" t="s">
        <v>309</v>
      </c>
      <c r="E16" s="220"/>
      <c r="F16" s="221"/>
      <c r="G16" s="221"/>
      <c r="H16" s="221"/>
      <c r="I16" s="235"/>
      <c r="J16" s="240" t="s">
        <v>696</v>
      </c>
      <c r="K16" s="241"/>
      <c r="L16" s="225" t="s">
        <v>114</v>
      </c>
      <c r="M16" s="221"/>
      <c r="N16" s="221"/>
      <c r="O16" s="221"/>
      <c r="P16" s="221"/>
      <c r="Q16" s="221"/>
    </row>
    <row r="17" spans="1:17" x14ac:dyDescent="0.2">
      <c r="A17" s="220"/>
      <c r="B17" s="224"/>
      <c r="C17" s="218"/>
      <c r="D17" s="235" t="s">
        <v>311</v>
      </c>
      <c r="E17" s="220"/>
      <c r="F17" s="221"/>
      <c r="G17" s="221"/>
      <c r="H17" s="221"/>
      <c r="I17" s="235"/>
      <c r="J17" s="240" t="s">
        <v>697</v>
      </c>
      <c r="K17" s="241"/>
      <c r="L17" s="225" t="s">
        <v>114</v>
      </c>
      <c r="M17" s="221"/>
      <c r="N17" s="221"/>
      <c r="O17" s="221"/>
      <c r="P17" s="221"/>
      <c r="Q17" s="221"/>
    </row>
    <row r="18" spans="1:17" x14ac:dyDescent="0.2">
      <c r="A18" s="220"/>
      <c r="B18" s="224"/>
      <c r="C18" s="218"/>
      <c r="D18" s="235" t="s">
        <v>313</v>
      </c>
      <c r="E18" s="220"/>
      <c r="F18" s="221"/>
      <c r="G18" s="221"/>
      <c r="H18" s="221"/>
      <c r="I18" s="235"/>
      <c r="J18" s="240" t="s">
        <v>698</v>
      </c>
      <c r="K18" s="241"/>
      <c r="L18" s="225" t="s">
        <v>114</v>
      </c>
      <c r="M18" s="221"/>
      <c r="N18" s="221"/>
      <c r="O18" s="221"/>
      <c r="P18" s="221"/>
      <c r="Q18" s="221"/>
    </row>
    <row r="19" spans="1:17" x14ac:dyDescent="0.2">
      <c r="A19" s="220"/>
      <c r="B19" s="224"/>
      <c r="C19" s="218"/>
      <c r="D19" s="235" t="s">
        <v>115</v>
      </c>
      <c r="E19" s="220"/>
      <c r="F19" s="221"/>
      <c r="G19" s="221"/>
      <c r="H19" s="221"/>
      <c r="I19" s="235"/>
      <c r="J19" s="240" t="s">
        <v>699</v>
      </c>
      <c r="K19" s="241"/>
      <c r="L19" s="225" t="s">
        <v>114</v>
      </c>
      <c r="M19" s="221"/>
      <c r="N19" s="221"/>
      <c r="O19" s="221"/>
      <c r="P19" s="221"/>
      <c r="Q19" s="221"/>
    </row>
    <row r="20" spans="1:17" x14ac:dyDescent="0.2">
      <c r="A20" s="220"/>
      <c r="B20" s="224"/>
      <c r="C20" s="218"/>
      <c r="D20" s="235" t="s">
        <v>117</v>
      </c>
      <c r="E20" s="220"/>
      <c r="F20" s="221"/>
      <c r="G20" s="221"/>
      <c r="H20" s="221"/>
      <c r="I20" s="235"/>
      <c r="J20" s="240" t="s">
        <v>700</v>
      </c>
      <c r="K20" s="241"/>
      <c r="L20" s="225" t="s">
        <v>119</v>
      </c>
      <c r="M20" s="221"/>
      <c r="N20" s="221"/>
      <c r="O20" s="221"/>
      <c r="P20" s="221"/>
      <c r="Q20" s="221"/>
    </row>
    <row r="21" spans="1:17" x14ac:dyDescent="0.2">
      <c r="A21" s="220"/>
      <c r="B21" s="224"/>
      <c r="C21" s="218"/>
      <c r="D21" s="242" t="s">
        <v>120</v>
      </c>
      <c r="E21" s="220"/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</row>
    <row r="22" spans="1:17" x14ac:dyDescent="0.2">
      <c r="A22" s="220"/>
      <c r="B22" s="224"/>
      <c r="C22" s="218"/>
      <c r="D22" s="219"/>
      <c r="E22" s="220"/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</row>
    <row r="23" spans="1:17" x14ac:dyDescent="0.2">
      <c r="A23" s="243"/>
      <c r="B23" s="217"/>
      <c r="C23" s="244"/>
      <c r="D23" s="234"/>
      <c r="E23" s="245"/>
      <c r="F23" s="223"/>
      <c r="G23" s="223"/>
      <c r="H23" s="223"/>
      <c r="I23" s="223"/>
      <c r="J23" s="223"/>
      <c r="K23" s="223"/>
      <c r="L23" s="223"/>
      <c r="M23" s="223"/>
      <c r="N23" s="223"/>
      <c r="O23" s="223"/>
      <c r="P23" s="223"/>
      <c r="Q23" s="223"/>
    </row>
    <row r="24" spans="1:17" x14ac:dyDescent="0.2">
      <c r="A24" s="246" t="s">
        <v>121</v>
      </c>
      <c r="B24" s="247" t="s">
        <v>122</v>
      </c>
      <c r="C24" s="246" t="s">
        <v>123</v>
      </c>
      <c r="D24" s="246" t="s">
        <v>124</v>
      </c>
      <c r="E24" s="246" t="s">
        <v>125</v>
      </c>
      <c r="F24" s="246" t="s">
        <v>126</v>
      </c>
      <c r="G24" s="248"/>
      <c r="H24" s="248"/>
      <c r="I24" s="248"/>
      <c r="J24" s="246" t="s">
        <v>127</v>
      </c>
      <c r="K24" s="248"/>
      <c r="L24" s="248"/>
      <c r="M24" s="248"/>
      <c r="N24" s="246" t="s">
        <v>128</v>
      </c>
      <c r="O24" s="246" t="s">
        <v>129</v>
      </c>
      <c r="P24" s="246" t="s">
        <v>130</v>
      </c>
      <c r="Q24" s="246" t="s">
        <v>131</v>
      </c>
    </row>
    <row r="25" spans="1:17" x14ac:dyDescent="0.2">
      <c r="A25" s="248"/>
      <c r="B25" s="249"/>
      <c r="C25" s="250"/>
      <c r="D25" s="246"/>
      <c r="E25" s="248"/>
      <c r="F25" s="246" t="s">
        <v>0</v>
      </c>
      <c r="G25" s="246" t="s">
        <v>132</v>
      </c>
      <c r="H25" s="248"/>
      <c r="I25" s="248"/>
      <c r="J25" s="246" t="s">
        <v>0</v>
      </c>
      <c r="K25" s="246" t="s">
        <v>132</v>
      </c>
      <c r="L25" s="248"/>
      <c r="M25" s="248"/>
      <c r="N25" s="246"/>
      <c r="O25" s="246"/>
      <c r="P25" s="246"/>
      <c r="Q25" s="246"/>
    </row>
    <row r="26" spans="1:17" x14ac:dyDescent="0.2">
      <c r="A26" s="248"/>
      <c r="B26" s="249"/>
      <c r="C26" s="250"/>
      <c r="D26" s="246"/>
      <c r="E26" s="248"/>
      <c r="F26" s="248"/>
      <c r="G26" s="251" t="s">
        <v>133</v>
      </c>
      <c r="H26" s="251" t="s">
        <v>134</v>
      </c>
      <c r="I26" s="251" t="s">
        <v>135</v>
      </c>
      <c r="J26" s="248"/>
      <c r="K26" s="251" t="s">
        <v>133</v>
      </c>
      <c r="L26" s="251" t="s">
        <v>134</v>
      </c>
      <c r="M26" s="251" t="s">
        <v>135</v>
      </c>
      <c r="N26" s="246"/>
      <c r="O26" s="246"/>
      <c r="P26" s="246"/>
      <c r="Q26" s="246"/>
    </row>
    <row r="27" spans="1:17" x14ac:dyDescent="0.2">
      <c r="A27" s="252">
        <v>1</v>
      </c>
      <c r="B27" s="253">
        <v>2</v>
      </c>
      <c r="C27" s="251">
        <v>3</v>
      </c>
      <c r="D27" s="251">
        <v>4</v>
      </c>
      <c r="E27" s="252">
        <v>5</v>
      </c>
      <c r="F27" s="254">
        <v>6</v>
      </c>
      <c r="G27" s="254">
        <v>7</v>
      </c>
      <c r="H27" s="254">
        <v>8</v>
      </c>
      <c r="I27" s="254">
        <v>9</v>
      </c>
      <c r="J27" s="254">
        <v>10</v>
      </c>
      <c r="K27" s="254">
        <v>11</v>
      </c>
      <c r="L27" s="254">
        <v>12</v>
      </c>
      <c r="M27" s="254">
        <v>13</v>
      </c>
      <c r="N27" s="254">
        <v>14</v>
      </c>
      <c r="O27" s="254">
        <v>15</v>
      </c>
      <c r="P27" s="254">
        <v>16</v>
      </c>
      <c r="Q27" s="254">
        <v>17</v>
      </c>
    </row>
    <row r="28" spans="1:17" x14ac:dyDescent="0.2">
      <c r="A28" s="255" t="s">
        <v>701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</row>
    <row r="29" spans="1:17" ht="55.5" x14ac:dyDescent="0.2">
      <c r="A29" s="252">
        <v>1</v>
      </c>
      <c r="B29" s="258" t="s">
        <v>702</v>
      </c>
      <c r="C29" s="259" t="s">
        <v>703</v>
      </c>
      <c r="D29" s="260" t="s">
        <v>176</v>
      </c>
      <c r="E29" s="261" t="s">
        <v>704</v>
      </c>
      <c r="F29" s="262">
        <v>70.67</v>
      </c>
      <c r="G29" s="262">
        <v>69.459999999999994</v>
      </c>
      <c r="H29" s="262">
        <v>1.21</v>
      </c>
      <c r="I29" s="262">
        <v>0.47</v>
      </c>
      <c r="J29" s="263">
        <v>16</v>
      </c>
      <c r="K29" s="263">
        <v>16</v>
      </c>
      <c r="L29" s="263"/>
      <c r="M29" s="263"/>
      <c r="N29" s="263">
        <v>6.32</v>
      </c>
      <c r="O29" s="263">
        <v>1.39</v>
      </c>
      <c r="P29" s="263">
        <v>0.03</v>
      </c>
      <c r="Q29" s="263">
        <v>0.01</v>
      </c>
    </row>
    <row r="30" spans="1:17" ht="19.5" x14ac:dyDescent="0.2">
      <c r="A30" s="252"/>
      <c r="B30" s="264"/>
      <c r="C30" s="265" t="s">
        <v>673</v>
      </c>
      <c r="D30" s="261" t="s">
        <v>119</v>
      </c>
      <c r="E30" s="266" t="s">
        <v>705</v>
      </c>
      <c r="F30" s="267">
        <v>10.99</v>
      </c>
      <c r="G30" s="267">
        <v>10.99</v>
      </c>
      <c r="H30" s="263"/>
      <c r="I30" s="263"/>
      <c r="J30" s="267">
        <v>15.28</v>
      </c>
      <c r="K30" s="267">
        <v>15.28</v>
      </c>
      <c r="L30" s="263"/>
      <c r="M30" s="263"/>
      <c r="N30" s="263"/>
      <c r="O30" s="263"/>
      <c r="P30" s="263"/>
      <c r="Q30" s="263"/>
    </row>
    <row r="31" spans="1:17" ht="33.75" x14ac:dyDescent="0.2">
      <c r="A31" s="252"/>
      <c r="B31" s="268" t="s">
        <v>144</v>
      </c>
      <c r="C31" s="265" t="s">
        <v>145</v>
      </c>
      <c r="D31" s="261" t="s">
        <v>146</v>
      </c>
      <c r="E31" s="266" t="s">
        <v>706</v>
      </c>
      <c r="F31" s="267">
        <v>40.299999999999997</v>
      </c>
      <c r="G31" s="263"/>
      <c r="H31" s="267">
        <v>40.299999999999997</v>
      </c>
      <c r="I31" s="267">
        <v>15.62</v>
      </c>
      <c r="J31" s="267">
        <v>0.4</v>
      </c>
      <c r="K31" s="263"/>
      <c r="L31" s="267">
        <v>0.4</v>
      </c>
      <c r="M31" s="267">
        <v>0.16</v>
      </c>
      <c r="N31" s="263"/>
      <c r="O31" s="263"/>
      <c r="P31" s="263"/>
      <c r="Q31" s="263"/>
    </row>
    <row r="32" spans="1:17" ht="43.5" x14ac:dyDescent="0.2">
      <c r="A32" s="252">
        <v>2</v>
      </c>
      <c r="B32" s="258" t="s">
        <v>707</v>
      </c>
      <c r="C32" s="259" t="s">
        <v>708</v>
      </c>
      <c r="D32" s="260" t="s">
        <v>176</v>
      </c>
      <c r="E32" s="261" t="s">
        <v>485</v>
      </c>
      <c r="F32" s="262">
        <v>64.180000000000007</v>
      </c>
      <c r="G32" s="262">
        <v>64.180000000000007</v>
      </c>
      <c r="H32" s="263"/>
      <c r="I32" s="263"/>
      <c r="J32" s="263">
        <v>1</v>
      </c>
      <c r="K32" s="263">
        <v>1</v>
      </c>
      <c r="L32" s="263"/>
      <c r="M32" s="263"/>
      <c r="N32" s="263">
        <v>5.84</v>
      </c>
      <c r="O32" s="263">
        <v>0.12</v>
      </c>
      <c r="P32" s="263"/>
      <c r="Q32" s="263"/>
    </row>
    <row r="33" spans="1:17" ht="19.5" x14ac:dyDescent="0.2">
      <c r="A33" s="252"/>
      <c r="B33" s="264"/>
      <c r="C33" s="265" t="s">
        <v>673</v>
      </c>
      <c r="D33" s="261" t="s">
        <v>119</v>
      </c>
      <c r="E33" s="266" t="s">
        <v>709</v>
      </c>
      <c r="F33" s="267">
        <v>10.99</v>
      </c>
      <c r="G33" s="267">
        <v>10.99</v>
      </c>
      <c r="H33" s="263"/>
      <c r="I33" s="263"/>
      <c r="J33" s="267">
        <v>1.32</v>
      </c>
      <c r="K33" s="267">
        <v>1.32</v>
      </c>
      <c r="L33" s="263"/>
      <c r="M33" s="263"/>
      <c r="N33" s="263"/>
      <c r="O33" s="263"/>
      <c r="P33" s="263"/>
      <c r="Q33" s="263"/>
    </row>
    <row r="34" spans="1:17" ht="43.5" x14ac:dyDescent="0.2">
      <c r="A34" s="252">
        <v>3</v>
      </c>
      <c r="B34" s="258" t="s">
        <v>669</v>
      </c>
      <c r="C34" s="259" t="s">
        <v>710</v>
      </c>
      <c r="D34" s="260" t="s">
        <v>671</v>
      </c>
      <c r="E34" s="261" t="s">
        <v>711</v>
      </c>
      <c r="F34" s="262">
        <v>106.34</v>
      </c>
      <c r="G34" s="262">
        <v>105.94</v>
      </c>
      <c r="H34" s="262">
        <v>0.4</v>
      </c>
      <c r="I34" s="262">
        <v>0.16</v>
      </c>
      <c r="J34" s="263">
        <v>170</v>
      </c>
      <c r="K34" s="263">
        <v>170</v>
      </c>
      <c r="L34" s="263"/>
      <c r="M34" s="263"/>
      <c r="N34" s="263">
        <v>9.64</v>
      </c>
      <c r="O34" s="263">
        <v>15.42</v>
      </c>
      <c r="P34" s="263">
        <v>0.01</v>
      </c>
      <c r="Q34" s="263">
        <v>0.02</v>
      </c>
    </row>
    <row r="35" spans="1:17" ht="19.5" x14ac:dyDescent="0.2">
      <c r="A35" s="252"/>
      <c r="B35" s="264"/>
      <c r="C35" s="265" t="s">
        <v>673</v>
      </c>
      <c r="D35" s="261" t="s">
        <v>119</v>
      </c>
      <c r="E35" s="266" t="s">
        <v>712</v>
      </c>
      <c r="F35" s="267">
        <v>10.99</v>
      </c>
      <c r="G35" s="267">
        <v>10.99</v>
      </c>
      <c r="H35" s="263"/>
      <c r="I35" s="263"/>
      <c r="J35" s="267">
        <v>169.47</v>
      </c>
      <c r="K35" s="267">
        <v>169.47</v>
      </c>
      <c r="L35" s="263"/>
      <c r="M35" s="263"/>
      <c r="N35" s="263"/>
      <c r="O35" s="263"/>
      <c r="P35" s="263"/>
      <c r="Q35" s="263"/>
    </row>
    <row r="36" spans="1:17" ht="33.75" x14ac:dyDescent="0.2">
      <c r="A36" s="252"/>
      <c r="B36" s="268" t="s">
        <v>144</v>
      </c>
      <c r="C36" s="265" t="s">
        <v>145</v>
      </c>
      <c r="D36" s="261" t="s">
        <v>146</v>
      </c>
      <c r="E36" s="266" t="s">
        <v>675</v>
      </c>
      <c r="F36" s="267">
        <v>40.299999999999997</v>
      </c>
      <c r="G36" s="263"/>
      <c r="H36" s="267">
        <v>40.299999999999997</v>
      </c>
      <c r="I36" s="267">
        <v>15.62</v>
      </c>
      <c r="J36" s="267">
        <v>0.81</v>
      </c>
      <c r="K36" s="263"/>
      <c r="L36" s="267">
        <v>0.81</v>
      </c>
      <c r="M36" s="267">
        <v>0.31</v>
      </c>
      <c r="N36" s="263"/>
      <c r="O36" s="263"/>
      <c r="P36" s="263"/>
      <c r="Q36" s="263"/>
    </row>
    <row r="37" spans="1:17" ht="55.5" x14ac:dyDescent="0.2">
      <c r="A37" s="252">
        <v>4</v>
      </c>
      <c r="B37" s="258" t="s">
        <v>713</v>
      </c>
      <c r="C37" s="259" t="s">
        <v>714</v>
      </c>
      <c r="D37" s="260" t="s">
        <v>678</v>
      </c>
      <c r="E37" s="261" t="s">
        <v>672</v>
      </c>
      <c r="F37" s="262">
        <v>205.34</v>
      </c>
      <c r="G37" s="262">
        <v>193.83</v>
      </c>
      <c r="H37" s="262">
        <v>4.66</v>
      </c>
      <c r="I37" s="262">
        <v>1.0900000000000001</v>
      </c>
      <c r="J37" s="263">
        <v>308</v>
      </c>
      <c r="K37" s="263">
        <v>291</v>
      </c>
      <c r="L37" s="263">
        <v>7</v>
      </c>
      <c r="M37" s="263">
        <v>2</v>
      </c>
      <c r="N37" s="263">
        <v>16.84</v>
      </c>
      <c r="O37" s="263">
        <v>25.26</v>
      </c>
      <c r="P37" s="263">
        <v>7.0000000000000007E-2</v>
      </c>
      <c r="Q37" s="263">
        <v>0.11</v>
      </c>
    </row>
    <row r="38" spans="1:17" ht="19.5" x14ac:dyDescent="0.2">
      <c r="A38" s="252"/>
      <c r="B38" s="264"/>
      <c r="C38" s="265" t="s">
        <v>680</v>
      </c>
      <c r="D38" s="261" t="s">
        <v>119</v>
      </c>
      <c r="E38" s="266" t="s">
        <v>715</v>
      </c>
      <c r="F38" s="267">
        <v>11.51</v>
      </c>
      <c r="G38" s="267">
        <v>11.51</v>
      </c>
      <c r="H38" s="263"/>
      <c r="I38" s="263"/>
      <c r="J38" s="267">
        <v>290.74</v>
      </c>
      <c r="K38" s="267">
        <v>290.74</v>
      </c>
      <c r="L38" s="263"/>
      <c r="M38" s="263"/>
      <c r="N38" s="263"/>
      <c r="O38" s="263"/>
      <c r="P38" s="263"/>
      <c r="Q38" s="263"/>
    </row>
    <row r="39" spans="1:17" ht="33.75" x14ac:dyDescent="0.2">
      <c r="A39" s="252"/>
      <c r="B39" s="268" t="s">
        <v>144</v>
      </c>
      <c r="C39" s="265" t="s">
        <v>145</v>
      </c>
      <c r="D39" s="261" t="s">
        <v>146</v>
      </c>
      <c r="E39" s="266" t="s">
        <v>716</v>
      </c>
      <c r="F39" s="267">
        <v>40.299999999999997</v>
      </c>
      <c r="G39" s="263"/>
      <c r="H39" s="267">
        <v>40.299999999999997</v>
      </c>
      <c r="I39" s="267">
        <v>15.62</v>
      </c>
      <c r="J39" s="267">
        <v>4.43</v>
      </c>
      <c r="K39" s="263"/>
      <c r="L39" s="267">
        <v>4.43</v>
      </c>
      <c r="M39" s="267">
        <v>1.72</v>
      </c>
      <c r="N39" s="263"/>
      <c r="O39" s="263"/>
      <c r="P39" s="263"/>
      <c r="Q39" s="263"/>
    </row>
    <row r="40" spans="1:17" ht="19.5" x14ac:dyDescent="0.2">
      <c r="A40" s="252"/>
      <c r="B40" s="268" t="s">
        <v>683</v>
      </c>
      <c r="C40" s="265" t="s">
        <v>200</v>
      </c>
      <c r="D40" s="261" t="s">
        <v>146</v>
      </c>
      <c r="E40" s="266" t="s">
        <v>717</v>
      </c>
      <c r="F40" s="267">
        <v>1.24</v>
      </c>
      <c r="G40" s="263"/>
      <c r="H40" s="267">
        <v>1.24</v>
      </c>
      <c r="I40" s="263"/>
      <c r="J40" s="267">
        <v>2.75</v>
      </c>
      <c r="K40" s="263"/>
      <c r="L40" s="267">
        <v>2.75</v>
      </c>
      <c r="M40" s="263"/>
      <c r="N40" s="263"/>
      <c r="O40" s="263"/>
      <c r="P40" s="263"/>
      <c r="Q40" s="263"/>
    </row>
    <row r="41" spans="1:17" ht="22.5" x14ac:dyDescent="0.2">
      <c r="A41" s="252"/>
      <c r="B41" s="268" t="s">
        <v>685</v>
      </c>
      <c r="C41" s="265" t="s">
        <v>219</v>
      </c>
      <c r="D41" s="261" t="s">
        <v>220</v>
      </c>
      <c r="E41" s="266" t="s">
        <v>718</v>
      </c>
      <c r="F41" s="267">
        <v>11.89</v>
      </c>
      <c r="G41" s="263"/>
      <c r="H41" s="263"/>
      <c r="I41" s="263"/>
      <c r="J41" s="267">
        <v>5.17</v>
      </c>
      <c r="K41" s="263"/>
      <c r="L41" s="263"/>
      <c r="M41" s="263"/>
      <c r="N41" s="263"/>
      <c r="O41" s="263"/>
      <c r="P41" s="263"/>
      <c r="Q41" s="263"/>
    </row>
    <row r="42" spans="1:17" ht="22.5" x14ac:dyDescent="0.2">
      <c r="A42" s="252"/>
      <c r="B42" s="268" t="s">
        <v>687</v>
      </c>
      <c r="C42" s="265" t="s">
        <v>523</v>
      </c>
      <c r="D42" s="261" t="s">
        <v>220</v>
      </c>
      <c r="E42" s="266" t="s">
        <v>719</v>
      </c>
      <c r="F42" s="267">
        <v>85</v>
      </c>
      <c r="G42" s="263"/>
      <c r="H42" s="263"/>
      <c r="I42" s="263"/>
      <c r="J42" s="267">
        <v>5.0999999999999996</v>
      </c>
      <c r="K42" s="263"/>
      <c r="L42" s="263"/>
      <c r="M42" s="263"/>
      <c r="N42" s="263"/>
      <c r="O42" s="263"/>
      <c r="P42" s="263"/>
      <c r="Q42" s="263"/>
    </row>
    <row r="43" spans="1:17" ht="106.5" x14ac:dyDescent="0.2">
      <c r="A43" s="252">
        <v>5</v>
      </c>
      <c r="B43" s="258" t="s">
        <v>279</v>
      </c>
      <c r="C43" s="259" t="s">
        <v>280</v>
      </c>
      <c r="D43" s="260" t="s">
        <v>281</v>
      </c>
      <c r="E43" s="261" t="s">
        <v>720</v>
      </c>
      <c r="F43" s="262">
        <v>47.28</v>
      </c>
      <c r="G43" s="262">
        <v>47.28</v>
      </c>
      <c r="H43" s="263"/>
      <c r="I43" s="263"/>
      <c r="J43" s="263">
        <v>6</v>
      </c>
      <c r="K43" s="263">
        <v>6</v>
      </c>
      <c r="L43" s="263"/>
      <c r="M43" s="263"/>
      <c r="N43" s="263"/>
      <c r="O43" s="263"/>
      <c r="P43" s="263"/>
      <c r="Q43" s="263"/>
    </row>
    <row r="44" spans="1:17" ht="150" x14ac:dyDescent="0.2">
      <c r="A44" s="252">
        <v>6</v>
      </c>
      <c r="B44" s="258" t="s">
        <v>283</v>
      </c>
      <c r="C44" s="259" t="s">
        <v>284</v>
      </c>
      <c r="D44" s="260" t="s">
        <v>281</v>
      </c>
      <c r="E44" s="261" t="s">
        <v>721</v>
      </c>
      <c r="F44" s="262">
        <v>14.72</v>
      </c>
      <c r="G44" s="263"/>
      <c r="H44" s="262">
        <v>14.72</v>
      </c>
      <c r="I44" s="263"/>
      <c r="J44" s="263">
        <v>2</v>
      </c>
      <c r="K44" s="263"/>
      <c r="L44" s="263">
        <v>2</v>
      </c>
      <c r="M44" s="263"/>
      <c r="N44" s="263"/>
      <c r="O44" s="263"/>
      <c r="P44" s="263"/>
      <c r="Q44" s="263"/>
    </row>
    <row r="45" spans="1:17" x14ac:dyDescent="0.2">
      <c r="A45" s="257" t="s">
        <v>243</v>
      </c>
      <c r="B45" s="256"/>
      <c r="C45" s="256"/>
      <c r="D45" s="256"/>
      <c r="E45" s="256"/>
      <c r="F45" s="256"/>
      <c r="G45" s="256"/>
      <c r="H45" s="256"/>
      <c r="I45" s="256"/>
      <c r="J45" s="262">
        <v>503</v>
      </c>
      <c r="K45" s="262">
        <v>484</v>
      </c>
      <c r="L45" s="262">
        <v>9</v>
      </c>
      <c r="M45" s="262">
        <v>2</v>
      </c>
      <c r="N45" s="263"/>
      <c r="O45" s="262">
        <v>42.19</v>
      </c>
      <c r="P45" s="263"/>
      <c r="Q45" s="262">
        <v>0.14000000000000001</v>
      </c>
    </row>
    <row r="46" spans="1:17" x14ac:dyDescent="0.2">
      <c r="A46" s="257" t="s">
        <v>244</v>
      </c>
      <c r="B46" s="256"/>
      <c r="C46" s="256"/>
      <c r="D46" s="256"/>
      <c r="E46" s="256"/>
      <c r="F46" s="256"/>
      <c r="G46" s="256"/>
      <c r="H46" s="256"/>
      <c r="I46" s="256"/>
      <c r="J46" s="262">
        <v>408</v>
      </c>
      <c r="K46" s="263"/>
      <c r="L46" s="263"/>
      <c r="M46" s="263"/>
      <c r="N46" s="263"/>
      <c r="O46" s="263"/>
      <c r="P46" s="263"/>
      <c r="Q46" s="263"/>
    </row>
    <row r="47" spans="1:17" x14ac:dyDescent="0.2">
      <c r="A47" s="257" t="s">
        <v>245</v>
      </c>
      <c r="B47" s="256"/>
      <c r="C47" s="256"/>
      <c r="D47" s="256"/>
      <c r="E47" s="256"/>
      <c r="F47" s="256"/>
      <c r="G47" s="256"/>
      <c r="H47" s="256"/>
      <c r="I47" s="256"/>
      <c r="J47" s="262">
        <v>312</v>
      </c>
      <c r="K47" s="263"/>
      <c r="L47" s="263"/>
      <c r="M47" s="263"/>
      <c r="N47" s="263"/>
      <c r="O47" s="263"/>
      <c r="P47" s="263"/>
      <c r="Q47" s="263"/>
    </row>
    <row r="48" spans="1:17" x14ac:dyDescent="0.2">
      <c r="A48" s="269" t="s">
        <v>722</v>
      </c>
      <c r="B48" s="256"/>
      <c r="C48" s="256"/>
      <c r="D48" s="256"/>
      <c r="E48" s="256"/>
      <c r="F48" s="256"/>
      <c r="G48" s="256"/>
      <c r="H48" s="256"/>
      <c r="I48" s="256"/>
      <c r="J48" s="263"/>
      <c r="K48" s="263"/>
      <c r="L48" s="263"/>
      <c r="M48" s="263"/>
      <c r="N48" s="263"/>
      <c r="O48" s="263"/>
      <c r="P48" s="263"/>
      <c r="Q48" s="263"/>
    </row>
    <row r="49" spans="1:17" x14ac:dyDescent="0.2">
      <c r="A49" s="257" t="s">
        <v>570</v>
      </c>
      <c r="B49" s="256"/>
      <c r="C49" s="256"/>
      <c r="D49" s="256"/>
      <c r="E49" s="256"/>
      <c r="F49" s="256"/>
      <c r="G49" s="256"/>
      <c r="H49" s="256"/>
      <c r="I49" s="256"/>
      <c r="J49" s="262">
        <v>8</v>
      </c>
      <c r="K49" s="263"/>
      <c r="L49" s="263"/>
      <c r="M49" s="263"/>
      <c r="N49" s="263"/>
      <c r="O49" s="263"/>
      <c r="P49" s="263"/>
      <c r="Q49" s="263"/>
    </row>
    <row r="50" spans="1:17" x14ac:dyDescent="0.2">
      <c r="A50" s="257" t="s">
        <v>571</v>
      </c>
      <c r="B50" s="256"/>
      <c r="C50" s="256"/>
      <c r="D50" s="256"/>
      <c r="E50" s="256"/>
      <c r="F50" s="256"/>
      <c r="G50" s="256"/>
      <c r="H50" s="256"/>
      <c r="I50" s="256"/>
      <c r="J50" s="262">
        <v>1215</v>
      </c>
      <c r="K50" s="263"/>
      <c r="L50" s="263"/>
      <c r="M50" s="263"/>
      <c r="N50" s="263"/>
      <c r="O50" s="262">
        <v>42.19</v>
      </c>
      <c r="P50" s="263"/>
      <c r="Q50" s="262">
        <v>0.14000000000000001</v>
      </c>
    </row>
    <row r="51" spans="1:17" x14ac:dyDescent="0.2">
      <c r="A51" s="257" t="s">
        <v>252</v>
      </c>
      <c r="B51" s="256"/>
      <c r="C51" s="256"/>
      <c r="D51" s="256"/>
      <c r="E51" s="256"/>
      <c r="F51" s="256"/>
      <c r="G51" s="256"/>
      <c r="H51" s="256"/>
      <c r="I51" s="256"/>
      <c r="J51" s="262">
        <v>1223</v>
      </c>
      <c r="K51" s="263"/>
      <c r="L51" s="263"/>
      <c r="M51" s="263"/>
      <c r="N51" s="263"/>
      <c r="O51" s="262">
        <v>42.19</v>
      </c>
      <c r="P51" s="263"/>
      <c r="Q51" s="262">
        <v>0.14000000000000001</v>
      </c>
    </row>
    <row r="52" spans="1:17" x14ac:dyDescent="0.2">
      <c r="A52" s="257" t="s">
        <v>253</v>
      </c>
      <c r="B52" s="256"/>
      <c r="C52" s="256"/>
      <c r="D52" s="256"/>
      <c r="E52" s="256"/>
      <c r="F52" s="256"/>
      <c r="G52" s="256"/>
      <c r="H52" s="256"/>
      <c r="I52" s="256"/>
      <c r="J52" s="263"/>
      <c r="K52" s="263"/>
      <c r="L52" s="263"/>
      <c r="M52" s="263"/>
      <c r="N52" s="263"/>
      <c r="O52" s="263"/>
      <c r="P52" s="263"/>
      <c r="Q52" s="263"/>
    </row>
    <row r="53" spans="1:17" x14ac:dyDescent="0.2">
      <c r="A53" s="257" t="s">
        <v>572</v>
      </c>
      <c r="B53" s="256"/>
      <c r="C53" s="256"/>
      <c r="D53" s="256"/>
      <c r="E53" s="256"/>
      <c r="F53" s="256"/>
      <c r="G53" s="256"/>
      <c r="H53" s="256"/>
      <c r="I53" s="256"/>
      <c r="J53" s="262">
        <v>10</v>
      </c>
      <c r="K53" s="263"/>
      <c r="L53" s="263"/>
      <c r="M53" s="263"/>
      <c r="N53" s="263"/>
      <c r="O53" s="263"/>
      <c r="P53" s="263"/>
      <c r="Q53" s="263"/>
    </row>
    <row r="54" spans="1:17" x14ac:dyDescent="0.2">
      <c r="A54" s="257" t="s">
        <v>254</v>
      </c>
      <c r="B54" s="256"/>
      <c r="C54" s="256"/>
      <c r="D54" s="256"/>
      <c r="E54" s="256"/>
      <c r="F54" s="256"/>
      <c r="G54" s="256"/>
      <c r="H54" s="256"/>
      <c r="I54" s="256"/>
      <c r="J54" s="262">
        <v>9</v>
      </c>
      <c r="K54" s="263"/>
      <c r="L54" s="263"/>
      <c r="M54" s="263"/>
      <c r="N54" s="263"/>
      <c r="O54" s="263"/>
      <c r="P54" s="263"/>
      <c r="Q54" s="263"/>
    </row>
    <row r="55" spans="1:17" x14ac:dyDescent="0.2">
      <c r="A55" s="257" t="s">
        <v>255</v>
      </c>
      <c r="B55" s="256"/>
      <c r="C55" s="256"/>
      <c r="D55" s="256"/>
      <c r="E55" s="256"/>
      <c r="F55" s="256"/>
      <c r="G55" s="256"/>
      <c r="H55" s="256"/>
      <c r="I55" s="256"/>
      <c r="J55" s="262">
        <v>486</v>
      </c>
      <c r="K55" s="263"/>
      <c r="L55" s="263"/>
      <c r="M55" s="263"/>
      <c r="N55" s="263"/>
      <c r="O55" s="263"/>
      <c r="P55" s="263"/>
      <c r="Q55" s="263"/>
    </row>
    <row r="56" spans="1:17" x14ac:dyDescent="0.2">
      <c r="A56" s="257" t="s">
        <v>256</v>
      </c>
      <c r="B56" s="256"/>
      <c r="C56" s="256"/>
      <c r="D56" s="256"/>
      <c r="E56" s="256"/>
      <c r="F56" s="256"/>
      <c r="G56" s="256"/>
      <c r="H56" s="256"/>
      <c r="I56" s="256"/>
      <c r="J56" s="262">
        <v>408</v>
      </c>
      <c r="K56" s="263"/>
      <c r="L56" s="263"/>
      <c r="M56" s="263"/>
      <c r="N56" s="263"/>
      <c r="O56" s="263"/>
      <c r="P56" s="263"/>
      <c r="Q56" s="263"/>
    </row>
    <row r="57" spans="1:17" x14ac:dyDescent="0.2">
      <c r="A57" s="257" t="s">
        <v>257</v>
      </c>
      <c r="B57" s="256"/>
      <c r="C57" s="256"/>
      <c r="D57" s="256"/>
      <c r="E57" s="256"/>
      <c r="F57" s="256"/>
      <c r="G57" s="256"/>
      <c r="H57" s="256"/>
      <c r="I57" s="256"/>
      <c r="J57" s="262">
        <v>312</v>
      </c>
      <c r="K57" s="263"/>
      <c r="L57" s="263"/>
      <c r="M57" s="263"/>
      <c r="N57" s="263"/>
      <c r="O57" s="263"/>
      <c r="P57" s="263"/>
      <c r="Q57" s="263"/>
    </row>
    <row r="58" spans="1:17" x14ac:dyDescent="0.2">
      <c r="A58" s="269" t="s">
        <v>723</v>
      </c>
      <c r="B58" s="256"/>
      <c r="C58" s="256"/>
      <c r="D58" s="256"/>
      <c r="E58" s="256"/>
      <c r="F58" s="256"/>
      <c r="G58" s="256"/>
      <c r="H58" s="256"/>
      <c r="I58" s="256"/>
      <c r="J58" s="270">
        <v>1223</v>
      </c>
      <c r="K58" s="263"/>
      <c r="L58" s="263"/>
      <c r="M58" s="263"/>
      <c r="N58" s="263"/>
      <c r="O58" s="270">
        <v>42.19</v>
      </c>
      <c r="P58" s="263"/>
      <c r="Q58" s="270">
        <v>0.14000000000000001</v>
      </c>
    </row>
    <row r="59" spans="1:17" x14ac:dyDescent="0.2">
      <c r="A59" s="271" t="s">
        <v>290</v>
      </c>
      <c r="B59" s="272"/>
      <c r="C59" s="272"/>
      <c r="D59" s="272"/>
      <c r="E59" s="272"/>
      <c r="F59" s="272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</row>
    <row r="60" spans="1:17" x14ac:dyDescent="0.2">
      <c r="A60" s="257" t="s">
        <v>291</v>
      </c>
      <c r="B60" s="256"/>
      <c r="C60" s="256"/>
      <c r="D60" s="256"/>
      <c r="E60" s="256"/>
      <c r="F60" s="256"/>
      <c r="G60" s="256"/>
      <c r="H60" s="256"/>
      <c r="I60" s="256"/>
      <c r="J60" s="262">
        <v>503</v>
      </c>
      <c r="K60" s="262">
        <v>484</v>
      </c>
      <c r="L60" s="262">
        <v>9</v>
      </c>
      <c r="M60" s="262">
        <v>2</v>
      </c>
      <c r="N60" s="263"/>
      <c r="O60" s="262">
        <v>42.19</v>
      </c>
      <c r="P60" s="263"/>
      <c r="Q60" s="262">
        <v>0.14000000000000001</v>
      </c>
    </row>
    <row r="61" spans="1:17" x14ac:dyDescent="0.2">
      <c r="A61" s="257" t="s">
        <v>244</v>
      </c>
      <c r="B61" s="256"/>
      <c r="C61" s="256"/>
      <c r="D61" s="256"/>
      <c r="E61" s="256"/>
      <c r="F61" s="256"/>
      <c r="G61" s="256"/>
      <c r="H61" s="256"/>
      <c r="I61" s="256"/>
      <c r="J61" s="262">
        <v>408</v>
      </c>
      <c r="K61" s="263"/>
      <c r="L61" s="263"/>
      <c r="M61" s="263"/>
      <c r="N61" s="263"/>
      <c r="O61" s="263"/>
      <c r="P61" s="263"/>
      <c r="Q61" s="263"/>
    </row>
    <row r="62" spans="1:17" x14ac:dyDescent="0.2">
      <c r="A62" s="257" t="s">
        <v>245</v>
      </c>
      <c r="B62" s="256"/>
      <c r="C62" s="256"/>
      <c r="D62" s="256"/>
      <c r="E62" s="256"/>
      <c r="F62" s="256"/>
      <c r="G62" s="256"/>
      <c r="H62" s="256"/>
      <c r="I62" s="256"/>
      <c r="J62" s="262">
        <v>312</v>
      </c>
      <c r="K62" s="263"/>
      <c r="L62" s="263"/>
      <c r="M62" s="263"/>
      <c r="N62" s="263"/>
      <c r="O62" s="263"/>
      <c r="P62" s="263"/>
      <c r="Q62" s="263"/>
    </row>
    <row r="63" spans="1:17" x14ac:dyDescent="0.2">
      <c r="A63" s="269" t="s">
        <v>292</v>
      </c>
      <c r="B63" s="256"/>
      <c r="C63" s="256"/>
      <c r="D63" s="256"/>
      <c r="E63" s="256"/>
      <c r="F63" s="256"/>
      <c r="G63" s="256"/>
      <c r="H63" s="256"/>
      <c r="I63" s="256"/>
      <c r="J63" s="263"/>
      <c r="K63" s="263"/>
      <c r="L63" s="263"/>
      <c r="M63" s="263"/>
      <c r="N63" s="263"/>
      <c r="O63" s="263"/>
      <c r="P63" s="263"/>
      <c r="Q63" s="263"/>
    </row>
    <row r="64" spans="1:17" x14ac:dyDescent="0.2">
      <c r="A64" s="257" t="s">
        <v>570</v>
      </c>
      <c r="B64" s="256"/>
      <c r="C64" s="256"/>
      <c r="D64" s="256"/>
      <c r="E64" s="256"/>
      <c r="F64" s="256"/>
      <c r="G64" s="256"/>
      <c r="H64" s="256"/>
      <c r="I64" s="256"/>
      <c r="J64" s="262">
        <v>8</v>
      </c>
      <c r="K64" s="263"/>
      <c r="L64" s="263"/>
      <c r="M64" s="263"/>
      <c r="N64" s="263"/>
      <c r="O64" s="263"/>
      <c r="P64" s="263"/>
      <c r="Q64" s="263"/>
    </row>
    <row r="65" spans="1:17" x14ac:dyDescent="0.2">
      <c r="A65" s="257" t="s">
        <v>571</v>
      </c>
      <c r="B65" s="256"/>
      <c r="C65" s="256"/>
      <c r="D65" s="256"/>
      <c r="E65" s="256"/>
      <c r="F65" s="256"/>
      <c r="G65" s="256"/>
      <c r="H65" s="256"/>
      <c r="I65" s="256"/>
      <c r="J65" s="262">
        <v>1215</v>
      </c>
      <c r="K65" s="263"/>
      <c r="L65" s="263"/>
      <c r="M65" s="263"/>
      <c r="N65" s="263"/>
      <c r="O65" s="262">
        <v>42.19</v>
      </c>
      <c r="P65" s="263"/>
      <c r="Q65" s="262">
        <v>0.14000000000000001</v>
      </c>
    </row>
    <row r="66" spans="1:17" x14ac:dyDescent="0.2">
      <c r="A66" s="257" t="s">
        <v>252</v>
      </c>
      <c r="B66" s="256"/>
      <c r="C66" s="256"/>
      <c r="D66" s="256"/>
      <c r="E66" s="256"/>
      <c r="F66" s="256"/>
      <c r="G66" s="256"/>
      <c r="H66" s="256"/>
      <c r="I66" s="256"/>
      <c r="J66" s="262">
        <v>1223</v>
      </c>
      <c r="K66" s="263"/>
      <c r="L66" s="263"/>
      <c r="M66" s="263"/>
      <c r="N66" s="263"/>
      <c r="O66" s="262">
        <v>42.19</v>
      </c>
      <c r="P66" s="263"/>
      <c r="Q66" s="262">
        <v>0.14000000000000001</v>
      </c>
    </row>
    <row r="67" spans="1:17" x14ac:dyDescent="0.2">
      <c r="A67" s="257" t="s">
        <v>253</v>
      </c>
      <c r="B67" s="256"/>
      <c r="C67" s="256"/>
      <c r="D67" s="256"/>
      <c r="E67" s="256"/>
      <c r="F67" s="256"/>
      <c r="G67" s="256"/>
      <c r="H67" s="256"/>
      <c r="I67" s="256"/>
      <c r="J67" s="263"/>
      <c r="K67" s="263"/>
      <c r="L67" s="263"/>
      <c r="M67" s="263"/>
      <c r="N67" s="263"/>
      <c r="O67" s="263"/>
      <c r="P67" s="263"/>
      <c r="Q67" s="263"/>
    </row>
    <row r="68" spans="1:17" x14ac:dyDescent="0.2">
      <c r="A68" s="257" t="s">
        <v>572</v>
      </c>
      <c r="B68" s="256"/>
      <c r="C68" s="256"/>
      <c r="D68" s="256"/>
      <c r="E68" s="256"/>
      <c r="F68" s="256"/>
      <c r="G68" s="256"/>
      <c r="H68" s="256"/>
      <c r="I68" s="256"/>
      <c r="J68" s="262">
        <v>10</v>
      </c>
      <c r="K68" s="263"/>
      <c r="L68" s="263"/>
      <c r="M68" s="263"/>
      <c r="N68" s="263"/>
      <c r="O68" s="263"/>
      <c r="P68" s="263"/>
      <c r="Q68" s="263"/>
    </row>
    <row r="69" spans="1:17" x14ac:dyDescent="0.2">
      <c r="A69" s="257" t="s">
        <v>254</v>
      </c>
      <c r="B69" s="256"/>
      <c r="C69" s="256"/>
      <c r="D69" s="256"/>
      <c r="E69" s="256"/>
      <c r="F69" s="256"/>
      <c r="G69" s="256"/>
      <c r="H69" s="256"/>
      <c r="I69" s="256"/>
      <c r="J69" s="262">
        <v>9</v>
      </c>
      <c r="K69" s="263"/>
      <c r="L69" s="263"/>
      <c r="M69" s="263"/>
      <c r="N69" s="263"/>
      <c r="O69" s="263"/>
      <c r="P69" s="263"/>
      <c r="Q69" s="263"/>
    </row>
    <row r="70" spans="1:17" x14ac:dyDescent="0.2">
      <c r="A70" s="257" t="s">
        <v>255</v>
      </c>
      <c r="B70" s="256"/>
      <c r="C70" s="256"/>
      <c r="D70" s="256"/>
      <c r="E70" s="256"/>
      <c r="F70" s="256"/>
      <c r="G70" s="256"/>
      <c r="H70" s="256"/>
      <c r="I70" s="256"/>
      <c r="J70" s="262">
        <v>486</v>
      </c>
      <c r="K70" s="263"/>
      <c r="L70" s="263"/>
      <c r="M70" s="263"/>
      <c r="N70" s="263"/>
      <c r="O70" s="263"/>
      <c r="P70" s="263"/>
      <c r="Q70" s="263"/>
    </row>
    <row r="71" spans="1:17" x14ac:dyDescent="0.2">
      <c r="A71" s="257" t="s">
        <v>256</v>
      </c>
      <c r="B71" s="256"/>
      <c r="C71" s="256"/>
      <c r="D71" s="256"/>
      <c r="E71" s="256"/>
      <c r="F71" s="256"/>
      <c r="G71" s="256"/>
      <c r="H71" s="256"/>
      <c r="I71" s="256"/>
      <c r="J71" s="262">
        <v>408</v>
      </c>
      <c r="K71" s="263"/>
      <c r="L71" s="263"/>
      <c r="M71" s="263"/>
      <c r="N71" s="263"/>
      <c r="O71" s="263"/>
      <c r="P71" s="263"/>
      <c r="Q71" s="263"/>
    </row>
    <row r="72" spans="1:17" x14ac:dyDescent="0.2">
      <c r="A72" s="257" t="s">
        <v>257</v>
      </c>
      <c r="B72" s="256"/>
      <c r="C72" s="256"/>
      <c r="D72" s="256"/>
      <c r="E72" s="256"/>
      <c r="F72" s="256"/>
      <c r="G72" s="256"/>
      <c r="H72" s="256"/>
      <c r="I72" s="256"/>
      <c r="J72" s="262">
        <v>312</v>
      </c>
      <c r="K72" s="263"/>
      <c r="L72" s="263"/>
      <c r="M72" s="263"/>
      <c r="N72" s="263"/>
      <c r="O72" s="263"/>
      <c r="P72" s="263"/>
      <c r="Q72" s="263"/>
    </row>
    <row r="73" spans="1:17" x14ac:dyDescent="0.2">
      <c r="A73" s="269" t="s">
        <v>293</v>
      </c>
      <c r="B73" s="256"/>
      <c r="C73" s="256"/>
      <c r="D73" s="256"/>
      <c r="E73" s="256"/>
      <c r="F73" s="256"/>
      <c r="G73" s="256"/>
      <c r="H73" s="256"/>
      <c r="I73" s="256"/>
      <c r="J73" s="270">
        <v>1223</v>
      </c>
      <c r="K73" s="263"/>
      <c r="L73" s="263"/>
      <c r="M73" s="263"/>
      <c r="N73" s="263"/>
      <c r="O73" s="270">
        <v>42.19</v>
      </c>
      <c r="P73" s="263"/>
      <c r="Q73" s="270">
        <v>0.14000000000000001</v>
      </c>
    </row>
    <row r="74" spans="1:17" x14ac:dyDescent="0.2">
      <c r="A74" s="243"/>
      <c r="B74" s="217"/>
      <c r="C74" s="244"/>
      <c r="D74" s="234"/>
      <c r="E74" s="245"/>
      <c r="F74" s="273"/>
      <c r="G74" s="273"/>
      <c r="H74" s="273"/>
      <c r="I74" s="273"/>
      <c r="J74" s="273"/>
      <c r="K74" s="273"/>
      <c r="L74" s="273"/>
      <c r="M74" s="273"/>
      <c r="N74" s="273"/>
      <c r="O74" s="273"/>
      <c r="P74" s="273"/>
      <c r="Q74" s="273"/>
    </row>
    <row r="75" spans="1:17" x14ac:dyDescent="0.2">
      <c r="A75" s="243"/>
      <c r="B75" s="217"/>
      <c r="C75" s="244"/>
      <c r="D75" s="234"/>
      <c r="E75" s="245"/>
      <c r="F75" s="273"/>
      <c r="G75" s="273"/>
      <c r="H75" s="273"/>
      <c r="I75" s="273"/>
      <c r="J75" s="273"/>
      <c r="K75" s="273"/>
      <c r="L75" s="273"/>
      <c r="M75" s="273"/>
      <c r="N75" s="273"/>
      <c r="O75" s="273"/>
      <c r="P75" s="273"/>
      <c r="Q75" s="273"/>
    </row>
  </sheetData>
  <mergeCells count="50">
    <mergeCell ref="A68:I68"/>
    <mergeCell ref="A69:I69"/>
    <mergeCell ref="A70:I70"/>
    <mergeCell ref="A71:I71"/>
    <mergeCell ref="A72:I72"/>
    <mergeCell ref="A73:I73"/>
    <mergeCell ref="A62:I62"/>
    <mergeCell ref="A63:I63"/>
    <mergeCell ref="A64:I64"/>
    <mergeCell ref="A65:I65"/>
    <mergeCell ref="A66:I66"/>
    <mergeCell ref="A67:I67"/>
    <mergeCell ref="A56:I56"/>
    <mergeCell ref="A57:I57"/>
    <mergeCell ref="A58:I58"/>
    <mergeCell ref="A59:Q59"/>
    <mergeCell ref="A60:I60"/>
    <mergeCell ref="A61:I61"/>
    <mergeCell ref="A50:I50"/>
    <mergeCell ref="A51:I51"/>
    <mergeCell ref="A52:I52"/>
    <mergeCell ref="A53:I53"/>
    <mergeCell ref="A54:I54"/>
    <mergeCell ref="A55:I55"/>
    <mergeCell ref="A28:Q28"/>
    <mergeCell ref="A45:I45"/>
    <mergeCell ref="A46:I46"/>
    <mergeCell ref="A47:I47"/>
    <mergeCell ref="A48:I48"/>
    <mergeCell ref="A49:I49"/>
    <mergeCell ref="F24:I24"/>
    <mergeCell ref="J24:M24"/>
    <mergeCell ref="N24:N26"/>
    <mergeCell ref="O24:O26"/>
    <mergeCell ref="P24:P26"/>
    <mergeCell ref="Q24:Q26"/>
    <mergeCell ref="F25:F26"/>
    <mergeCell ref="G25:I25"/>
    <mergeCell ref="J25:J26"/>
    <mergeCell ref="K25:M25"/>
    <mergeCell ref="J16:K16"/>
    <mergeCell ref="J17:K17"/>
    <mergeCell ref="J18:K18"/>
    <mergeCell ref="J19:K19"/>
    <mergeCell ref="J20:K20"/>
    <mergeCell ref="A24:A26"/>
    <mergeCell ref="B24:B26"/>
    <mergeCell ref="C24:C26"/>
    <mergeCell ref="D24:D26"/>
    <mergeCell ref="E24:E2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9"/>
  <sheetViews>
    <sheetView workbookViewId="0">
      <selection activeCell="R30" sqref="R30"/>
    </sheetView>
  </sheetViews>
  <sheetFormatPr defaultRowHeight="12.75" x14ac:dyDescent="0.2"/>
  <cols>
    <col min="3" max="3" width="39.28515625" customWidth="1"/>
  </cols>
  <sheetData>
    <row r="1" spans="1:17" x14ac:dyDescent="0.2">
      <c r="A1" s="216" t="s">
        <v>100</v>
      </c>
      <c r="B1" s="217"/>
      <c r="C1" s="218"/>
      <c r="D1" s="219"/>
      <c r="E1" s="220"/>
      <c r="F1" s="221"/>
      <c r="G1" s="221"/>
      <c r="H1" s="221"/>
      <c r="I1" s="221"/>
      <c r="J1" s="221"/>
      <c r="K1" s="221"/>
      <c r="L1" s="221"/>
      <c r="M1" s="222" t="s">
        <v>101</v>
      </c>
      <c r="N1" s="223"/>
      <c r="O1" s="221"/>
      <c r="P1" s="221"/>
      <c r="Q1" s="221"/>
    </row>
    <row r="2" spans="1:17" x14ac:dyDescent="0.2">
      <c r="A2" s="224"/>
      <c r="B2" s="217"/>
      <c r="C2" s="218"/>
      <c r="D2" s="219"/>
      <c r="E2" s="220"/>
      <c r="F2" s="221"/>
      <c r="G2" s="221"/>
      <c r="H2" s="221"/>
      <c r="I2" s="221"/>
      <c r="J2" s="221"/>
      <c r="K2" s="221"/>
      <c r="L2" s="221"/>
      <c r="M2" s="224"/>
      <c r="N2" s="223"/>
      <c r="O2" s="221"/>
      <c r="P2" s="221"/>
      <c r="Q2" s="221"/>
    </row>
    <row r="3" spans="1:17" x14ac:dyDescent="0.2">
      <c r="A3" s="224"/>
      <c r="B3" s="217"/>
      <c r="C3" s="218"/>
      <c r="D3" s="219"/>
      <c r="E3" s="220"/>
      <c r="F3" s="221"/>
      <c r="G3" s="221"/>
      <c r="H3" s="221"/>
      <c r="I3" s="221"/>
      <c r="J3" s="221"/>
      <c r="K3" s="221"/>
      <c r="L3" s="221"/>
      <c r="M3" s="224"/>
      <c r="N3" s="223"/>
      <c r="O3" s="221"/>
      <c r="P3" s="221"/>
      <c r="Q3" s="221"/>
    </row>
    <row r="4" spans="1:17" x14ac:dyDescent="0.2">
      <c r="A4" s="224" t="s">
        <v>102</v>
      </c>
      <c r="B4" s="217"/>
      <c r="C4" s="218"/>
      <c r="D4" s="219"/>
      <c r="E4" s="220"/>
      <c r="F4" s="221"/>
      <c r="G4" s="221"/>
      <c r="H4" s="221"/>
      <c r="I4" s="221"/>
      <c r="J4" s="221"/>
      <c r="K4" s="221"/>
      <c r="L4" s="221"/>
      <c r="M4" s="224" t="s">
        <v>102</v>
      </c>
      <c r="N4" s="223"/>
      <c r="O4" s="221"/>
      <c r="P4" s="221"/>
      <c r="Q4" s="221"/>
    </row>
    <row r="5" spans="1:17" x14ac:dyDescent="0.2">
      <c r="A5" s="224" t="s">
        <v>103</v>
      </c>
      <c r="B5" s="217"/>
      <c r="C5" s="218"/>
      <c r="D5" s="219"/>
      <c r="E5" s="220"/>
      <c r="F5" s="221"/>
      <c r="G5" s="221"/>
      <c r="H5" s="221"/>
      <c r="I5" s="221"/>
      <c r="J5" s="221"/>
      <c r="K5" s="221"/>
      <c r="L5" s="221"/>
      <c r="M5" s="225" t="s">
        <v>104</v>
      </c>
      <c r="N5" s="223"/>
      <c r="O5" s="221"/>
      <c r="P5" s="221"/>
      <c r="Q5" s="221"/>
    </row>
    <row r="6" spans="1:17" x14ac:dyDescent="0.2">
      <c r="A6" s="220"/>
      <c r="B6" s="224"/>
      <c r="C6" s="218"/>
      <c r="D6" s="219"/>
      <c r="E6" s="226"/>
      <c r="F6" s="221"/>
      <c r="G6" s="221"/>
      <c r="H6" s="220" t="s">
        <v>105</v>
      </c>
      <c r="I6" s="221"/>
      <c r="J6" s="227"/>
      <c r="K6" s="221"/>
      <c r="L6" s="221"/>
      <c r="M6" s="221"/>
      <c r="N6" s="221"/>
      <c r="O6" s="221"/>
      <c r="P6" s="221"/>
      <c r="Q6" s="221"/>
    </row>
    <row r="7" spans="1:17" x14ac:dyDescent="0.2">
      <c r="A7" s="220"/>
      <c r="B7" s="224"/>
      <c r="C7" s="218"/>
      <c r="D7" s="219"/>
      <c r="E7" s="228"/>
      <c r="F7" s="229"/>
      <c r="G7" s="229"/>
      <c r="H7" s="230" t="s">
        <v>106</v>
      </c>
      <c r="I7" s="230"/>
      <c r="J7" s="231"/>
      <c r="K7" s="221"/>
      <c r="L7" s="221"/>
      <c r="M7" s="221"/>
      <c r="N7" s="221"/>
      <c r="O7" s="221"/>
      <c r="P7" s="221"/>
      <c r="Q7" s="221"/>
    </row>
    <row r="8" spans="1:17" x14ac:dyDescent="0.2">
      <c r="A8" s="220"/>
      <c r="B8" s="224"/>
      <c r="C8" s="218"/>
      <c r="D8" s="219"/>
      <c r="E8" s="226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</row>
    <row r="9" spans="1:17" x14ac:dyDescent="0.2">
      <c r="A9" s="220"/>
      <c r="B9" s="224"/>
      <c r="C9" s="218"/>
      <c r="D9" s="219"/>
      <c r="E9" s="226"/>
      <c r="F9" s="221"/>
      <c r="G9" s="221"/>
      <c r="H9" s="232" t="s">
        <v>724</v>
      </c>
      <c r="I9" s="232"/>
      <c r="J9" s="221"/>
      <c r="K9" s="221"/>
      <c r="L9" s="221"/>
      <c r="M9" s="221"/>
      <c r="N9" s="221"/>
      <c r="O9" s="221"/>
      <c r="P9" s="221"/>
      <c r="Q9" s="221"/>
    </row>
    <row r="10" spans="1:17" x14ac:dyDescent="0.2">
      <c r="A10" s="220"/>
      <c r="B10" s="224"/>
      <c r="C10" s="218"/>
      <c r="D10" s="219"/>
      <c r="E10" s="226"/>
      <c r="F10" s="221"/>
      <c r="G10" s="221"/>
      <c r="H10" s="220" t="s">
        <v>108</v>
      </c>
      <c r="I10" s="220"/>
      <c r="J10" s="221"/>
      <c r="K10" s="221"/>
      <c r="L10" s="221"/>
      <c r="M10" s="221"/>
      <c r="N10" s="221"/>
      <c r="O10" s="221"/>
      <c r="P10" s="221"/>
      <c r="Q10" s="221"/>
    </row>
    <row r="11" spans="1:17" x14ac:dyDescent="0.2">
      <c r="A11" s="220"/>
      <c r="B11" s="224"/>
      <c r="C11" s="218"/>
      <c r="D11" s="219"/>
      <c r="E11" s="226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</row>
    <row r="12" spans="1:17" x14ac:dyDescent="0.2">
      <c r="A12" s="220"/>
      <c r="B12" s="224"/>
      <c r="C12" s="233"/>
      <c r="D12" s="286"/>
      <c r="E12" s="235"/>
      <c r="F12" s="221"/>
      <c r="G12" s="221"/>
      <c r="H12" s="236" t="s">
        <v>725</v>
      </c>
      <c r="I12" s="221"/>
      <c r="J12" s="221"/>
      <c r="K12" s="227"/>
      <c r="L12" s="227"/>
      <c r="M12" s="221"/>
      <c r="N12" s="221"/>
      <c r="O12" s="221"/>
      <c r="P12" s="221"/>
      <c r="Q12" s="221"/>
    </row>
    <row r="13" spans="1:17" x14ac:dyDescent="0.2">
      <c r="A13" s="220"/>
      <c r="B13" s="224"/>
      <c r="C13" s="218"/>
      <c r="D13" s="219"/>
      <c r="E13" s="237"/>
      <c r="F13" s="229"/>
      <c r="G13" s="229"/>
      <c r="H13" s="230" t="s">
        <v>110</v>
      </c>
      <c r="I13" s="230"/>
      <c r="J13" s="229"/>
      <c r="K13" s="231"/>
      <c r="L13" s="221"/>
      <c r="M13" s="221"/>
      <c r="N13" s="221"/>
      <c r="O13" s="221"/>
      <c r="P13" s="221"/>
      <c r="Q13" s="221"/>
    </row>
    <row r="14" spans="1:17" x14ac:dyDescent="0.2">
      <c r="A14" s="238"/>
      <c r="B14" s="239"/>
      <c r="C14" s="218"/>
      <c r="D14" s="219"/>
      <c r="E14" s="226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</row>
    <row r="15" spans="1:17" x14ac:dyDescent="0.2">
      <c r="A15" s="220"/>
      <c r="B15" s="224"/>
      <c r="C15" s="218"/>
      <c r="D15" s="235" t="s">
        <v>726</v>
      </c>
      <c r="E15" s="220"/>
      <c r="F15" s="221"/>
      <c r="G15" s="221"/>
      <c r="H15" s="221"/>
      <c r="I15" s="235"/>
      <c r="J15" s="235"/>
      <c r="K15" s="221"/>
      <c r="L15" s="221"/>
      <c r="M15" s="221"/>
      <c r="N15" s="221"/>
      <c r="O15" s="221"/>
      <c r="P15" s="221"/>
      <c r="Q15" s="221"/>
    </row>
    <row r="16" spans="1:17" x14ac:dyDescent="0.2">
      <c r="A16" s="220"/>
      <c r="B16" s="224"/>
      <c r="C16" s="218"/>
      <c r="D16" s="235" t="s">
        <v>309</v>
      </c>
      <c r="E16" s="220"/>
      <c r="F16" s="221"/>
      <c r="G16" s="221"/>
      <c r="H16" s="221"/>
      <c r="I16" s="235"/>
      <c r="J16" s="240" t="s">
        <v>727</v>
      </c>
      <c r="K16" s="241"/>
      <c r="L16" s="225" t="s">
        <v>114</v>
      </c>
      <c r="M16" s="221"/>
      <c r="N16" s="221"/>
      <c r="O16" s="221"/>
      <c r="P16" s="221"/>
      <c r="Q16" s="221"/>
    </row>
    <row r="17" spans="1:17" x14ac:dyDescent="0.2">
      <c r="A17" s="220"/>
      <c r="B17" s="224"/>
      <c r="C17" s="218"/>
      <c r="D17" s="235" t="s">
        <v>311</v>
      </c>
      <c r="E17" s="220"/>
      <c r="F17" s="221"/>
      <c r="G17" s="221"/>
      <c r="H17" s="221"/>
      <c r="I17" s="235"/>
      <c r="J17" s="240" t="s">
        <v>728</v>
      </c>
      <c r="K17" s="241"/>
      <c r="L17" s="225" t="s">
        <v>114</v>
      </c>
      <c r="M17" s="221"/>
      <c r="N17" s="221"/>
      <c r="O17" s="221"/>
      <c r="P17" s="221"/>
      <c r="Q17" s="221"/>
    </row>
    <row r="18" spans="1:17" x14ac:dyDescent="0.2">
      <c r="A18" s="220"/>
      <c r="B18" s="224"/>
      <c r="C18" s="218"/>
      <c r="D18" s="235" t="s">
        <v>313</v>
      </c>
      <c r="E18" s="220"/>
      <c r="F18" s="221"/>
      <c r="G18" s="221"/>
      <c r="H18" s="221"/>
      <c r="I18" s="235"/>
      <c r="J18" s="240" t="s">
        <v>729</v>
      </c>
      <c r="K18" s="241"/>
      <c r="L18" s="225" t="s">
        <v>114</v>
      </c>
      <c r="M18" s="221"/>
      <c r="N18" s="221"/>
      <c r="O18" s="221"/>
      <c r="P18" s="221"/>
      <c r="Q18" s="221"/>
    </row>
    <row r="19" spans="1:17" x14ac:dyDescent="0.2">
      <c r="A19" s="220"/>
      <c r="B19" s="224"/>
      <c r="C19" s="218"/>
      <c r="D19" s="235" t="s">
        <v>115</v>
      </c>
      <c r="E19" s="220"/>
      <c r="F19" s="221"/>
      <c r="G19" s="221"/>
      <c r="H19" s="221"/>
      <c r="I19" s="235"/>
      <c r="J19" s="240" t="s">
        <v>730</v>
      </c>
      <c r="K19" s="241"/>
      <c r="L19" s="225" t="s">
        <v>114</v>
      </c>
      <c r="M19" s="221"/>
      <c r="N19" s="221"/>
      <c r="O19" s="221"/>
      <c r="P19" s="221"/>
      <c r="Q19" s="221"/>
    </row>
    <row r="20" spans="1:17" x14ac:dyDescent="0.2">
      <c r="A20" s="220"/>
      <c r="B20" s="224"/>
      <c r="C20" s="218"/>
      <c r="D20" s="235" t="s">
        <v>117</v>
      </c>
      <c r="E20" s="220"/>
      <c r="F20" s="221"/>
      <c r="G20" s="221"/>
      <c r="H20" s="221"/>
      <c r="I20" s="235"/>
      <c r="J20" s="240" t="s">
        <v>731</v>
      </c>
      <c r="K20" s="241"/>
      <c r="L20" s="225" t="s">
        <v>119</v>
      </c>
      <c r="M20" s="221"/>
      <c r="N20" s="221"/>
      <c r="O20" s="221"/>
      <c r="P20" s="221"/>
      <c r="Q20" s="221"/>
    </row>
    <row r="21" spans="1:17" x14ac:dyDescent="0.2">
      <c r="A21" s="220"/>
      <c r="B21" s="224"/>
      <c r="C21" s="218"/>
      <c r="D21" s="242" t="s">
        <v>120</v>
      </c>
      <c r="E21" s="220"/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</row>
    <row r="22" spans="1:17" x14ac:dyDescent="0.2">
      <c r="A22" s="220"/>
      <c r="B22" s="224"/>
      <c r="C22" s="218"/>
      <c r="D22" s="219"/>
      <c r="E22" s="220"/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</row>
    <row r="23" spans="1:17" x14ac:dyDescent="0.2">
      <c r="A23" s="243"/>
      <c r="B23" s="217"/>
      <c r="C23" s="244"/>
      <c r="D23" s="234"/>
      <c r="E23" s="245"/>
      <c r="F23" s="223"/>
      <c r="G23" s="223"/>
      <c r="H23" s="223"/>
      <c r="I23" s="223"/>
      <c r="J23" s="223"/>
      <c r="K23" s="223"/>
      <c r="L23" s="223"/>
      <c r="M23" s="223"/>
      <c r="N23" s="223"/>
      <c r="O23" s="223"/>
      <c r="P23" s="223"/>
      <c r="Q23" s="223"/>
    </row>
    <row r="24" spans="1:17" x14ac:dyDescent="0.2">
      <c r="A24" s="246" t="s">
        <v>121</v>
      </c>
      <c r="B24" s="247" t="s">
        <v>122</v>
      </c>
      <c r="C24" s="246" t="s">
        <v>123</v>
      </c>
      <c r="D24" s="246" t="s">
        <v>124</v>
      </c>
      <c r="E24" s="246" t="s">
        <v>125</v>
      </c>
      <c r="F24" s="246" t="s">
        <v>126</v>
      </c>
      <c r="G24" s="248"/>
      <c r="H24" s="248"/>
      <c r="I24" s="248"/>
      <c r="J24" s="246" t="s">
        <v>127</v>
      </c>
      <c r="K24" s="248"/>
      <c r="L24" s="248"/>
      <c r="M24" s="248"/>
      <c r="N24" s="246" t="s">
        <v>128</v>
      </c>
      <c r="O24" s="246" t="s">
        <v>129</v>
      </c>
      <c r="P24" s="246" t="s">
        <v>130</v>
      </c>
      <c r="Q24" s="246" t="s">
        <v>131</v>
      </c>
    </row>
    <row r="25" spans="1:17" x14ac:dyDescent="0.2">
      <c r="A25" s="248"/>
      <c r="B25" s="249"/>
      <c r="C25" s="250"/>
      <c r="D25" s="246"/>
      <c r="E25" s="248"/>
      <c r="F25" s="246" t="s">
        <v>0</v>
      </c>
      <c r="G25" s="246" t="s">
        <v>132</v>
      </c>
      <c r="H25" s="248"/>
      <c r="I25" s="248"/>
      <c r="J25" s="246" t="s">
        <v>0</v>
      </c>
      <c r="K25" s="246" t="s">
        <v>132</v>
      </c>
      <c r="L25" s="248"/>
      <c r="M25" s="248"/>
      <c r="N25" s="246"/>
      <c r="O25" s="246"/>
      <c r="P25" s="246"/>
      <c r="Q25" s="246"/>
    </row>
    <row r="26" spans="1:17" x14ac:dyDescent="0.2">
      <c r="A26" s="248"/>
      <c r="B26" s="249"/>
      <c r="C26" s="250"/>
      <c r="D26" s="246"/>
      <c r="E26" s="248"/>
      <c r="F26" s="248"/>
      <c r="G26" s="251" t="s">
        <v>133</v>
      </c>
      <c r="H26" s="251" t="s">
        <v>134</v>
      </c>
      <c r="I26" s="251" t="s">
        <v>135</v>
      </c>
      <c r="J26" s="248"/>
      <c r="K26" s="251" t="s">
        <v>133</v>
      </c>
      <c r="L26" s="251" t="s">
        <v>134</v>
      </c>
      <c r="M26" s="251" t="s">
        <v>135</v>
      </c>
      <c r="N26" s="246"/>
      <c r="O26" s="246"/>
      <c r="P26" s="246"/>
      <c r="Q26" s="246"/>
    </row>
    <row r="27" spans="1:17" x14ac:dyDescent="0.2">
      <c r="A27" s="252">
        <v>1</v>
      </c>
      <c r="B27" s="253">
        <v>2</v>
      </c>
      <c r="C27" s="251">
        <v>3</v>
      </c>
      <c r="D27" s="251">
        <v>4</v>
      </c>
      <c r="E27" s="252">
        <v>5</v>
      </c>
      <c r="F27" s="254">
        <v>6</v>
      </c>
      <c r="G27" s="254">
        <v>7</v>
      </c>
      <c r="H27" s="254">
        <v>8</v>
      </c>
      <c r="I27" s="254">
        <v>9</v>
      </c>
      <c r="J27" s="254">
        <v>10</v>
      </c>
      <c r="K27" s="254">
        <v>11</v>
      </c>
      <c r="L27" s="254">
        <v>12</v>
      </c>
      <c r="M27" s="254">
        <v>13</v>
      </c>
      <c r="N27" s="254">
        <v>14</v>
      </c>
      <c r="O27" s="254">
        <v>15</v>
      </c>
      <c r="P27" s="254">
        <v>16</v>
      </c>
      <c r="Q27" s="254">
        <v>17</v>
      </c>
    </row>
    <row r="28" spans="1:17" x14ac:dyDescent="0.2">
      <c r="A28" s="255" t="s">
        <v>732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</row>
    <row r="29" spans="1:17" x14ac:dyDescent="0.2">
      <c r="A29" s="257" t="s">
        <v>733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</row>
    <row r="30" spans="1:17" ht="65.25" x14ac:dyDescent="0.2">
      <c r="A30" s="252">
        <v>55</v>
      </c>
      <c r="B30" s="258" t="s">
        <v>734</v>
      </c>
      <c r="C30" s="259" t="s">
        <v>735</v>
      </c>
      <c r="D30" s="260" t="s">
        <v>736</v>
      </c>
      <c r="E30" s="261" t="s">
        <v>737</v>
      </c>
      <c r="F30" s="262">
        <v>801.93</v>
      </c>
      <c r="G30" s="262">
        <v>447.46</v>
      </c>
      <c r="H30" s="262">
        <v>354.47</v>
      </c>
      <c r="I30" s="263"/>
      <c r="J30" s="263">
        <v>278</v>
      </c>
      <c r="K30" s="263">
        <v>155</v>
      </c>
      <c r="L30" s="263">
        <v>123</v>
      </c>
      <c r="M30" s="263"/>
      <c r="N30" s="263">
        <v>32.03</v>
      </c>
      <c r="O30" s="263">
        <v>11.09</v>
      </c>
      <c r="P30" s="263"/>
      <c r="Q30" s="263"/>
    </row>
    <row r="31" spans="1:17" ht="19.5" x14ac:dyDescent="0.2">
      <c r="A31" s="252"/>
      <c r="B31" s="264"/>
      <c r="C31" s="265" t="s">
        <v>619</v>
      </c>
      <c r="D31" s="261" t="s">
        <v>119</v>
      </c>
      <c r="E31" s="266" t="s">
        <v>738</v>
      </c>
      <c r="F31" s="267">
        <v>13.97</v>
      </c>
      <c r="G31" s="267">
        <v>13.97</v>
      </c>
      <c r="H31" s="263"/>
      <c r="I31" s="263"/>
      <c r="J31" s="267">
        <v>154.93</v>
      </c>
      <c r="K31" s="267">
        <v>154.93</v>
      </c>
      <c r="L31" s="263"/>
      <c r="M31" s="263"/>
      <c r="N31" s="263"/>
      <c r="O31" s="263"/>
      <c r="P31" s="263"/>
      <c r="Q31" s="263"/>
    </row>
    <row r="32" spans="1:17" ht="33.75" x14ac:dyDescent="0.2">
      <c r="A32" s="252"/>
      <c r="B32" s="268" t="s">
        <v>739</v>
      </c>
      <c r="C32" s="265" t="s">
        <v>740</v>
      </c>
      <c r="D32" s="261" t="s">
        <v>146</v>
      </c>
      <c r="E32" s="266" t="s">
        <v>741</v>
      </c>
      <c r="F32" s="267">
        <v>3.96</v>
      </c>
      <c r="G32" s="263"/>
      <c r="H32" s="267">
        <v>3.96</v>
      </c>
      <c r="I32" s="263"/>
      <c r="J32" s="267">
        <v>11.01</v>
      </c>
      <c r="K32" s="263"/>
      <c r="L32" s="267">
        <v>11.01</v>
      </c>
      <c r="M32" s="263"/>
      <c r="N32" s="263"/>
      <c r="O32" s="263"/>
      <c r="P32" s="263"/>
      <c r="Q32" s="263"/>
    </row>
    <row r="33" spans="1:17" ht="19.5" x14ac:dyDescent="0.2">
      <c r="A33" s="252"/>
      <c r="B33" s="268" t="s">
        <v>742</v>
      </c>
      <c r="C33" s="265" t="s">
        <v>743</v>
      </c>
      <c r="D33" s="261" t="s">
        <v>146</v>
      </c>
      <c r="E33" s="266" t="s">
        <v>741</v>
      </c>
      <c r="F33" s="267">
        <v>35.61</v>
      </c>
      <c r="G33" s="263"/>
      <c r="H33" s="267">
        <v>35.61</v>
      </c>
      <c r="I33" s="263"/>
      <c r="J33" s="267">
        <v>99</v>
      </c>
      <c r="K33" s="263"/>
      <c r="L33" s="267">
        <v>99</v>
      </c>
      <c r="M33" s="263"/>
      <c r="N33" s="263"/>
      <c r="O33" s="263"/>
      <c r="P33" s="263"/>
      <c r="Q33" s="263"/>
    </row>
    <row r="34" spans="1:17" ht="19.5" x14ac:dyDescent="0.2">
      <c r="A34" s="252"/>
      <c r="B34" s="268" t="s">
        <v>329</v>
      </c>
      <c r="C34" s="265" t="s">
        <v>212</v>
      </c>
      <c r="D34" s="261" t="s">
        <v>146</v>
      </c>
      <c r="E34" s="266" t="s">
        <v>744</v>
      </c>
      <c r="F34" s="267">
        <v>109.17</v>
      </c>
      <c r="G34" s="263"/>
      <c r="H34" s="267">
        <v>109.17</v>
      </c>
      <c r="I34" s="263"/>
      <c r="J34" s="267">
        <v>13.1</v>
      </c>
      <c r="K34" s="263"/>
      <c r="L34" s="267">
        <v>13.1</v>
      </c>
      <c r="M34" s="263"/>
      <c r="N34" s="263"/>
      <c r="O34" s="263"/>
      <c r="P34" s="263"/>
      <c r="Q34" s="263"/>
    </row>
    <row r="35" spans="1:17" ht="22.5" x14ac:dyDescent="0.2">
      <c r="A35" s="252"/>
      <c r="B35" s="268" t="s">
        <v>745</v>
      </c>
      <c r="C35" s="265" t="s">
        <v>746</v>
      </c>
      <c r="D35" s="261" t="s">
        <v>231</v>
      </c>
      <c r="E35" s="266" t="s">
        <v>217</v>
      </c>
      <c r="F35" s="267">
        <v>11.39</v>
      </c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</row>
    <row r="36" spans="1:17" ht="22.5" x14ac:dyDescent="0.2">
      <c r="A36" s="252"/>
      <c r="B36" s="268" t="s">
        <v>747</v>
      </c>
      <c r="C36" s="265" t="s">
        <v>748</v>
      </c>
      <c r="D36" s="261" t="s">
        <v>231</v>
      </c>
      <c r="E36" s="266" t="s">
        <v>217</v>
      </c>
      <c r="F36" s="267">
        <v>59.5</v>
      </c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</row>
    <row r="37" spans="1:17" ht="22.5" x14ac:dyDescent="0.2">
      <c r="A37" s="252"/>
      <c r="B37" s="268" t="s">
        <v>749</v>
      </c>
      <c r="C37" s="265" t="s">
        <v>750</v>
      </c>
      <c r="D37" s="261" t="s">
        <v>231</v>
      </c>
      <c r="E37" s="266" t="s">
        <v>217</v>
      </c>
      <c r="F37" s="267">
        <v>29.8</v>
      </c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</row>
    <row r="38" spans="1:17" ht="22.5" x14ac:dyDescent="0.2">
      <c r="A38" s="252"/>
      <c r="B38" s="268" t="s">
        <v>751</v>
      </c>
      <c r="C38" s="265" t="s">
        <v>752</v>
      </c>
      <c r="D38" s="261" t="s">
        <v>231</v>
      </c>
      <c r="E38" s="266" t="s">
        <v>217</v>
      </c>
      <c r="F38" s="267">
        <v>13.04</v>
      </c>
      <c r="G38" s="263"/>
      <c r="H38" s="263"/>
      <c r="I38" s="263"/>
      <c r="J38" s="263"/>
      <c r="K38" s="263"/>
      <c r="L38" s="263"/>
      <c r="M38" s="263"/>
      <c r="N38" s="263"/>
      <c r="O38" s="263"/>
      <c r="P38" s="263"/>
      <c r="Q38" s="263"/>
    </row>
    <row r="39" spans="1:17" ht="22.5" x14ac:dyDescent="0.2">
      <c r="A39" s="252"/>
      <c r="B39" s="268" t="s">
        <v>753</v>
      </c>
      <c r="C39" s="265" t="s">
        <v>754</v>
      </c>
      <c r="D39" s="261" t="s">
        <v>231</v>
      </c>
      <c r="E39" s="266" t="s">
        <v>217</v>
      </c>
      <c r="F39" s="267">
        <v>62.4</v>
      </c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</row>
    <row r="40" spans="1:17" ht="22.5" x14ac:dyDescent="0.2">
      <c r="A40" s="252"/>
      <c r="B40" s="268" t="s">
        <v>755</v>
      </c>
      <c r="C40" s="265" t="s">
        <v>756</v>
      </c>
      <c r="D40" s="261" t="s">
        <v>231</v>
      </c>
      <c r="E40" s="266" t="s">
        <v>217</v>
      </c>
      <c r="F40" s="267">
        <v>55.64</v>
      </c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</row>
    <row r="41" spans="1:17" ht="22.5" x14ac:dyDescent="0.2">
      <c r="A41" s="252"/>
      <c r="B41" s="268" t="s">
        <v>757</v>
      </c>
      <c r="C41" s="265" t="s">
        <v>758</v>
      </c>
      <c r="D41" s="261" t="s">
        <v>216</v>
      </c>
      <c r="E41" s="266" t="s">
        <v>217</v>
      </c>
      <c r="F41" s="267">
        <v>25241.99</v>
      </c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</row>
    <row r="42" spans="1:17" ht="63" x14ac:dyDescent="0.2">
      <c r="A42" s="252">
        <v>2</v>
      </c>
      <c r="B42" s="258" t="s">
        <v>759</v>
      </c>
      <c r="C42" s="259" t="s">
        <v>760</v>
      </c>
      <c r="D42" s="260" t="s">
        <v>231</v>
      </c>
      <c r="E42" s="261" t="s">
        <v>761</v>
      </c>
      <c r="F42" s="262" t="s">
        <v>762</v>
      </c>
      <c r="G42" s="263"/>
      <c r="H42" s="263"/>
      <c r="I42" s="263"/>
      <c r="J42" s="263">
        <v>12258</v>
      </c>
      <c r="K42" s="263"/>
      <c r="L42" s="263"/>
      <c r="M42" s="263"/>
      <c r="N42" s="263"/>
      <c r="O42" s="263"/>
      <c r="P42" s="263"/>
      <c r="Q42" s="263"/>
    </row>
    <row r="43" spans="1:17" ht="43.5" x14ac:dyDescent="0.2">
      <c r="A43" s="252">
        <v>3</v>
      </c>
      <c r="B43" s="258" t="s">
        <v>763</v>
      </c>
      <c r="C43" s="259" t="s">
        <v>764</v>
      </c>
      <c r="D43" s="260" t="s">
        <v>765</v>
      </c>
      <c r="E43" s="261" t="s">
        <v>766</v>
      </c>
      <c r="F43" s="262">
        <v>1959.54</v>
      </c>
      <c r="G43" s="262">
        <v>442.12</v>
      </c>
      <c r="H43" s="262">
        <v>56.26</v>
      </c>
      <c r="I43" s="262">
        <v>19.84</v>
      </c>
      <c r="J43" s="263">
        <v>3393</v>
      </c>
      <c r="K43" s="263">
        <v>765</v>
      </c>
      <c r="L43" s="263">
        <v>97</v>
      </c>
      <c r="M43" s="263">
        <v>34</v>
      </c>
      <c r="N43" s="263">
        <v>39.51</v>
      </c>
      <c r="O43" s="263">
        <v>68.41</v>
      </c>
      <c r="P43" s="263">
        <v>1.27</v>
      </c>
      <c r="Q43" s="263">
        <v>2.2000000000000002</v>
      </c>
    </row>
    <row r="44" spans="1:17" ht="19.5" x14ac:dyDescent="0.2">
      <c r="A44" s="252"/>
      <c r="B44" s="264"/>
      <c r="C44" s="265" t="s">
        <v>767</v>
      </c>
      <c r="D44" s="261" t="s">
        <v>119</v>
      </c>
      <c r="E44" s="266" t="s">
        <v>768</v>
      </c>
      <c r="F44" s="267">
        <v>11.19</v>
      </c>
      <c r="G44" s="267">
        <v>11.19</v>
      </c>
      <c r="H44" s="263"/>
      <c r="I44" s="263"/>
      <c r="J44" s="267">
        <v>765.51</v>
      </c>
      <c r="K44" s="267">
        <v>765.51</v>
      </c>
      <c r="L44" s="263"/>
      <c r="M44" s="263"/>
      <c r="N44" s="263"/>
      <c r="O44" s="263"/>
      <c r="P44" s="263"/>
      <c r="Q44" s="263"/>
    </row>
    <row r="45" spans="1:17" ht="22.5" x14ac:dyDescent="0.2">
      <c r="A45" s="252"/>
      <c r="B45" s="268" t="s">
        <v>144</v>
      </c>
      <c r="C45" s="265" t="s">
        <v>145</v>
      </c>
      <c r="D45" s="261" t="s">
        <v>146</v>
      </c>
      <c r="E45" s="266" t="s">
        <v>769</v>
      </c>
      <c r="F45" s="267">
        <v>40.299999999999997</v>
      </c>
      <c r="G45" s="263"/>
      <c r="H45" s="267">
        <v>40.299999999999997</v>
      </c>
      <c r="I45" s="267">
        <v>15.62</v>
      </c>
      <c r="J45" s="267">
        <v>88.66</v>
      </c>
      <c r="K45" s="263"/>
      <c r="L45" s="267">
        <v>88.66</v>
      </c>
      <c r="M45" s="267">
        <v>34.36</v>
      </c>
      <c r="N45" s="263"/>
      <c r="O45" s="263"/>
      <c r="P45" s="263"/>
      <c r="Q45" s="263"/>
    </row>
    <row r="46" spans="1:17" ht="19.5" x14ac:dyDescent="0.2">
      <c r="A46" s="252"/>
      <c r="B46" s="268" t="s">
        <v>770</v>
      </c>
      <c r="C46" s="265" t="s">
        <v>771</v>
      </c>
      <c r="D46" s="261" t="s">
        <v>146</v>
      </c>
      <c r="E46" s="266" t="s">
        <v>772</v>
      </c>
      <c r="F46" s="267">
        <v>0.56000000000000005</v>
      </c>
      <c r="G46" s="263"/>
      <c r="H46" s="267">
        <v>0.56000000000000005</v>
      </c>
      <c r="I46" s="263"/>
      <c r="J46" s="267">
        <v>8.7899999999999991</v>
      </c>
      <c r="K46" s="263"/>
      <c r="L46" s="267">
        <v>8.7899999999999991</v>
      </c>
      <c r="M46" s="263"/>
      <c r="N46" s="263"/>
      <c r="O46" s="263"/>
      <c r="P46" s="263"/>
      <c r="Q46" s="263"/>
    </row>
    <row r="47" spans="1:17" ht="22.5" x14ac:dyDescent="0.2">
      <c r="A47" s="252"/>
      <c r="B47" s="268" t="s">
        <v>773</v>
      </c>
      <c r="C47" s="265" t="s">
        <v>774</v>
      </c>
      <c r="D47" s="261" t="s">
        <v>220</v>
      </c>
      <c r="E47" s="266" t="s">
        <v>775</v>
      </c>
      <c r="F47" s="267">
        <v>707.88</v>
      </c>
      <c r="G47" s="263"/>
      <c r="H47" s="263"/>
      <c r="I47" s="263"/>
      <c r="J47" s="267">
        <v>2500.23</v>
      </c>
      <c r="K47" s="263"/>
      <c r="L47" s="263"/>
      <c r="M47" s="263"/>
      <c r="N47" s="263"/>
      <c r="O47" s="263"/>
      <c r="P47" s="263"/>
      <c r="Q47" s="263"/>
    </row>
    <row r="48" spans="1:17" ht="22.5" x14ac:dyDescent="0.2">
      <c r="A48" s="252"/>
      <c r="B48" s="268" t="s">
        <v>776</v>
      </c>
      <c r="C48" s="265" t="s">
        <v>418</v>
      </c>
      <c r="D48" s="261" t="s">
        <v>220</v>
      </c>
      <c r="E48" s="266" t="s">
        <v>777</v>
      </c>
      <c r="F48" s="267">
        <v>4.88</v>
      </c>
      <c r="G48" s="263"/>
      <c r="H48" s="263"/>
      <c r="I48" s="263"/>
      <c r="J48" s="267">
        <v>29.57</v>
      </c>
      <c r="K48" s="263"/>
      <c r="L48" s="263"/>
      <c r="M48" s="263"/>
      <c r="N48" s="263"/>
      <c r="O48" s="263"/>
      <c r="P48" s="263"/>
      <c r="Q48" s="263"/>
    </row>
    <row r="49" spans="1:17" ht="75" x14ac:dyDescent="0.2">
      <c r="A49" s="252">
        <v>4</v>
      </c>
      <c r="B49" s="258" t="s">
        <v>778</v>
      </c>
      <c r="C49" s="259" t="s">
        <v>779</v>
      </c>
      <c r="D49" s="260" t="s">
        <v>765</v>
      </c>
      <c r="E49" s="261" t="s">
        <v>766</v>
      </c>
      <c r="F49" s="262">
        <v>1505.52</v>
      </c>
      <c r="G49" s="262">
        <v>22.4</v>
      </c>
      <c r="H49" s="262">
        <v>39.04</v>
      </c>
      <c r="I49" s="262">
        <v>13.12</v>
      </c>
      <c r="J49" s="263">
        <v>2607</v>
      </c>
      <c r="K49" s="263">
        <v>39</v>
      </c>
      <c r="L49" s="263">
        <v>68</v>
      </c>
      <c r="M49" s="263">
        <v>23</v>
      </c>
      <c r="N49" s="263">
        <v>2</v>
      </c>
      <c r="O49" s="263">
        <v>3.46</v>
      </c>
      <c r="P49" s="263">
        <v>0.84</v>
      </c>
      <c r="Q49" s="263">
        <v>1.45</v>
      </c>
    </row>
    <row r="50" spans="1:17" ht="19.5" x14ac:dyDescent="0.2">
      <c r="A50" s="252"/>
      <c r="B50" s="264"/>
      <c r="C50" s="265" t="s">
        <v>767</v>
      </c>
      <c r="D50" s="261" t="s">
        <v>119</v>
      </c>
      <c r="E50" s="266" t="s">
        <v>780</v>
      </c>
      <c r="F50" s="267">
        <v>11.19</v>
      </c>
      <c r="G50" s="267">
        <v>11.19</v>
      </c>
      <c r="H50" s="263"/>
      <c r="I50" s="263"/>
      <c r="J50" s="267">
        <v>38.72</v>
      </c>
      <c r="K50" s="267">
        <v>38.72</v>
      </c>
      <c r="L50" s="263"/>
      <c r="M50" s="263"/>
      <c r="N50" s="263"/>
      <c r="O50" s="263"/>
      <c r="P50" s="263"/>
      <c r="Q50" s="263"/>
    </row>
    <row r="51" spans="1:17" ht="22.5" x14ac:dyDescent="0.2">
      <c r="A51" s="252"/>
      <c r="B51" s="268" t="s">
        <v>144</v>
      </c>
      <c r="C51" s="265" t="s">
        <v>145</v>
      </c>
      <c r="D51" s="261" t="s">
        <v>146</v>
      </c>
      <c r="E51" s="266" t="s">
        <v>781</v>
      </c>
      <c r="F51" s="267">
        <v>40.299999999999997</v>
      </c>
      <c r="G51" s="263"/>
      <c r="H51" s="267">
        <v>40.299999999999997</v>
      </c>
      <c r="I51" s="267">
        <v>15.62</v>
      </c>
      <c r="J51" s="267">
        <v>58.44</v>
      </c>
      <c r="K51" s="263"/>
      <c r="L51" s="267">
        <v>58.44</v>
      </c>
      <c r="M51" s="267">
        <v>22.65</v>
      </c>
      <c r="N51" s="263"/>
      <c r="O51" s="263"/>
      <c r="P51" s="263"/>
      <c r="Q51" s="263"/>
    </row>
    <row r="52" spans="1:17" ht="19.5" x14ac:dyDescent="0.2">
      <c r="A52" s="252"/>
      <c r="B52" s="268" t="s">
        <v>770</v>
      </c>
      <c r="C52" s="265" t="s">
        <v>771</v>
      </c>
      <c r="D52" s="261" t="s">
        <v>146</v>
      </c>
      <c r="E52" s="266" t="s">
        <v>782</v>
      </c>
      <c r="F52" s="267">
        <v>0.56000000000000005</v>
      </c>
      <c r="G52" s="263"/>
      <c r="H52" s="267">
        <v>0.56000000000000005</v>
      </c>
      <c r="I52" s="263"/>
      <c r="J52" s="267">
        <v>9</v>
      </c>
      <c r="K52" s="263"/>
      <c r="L52" s="267">
        <v>9</v>
      </c>
      <c r="M52" s="263"/>
      <c r="N52" s="263"/>
      <c r="O52" s="263"/>
      <c r="P52" s="263"/>
      <c r="Q52" s="263"/>
    </row>
    <row r="53" spans="1:17" ht="22.5" x14ac:dyDescent="0.2">
      <c r="A53" s="252"/>
      <c r="B53" s="268" t="s">
        <v>773</v>
      </c>
      <c r="C53" s="265" t="s">
        <v>774</v>
      </c>
      <c r="D53" s="261" t="s">
        <v>220</v>
      </c>
      <c r="E53" s="266" t="s">
        <v>775</v>
      </c>
      <c r="F53" s="267">
        <v>707.88</v>
      </c>
      <c r="G53" s="263"/>
      <c r="H53" s="263"/>
      <c r="I53" s="263"/>
      <c r="J53" s="267">
        <v>2500.23</v>
      </c>
      <c r="K53" s="263"/>
      <c r="L53" s="263"/>
      <c r="M53" s="263"/>
      <c r="N53" s="263"/>
      <c r="O53" s="263"/>
      <c r="P53" s="263"/>
      <c r="Q53" s="263"/>
    </row>
    <row r="54" spans="1:17" ht="43.5" x14ac:dyDescent="0.2">
      <c r="A54" s="252">
        <v>5</v>
      </c>
      <c r="B54" s="258" t="s">
        <v>783</v>
      </c>
      <c r="C54" s="259" t="s">
        <v>784</v>
      </c>
      <c r="D54" s="260" t="s">
        <v>437</v>
      </c>
      <c r="E54" s="261" t="s">
        <v>785</v>
      </c>
      <c r="F54" s="262">
        <v>438.07</v>
      </c>
      <c r="G54" s="262">
        <v>157.75</v>
      </c>
      <c r="H54" s="262">
        <v>44.41</v>
      </c>
      <c r="I54" s="262">
        <v>2.91</v>
      </c>
      <c r="J54" s="263">
        <v>145</v>
      </c>
      <c r="K54" s="263">
        <v>52</v>
      </c>
      <c r="L54" s="263">
        <v>15</v>
      </c>
      <c r="M54" s="263">
        <v>1</v>
      </c>
      <c r="N54" s="263">
        <v>12.64</v>
      </c>
      <c r="O54" s="263">
        <v>4.18</v>
      </c>
      <c r="P54" s="263">
        <v>0.16</v>
      </c>
      <c r="Q54" s="263">
        <v>0.05</v>
      </c>
    </row>
    <row r="55" spans="1:17" ht="19.5" x14ac:dyDescent="0.2">
      <c r="A55" s="252"/>
      <c r="B55" s="264"/>
      <c r="C55" s="265" t="s">
        <v>786</v>
      </c>
      <c r="D55" s="261" t="s">
        <v>119</v>
      </c>
      <c r="E55" s="266" t="s">
        <v>787</v>
      </c>
      <c r="F55" s="267">
        <v>12.48</v>
      </c>
      <c r="G55" s="267">
        <v>12.48</v>
      </c>
      <c r="H55" s="263"/>
      <c r="I55" s="263"/>
      <c r="J55" s="267">
        <v>52.17</v>
      </c>
      <c r="K55" s="267">
        <v>52.17</v>
      </c>
      <c r="L55" s="263"/>
      <c r="M55" s="263"/>
      <c r="N55" s="263"/>
      <c r="O55" s="263"/>
      <c r="P55" s="263"/>
      <c r="Q55" s="263"/>
    </row>
    <row r="56" spans="1:17" ht="22.5" x14ac:dyDescent="0.2">
      <c r="A56" s="252"/>
      <c r="B56" s="268" t="s">
        <v>324</v>
      </c>
      <c r="C56" s="265" t="s">
        <v>191</v>
      </c>
      <c r="D56" s="261" t="s">
        <v>146</v>
      </c>
      <c r="E56" s="266" t="s">
        <v>788</v>
      </c>
      <c r="F56" s="267">
        <v>127.47</v>
      </c>
      <c r="G56" s="263"/>
      <c r="H56" s="267">
        <v>127.47</v>
      </c>
      <c r="I56" s="267">
        <v>18.2</v>
      </c>
      <c r="J56" s="267">
        <v>6.37</v>
      </c>
      <c r="K56" s="263"/>
      <c r="L56" s="267">
        <v>6.37</v>
      </c>
      <c r="M56" s="267">
        <v>0.91</v>
      </c>
      <c r="N56" s="263"/>
      <c r="O56" s="263"/>
      <c r="P56" s="263"/>
      <c r="Q56" s="263"/>
    </row>
    <row r="57" spans="1:17" ht="19.5" x14ac:dyDescent="0.2">
      <c r="A57" s="252"/>
      <c r="B57" s="268" t="s">
        <v>789</v>
      </c>
      <c r="C57" s="265" t="s">
        <v>212</v>
      </c>
      <c r="D57" s="261" t="s">
        <v>146</v>
      </c>
      <c r="E57" s="266" t="s">
        <v>790</v>
      </c>
      <c r="F57" s="267">
        <v>109.17</v>
      </c>
      <c r="G57" s="263"/>
      <c r="H57" s="267">
        <v>109.17</v>
      </c>
      <c r="I57" s="263"/>
      <c r="J57" s="267">
        <v>7.64</v>
      </c>
      <c r="K57" s="263"/>
      <c r="L57" s="267">
        <v>7.64</v>
      </c>
      <c r="M57" s="263"/>
      <c r="N57" s="263"/>
      <c r="O57" s="263"/>
      <c r="P57" s="263"/>
      <c r="Q57" s="263"/>
    </row>
    <row r="58" spans="1:17" ht="22.5" x14ac:dyDescent="0.2">
      <c r="A58" s="252"/>
      <c r="B58" s="268" t="s">
        <v>791</v>
      </c>
      <c r="C58" s="265" t="s">
        <v>792</v>
      </c>
      <c r="D58" s="261" t="s">
        <v>216</v>
      </c>
      <c r="E58" s="266" t="s">
        <v>793</v>
      </c>
      <c r="F58" s="267">
        <v>8425.2000000000007</v>
      </c>
      <c r="G58" s="263"/>
      <c r="H58" s="263"/>
      <c r="I58" s="263"/>
      <c r="J58" s="267">
        <v>78.349999999999994</v>
      </c>
      <c r="K58" s="263"/>
      <c r="L58" s="263"/>
      <c r="M58" s="263"/>
      <c r="N58" s="263"/>
      <c r="O58" s="263"/>
      <c r="P58" s="263"/>
      <c r="Q58" s="263"/>
    </row>
    <row r="59" spans="1:17" ht="29.25" x14ac:dyDescent="0.2">
      <c r="A59" s="252">
        <v>7</v>
      </c>
      <c r="B59" s="258" t="s">
        <v>794</v>
      </c>
      <c r="C59" s="259" t="s">
        <v>795</v>
      </c>
      <c r="D59" s="260" t="s">
        <v>216</v>
      </c>
      <c r="E59" s="261" t="s">
        <v>796</v>
      </c>
      <c r="F59" s="262">
        <v>7025.63</v>
      </c>
      <c r="G59" s="263"/>
      <c r="H59" s="263"/>
      <c r="I59" s="263"/>
      <c r="J59" s="263">
        <v>2323</v>
      </c>
      <c r="K59" s="263"/>
      <c r="L59" s="263"/>
      <c r="M59" s="263"/>
      <c r="N59" s="263"/>
      <c r="O59" s="263"/>
      <c r="P59" s="263"/>
      <c r="Q59" s="263"/>
    </row>
    <row r="60" spans="1:17" ht="65.25" x14ac:dyDescent="0.2">
      <c r="A60" s="252">
        <v>8</v>
      </c>
      <c r="B60" s="258" t="s">
        <v>797</v>
      </c>
      <c r="C60" s="259" t="s">
        <v>798</v>
      </c>
      <c r="D60" s="260" t="s">
        <v>140</v>
      </c>
      <c r="E60" s="261" t="s">
        <v>766</v>
      </c>
      <c r="F60" s="262">
        <v>11099.18</v>
      </c>
      <c r="G60" s="262">
        <v>1475.69</v>
      </c>
      <c r="H60" s="262">
        <v>181.39</v>
      </c>
      <c r="I60" s="262">
        <v>62.67</v>
      </c>
      <c r="J60" s="263">
        <v>19217</v>
      </c>
      <c r="K60" s="263">
        <v>2555</v>
      </c>
      <c r="L60" s="263">
        <v>314</v>
      </c>
      <c r="M60" s="263">
        <v>109</v>
      </c>
      <c r="N60" s="263">
        <v>119.78</v>
      </c>
      <c r="O60" s="263">
        <v>207.39</v>
      </c>
      <c r="P60" s="263">
        <v>4.22</v>
      </c>
      <c r="Q60" s="263">
        <v>7.31</v>
      </c>
    </row>
    <row r="61" spans="1:17" ht="19.5" x14ac:dyDescent="0.2">
      <c r="A61" s="252"/>
      <c r="B61" s="264"/>
      <c r="C61" s="265" t="s">
        <v>799</v>
      </c>
      <c r="D61" s="261" t="s">
        <v>119</v>
      </c>
      <c r="E61" s="266" t="s">
        <v>800</v>
      </c>
      <c r="F61" s="267">
        <v>12.32</v>
      </c>
      <c r="G61" s="267">
        <v>12.32</v>
      </c>
      <c r="H61" s="263"/>
      <c r="I61" s="263"/>
      <c r="J61" s="267">
        <v>2555.04</v>
      </c>
      <c r="K61" s="267">
        <v>2555.04</v>
      </c>
      <c r="L61" s="263"/>
      <c r="M61" s="263"/>
      <c r="N61" s="263"/>
      <c r="O61" s="263"/>
      <c r="P61" s="263"/>
      <c r="Q61" s="263"/>
    </row>
    <row r="62" spans="1:17" ht="19.5" x14ac:dyDescent="0.2">
      <c r="A62" s="252"/>
      <c r="B62" s="268" t="s">
        <v>801</v>
      </c>
      <c r="C62" s="265" t="s">
        <v>802</v>
      </c>
      <c r="D62" s="261" t="s">
        <v>146</v>
      </c>
      <c r="E62" s="266" t="s">
        <v>803</v>
      </c>
      <c r="F62" s="267">
        <v>76.88</v>
      </c>
      <c r="G62" s="263"/>
      <c r="H62" s="267">
        <v>76.88</v>
      </c>
      <c r="I62" s="267">
        <v>15.62</v>
      </c>
      <c r="J62" s="267">
        <v>47.67</v>
      </c>
      <c r="K62" s="263"/>
      <c r="L62" s="267">
        <v>47.67</v>
      </c>
      <c r="M62" s="267">
        <v>9.68</v>
      </c>
      <c r="N62" s="263"/>
      <c r="O62" s="263"/>
      <c r="P62" s="263"/>
      <c r="Q62" s="263"/>
    </row>
    <row r="63" spans="1:17" ht="22.5" x14ac:dyDescent="0.2">
      <c r="A63" s="252"/>
      <c r="B63" s="268" t="s">
        <v>384</v>
      </c>
      <c r="C63" s="265" t="s">
        <v>145</v>
      </c>
      <c r="D63" s="261" t="s">
        <v>146</v>
      </c>
      <c r="E63" s="266" t="s">
        <v>804</v>
      </c>
      <c r="F63" s="267">
        <v>40.299999999999997</v>
      </c>
      <c r="G63" s="263"/>
      <c r="H63" s="267">
        <v>40.299999999999997</v>
      </c>
      <c r="I63" s="267">
        <v>15.62</v>
      </c>
      <c r="J63" s="267">
        <v>160.38999999999999</v>
      </c>
      <c r="K63" s="263"/>
      <c r="L63" s="267">
        <v>160.38999999999999</v>
      </c>
      <c r="M63" s="267">
        <v>62.17</v>
      </c>
      <c r="N63" s="263"/>
      <c r="O63" s="263"/>
      <c r="P63" s="263"/>
      <c r="Q63" s="263"/>
    </row>
    <row r="64" spans="1:17" ht="19.5" x14ac:dyDescent="0.2">
      <c r="A64" s="252"/>
      <c r="B64" s="268" t="s">
        <v>805</v>
      </c>
      <c r="C64" s="265" t="s">
        <v>806</v>
      </c>
      <c r="D64" s="261" t="s">
        <v>146</v>
      </c>
      <c r="E64" s="266" t="s">
        <v>807</v>
      </c>
      <c r="F64" s="267">
        <v>19.52</v>
      </c>
      <c r="G64" s="263"/>
      <c r="H64" s="267">
        <v>19.52</v>
      </c>
      <c r="I64" s="267">
        <v>13.55</v>
      </c>
      <c r="J64" s="267">
        <v>52.7</v>
      </c>
      <c r="K64" s="263"/>
      <c r="L64" s="267">
        <v>52.7</v>
      </c>
      <c r="M64" s="267">
        <v>36.590000000000003</v>
      </c>
      <c r="N64" s="263"/>
      <c r="O64" s="263"/>
      <c r="P64" s="263"/>
      <c r="Q64" s="263"/>
    </row>
    <row r="65" spans="1:17" ht="19.5" x14ac:dyDescent="0.2">
      <c r="A65" s="252"/>
      <c r="B65" s="268" t="s">
        <v>407</v>
      </c>
      <c r="C65" s="265" t="s">
        <v>212</v>
      </c>
      <c r="D65" s="261" t="s">
        <v>146</v>
      </c>
      <c r="E65" s="266" t="s">
        <v>808</v>
      </c>
      <c r="F65" s="267">
        <v>109.17</v>
      </c>
      <c r="G65" s="263"/>
      <c r="H65" s="267">
        <v>109.17</v>
      </c>
      <c r="I65" s="263"/>
      <c r="J65" s="267">
        <v>52.4</v>
      </c>
      <c r="K65" s="263"/>
      <c r="L65" s="267">
        <v>52.4</v>
      </c>
      <c r="M65" s="263"/>
      <c r="N65" s="263"/>
      <c r="O65" s="263"/>
      <c r="P65" s="263"/>
      <c r="Q65" s="263"/>
    </row>
    <row r="66" spans="1:17" ht="22.5" x14ac:dyDescent="0.2">
      <c r="A66" s="288" t="s">
        <v>809</v>
      </c>
      <c r="B66" s="268" t="s">
        <v>810</v>
      </c>
      <c r="C66" s="265" t="s">
        <v>811</v>
      </c>
      <c r="D66" s="261" t="s">
        <v>812</v>
      </c>
      <c r="E66" s="266" t="s">
        <v>813</v>
      </c>
      <c r="F66" s="267">
        <v>81.819999999999993</v>
      </c>
      <c r="G66" s="263"/>
      <c r="H66" s="263"/>
      <c r="I66" s="263"/>
      <c r="J66" s="267">
        <v>14449.41</v>
      </c>
      <c r="K66" s="263"/>
      <c r="L66" s="263"/>
      <c r="M66" s="263"/>
      <c r="N66" s="263"/>
      <c r="O66" s="263"/>
      <c r="P66" s="263"/>
      <c r="Q66" s="263"/>
    </row>
    <row r="67" spans="1:17" ht="22.5" x14ac:dyDescent="0.2">
      <c r="A67" s="252"/>
      <c r="B67" s="268" t="s">
        <v>814</v>
      </c>
      <c r="C67" s="265" t="s">
        <v>815</v>
      </c>
      <c r="D67" s="261" t="s">
        <v>231</v>
      </c>
      <c r="E67" s="266" t="s">
        <v>816</v>
      </c>
      <c r="F67" s="267">
        <v>1.95</v>
      </c>
      <c r="G67" s="263"/>
      <c r="H67" s="263"/>
      <c r="I67" s="263"/>
      <c r="J67" s="267">
        <v>1.69</v>
      </c>
      <c r="K67" s="263"/>
      <c r="L67" s="263"/>
      <c r="M67" s="263"/>
      <c r="N67" s="263"/>
      <c r="O67" s="263"/>
      <c r="P67" s="263"/>
      <c r="Q67" s="263"/>
    </row>
    <row r="68" spans="1:17" ht="22.5" x14ac:dyDescent="0.2">
      <c r="A68" s="252"/>
      <c r="B68" s="268" t="s">
        <v>817</v>
      </c>
      <c r="C68" s="265" t="s">
        <v>818</v>
      </c>
      <c r="D68" s="261" t="s">
        <v>231</v>
      </c>
      <c r="E68" s="266" t="s">
        <v>819</v>
      </c>
      <c r="F68" s="267">
        <v>1.53</v>
      </c>
      <c r="G68" s="263"/>
      <c r="H68" s="263"/>
      <c r="I68" s="263"/>
      <c r="J68" s="267">
        <v>1192.02</v>
      </c>
      <c r="K68" s="263"/>
      <c r="L68" s="263"/>
      <c r="M68" s="263"/>
      <c r="N68" s="263"/>
      <c r="O68" s="263"/>
      <c r="P68" s="263"/>
      <c r="Q68" s="263"/>
    </row>
    <row r="69" spans="1:17" ht="22.5" x14ac:dyDescent="0.2">
      <c r="A69" s="252"/>
      <c r="B69" s="268" t="s">
        <v>820</v>
      </c>
      <c r="C69" s="265" t="s">
        <v>821</v>
      </c>
      <c r="D69" s="261" t="s">
        <v>216</v>
      </c>
      <c r="E69" s="266" t="s">
        <v>822</v>
      </c>
      <c r="F69" s="267">
        <v>8130</v>
      </c>
      <c r="G69" s="263"/>
      <c r="H69" s="263"/>
      <c r="I69" s="263"/>
      <c r="J69" s="267">
        <v>704.06</v>
      </c>
      <c r="K69" s="263"/>
      <c r="L69" s="263"/>
      <c r="M69" s="263"/>
      <c r="N69" s="263"/>
      <c r="O69" s="263"/>
      <c r="P69" s="263"/>
      <c r="Q69" s="263"/>
    </row>
    <row r="70" spans="1:17" ht="22.5" x14ac:dyDescent="0.2">
      <c r="A70" s="252"/>
      <c r="B70" s="268" t="s">
        <v>417</v>
      </c>
      <c r="C70" s="265" t="s">
        <v>418</v>
      </c>
      <c r="D70" s="261" t="s">
        <v>220</v>
      </c>
      <c r="E70" s="266" t="s">
        <v>823</v>
      </c>
      <c r="F70" s="267">
        <v>4.88</v>
      </c>
      <c r="G70" s="263"/>
      <c r="H70" s="263"/>
      <c r="I70" s="263"/>
      <c r="J70" s="267">
        <v>0.84</v>
      </c>
      <c r="K70" s="263"/>
      <c r="L70" s="263"/>
      <c r="M70" s="263"/>
      <c r="N70" s="263"/>
      <c r="O70" s="263"/>
      <c r="P70" s="263"/>
      <c r="Q70" s="263"/>
    </row>
    <row r="71" spans="1:17" x14ac:dyDescent="0.2">
      <c r="A71" s="257" t="s">
        <v>824</v>
      </c>
      <c r="B71" s="256"/>
      <c r="C71" s="256"/>
      <c r="D71" s="256"/>
      <c r="E71" s="256"/>
      <c r="F71" s="256"/>
      <c r="G71" s="256"/>
      <c r="H71" s="256"/>
      <c r="I71" s="256"/>
      <c r="J71" s="256"/>
      <c r="K71" s="256"/>
      <c r="L71" s="256"/>
      <c r="M71" s="256"/>
      <c r="N71" s="256"/>
      <c r="O71" s="256"/>
      <c r="P71" s="256"/>
      <c r="Q71" s="256"/>
    </row>
    <row r="72" spans="1:17" ht="65.25" x14ac:dyDescent="0.2">
      <c r="A72" s="252">
        <v>54</v>
      </c>
      <c r="B72" s="258" t="s">
        <v>734</v>
      </c>
      <c r="C72" s="259" t="s">
        <v>825</v>
      </c>
      <c r="D72" s="260" t="s">
        <v>736</v>
      </c>
      <c r="E72" s="261" t="s">
        <v>826</v>
      </c>
      <c r="F72" s="262">
        <v>801.93</v>
      </c>
      <c r="G72" s="262">
        <v>447.46</v>
      </c>
      <c r="H72" s="262">
        <v>354.47</v>
      </c>
      <c r="I72" s="263"/>
      <c r="J72" s="263">
        <v>17</v>
      </c>
      <c r="K72" s="263">
        <v>10</v>
      </c>
      <c r="L72" s="263">
        <v>7</v>
      </c>
      <c r="M72" s="263"/>
      <c r="N72" s="263">
        <v>32.03</v>
      </c>
      <c r="O72" s="263">
        <v>0.68</v>
      </c>
      <c r="P72" s="263"/>
      <c r="Q72" s="263"/>
    </row>
    <row r="73" spans="1:17" ht="19.5" x14ac:dyDescent="0.2">
      <c r="A73" s="252"/>
      <c r="B73" s="264"/>
      <c r="C73" s="265" t="s">
        <v>619</v>
      </c>
      <c r="D73" s="261" t="s">
        <v>119</v>
      </c>
      <c r="E73" s="266" t="s">
        <v>827</v>
      </c>
      <c r="F73" s="267">
        <v>13.97</v>
      </c>
      <c r="G73" s="267">
        <v>13.97</v>
      </c>
      <c r="H73" s="263"/>
      <c r="I73" s="263"/>
      <c r="J73" s="267">
        <v>9.5</v>
      </c>
      <c r="K73" s="267">
        <v>9.5</v>
      </c>
      <c r="L73" s="263"/>
      <c r="M73" s="263"/>
      <c r="N73" s="263"/>
      <c r="O73" s="263"/>
      <c r="P73" s="263"/>
      <c r="Q73" s="263"/>
    </row>
    <row r="74" spans="1:17" ht="33.75" x14ac:dyDescent="0.2">
      <c r="A74" s="252"/>
      <c r="B74" s="268" t="s">
        <v>739</v>
      </c>
      <c r="C74" s="265" t="s">
        <v>740</v>
      </c>
      <c r="D74" s="261" t="s">
        <v>146</v>
      </c>
      <c r="E74" s="266" t="s">
        <v>828</v>
      </c>
      <c r="F74" s="267">
        <v>3.96</v>
      </c>
      <c r="G74" s="263"/>
      <c r="H74" s="267">
        <v>3.96</v>
      </c>
      <c r="I74" s="263"/>
      <c r="J74" s="267">
        <v>0.67</v>
      </c>
      <c r="K74" s="263"/>
      <c r="L74" s="267">
        <v>0.67</v>
      </c>
      <c r="M74" s="263"/>
      <c r="N74" s="263"/>
      <c r="O74" s="263"/>
      <c r="P74" s="263"/>
      <c r="Q74" s="263"/>
    </row>
    <row r="75" spans="1:17" ht="19.5" x14ac:dyDescent="0.2">
      <c r="A75" s="252"/>
      <c r="B75" s="268" t="s">
        <v>742</v>
      </c>
      <c r="C75" s="265" t="s">
        <v>743</v>
      </c>
      <c r="D75" s="261" t="s">
        <v>146</v>
      </c>
      <c r="E75" s="266" t="s">
        <v>828</v>
      </c>
      <c r="F75" s="267">
        <v>35.61</v>
      </c>
      <c r="G75" s="263"/>
      <c r="H75" s="267">
        <v>35.61</v>
      </c>
      <c r="I75" s="263"/>
      <c r="J75" s="267">
        <v>6.05</v>
      </c>
      <c r="K75" s="263"/>
      <c r="L75" s="267">
        <v>6.05</v>
      </c>
      <c r="M75" s="263"/>
      <c r="N75" s="263"/>
      <c r="O75" s="263"/>
      <c r="P75" s="263"/>
      <c r="Q75" s="263"/>
    </row>
    <row r="76" spans="1:17" ht="19.5" x14ac:dyDescent="0.2">
      <c r="A76" s="252"/>
      <c r="B76" s="268" t="s">
        <v>329</v>
      </c>
      <c r="C76" s="265" t="s">
        <v>212</v>
      </c>
      <c r="D76" s="261" t="s">
        <v>146</v>
      </c>
      <c r="E76" s="266" t="s">
        <v>829</v>
      </c>
      <c r="F76" s="267">
        <v>109.17</v>
      </c>
      <c r="G76" s="263"/>
      <c r="H76" s="267">
        <v>109.17</v>
      </c>
      <c r="I76" s="263"/>
      <c r="J76" s="267">
        <v>1.0900000000000001</v>
      </c>
      <c r="K76" s="263"/>
      <c r="L76" s="267">
        <v>1.0900000000000001</v>
      </c>
      <c r="M76" s="263"/>
      <c r="N76" s="263"/>
      <c r="O76" s="263"/>
      <c r="P76" s="263"/>
      <c r="Q76" s="263"/>
    </row>
    <row r="77" spans="1:17" ht="22.5" x14ac:dyDescent="0.2">
      <c r="A77" s="252"/>
      <c r="B77" s="268" t="s">
        <v>745</v>
      </c>
      <c r="C77" s="265" t="s">
        <v>746</v>
      </c>
      <c r="D77" s="261" t="s">
        <v>231</v>
      </c>
      <c r="E77" s="266" t="s">
        <v>217</v>
      </c>
      <c r="F77" s="267">
        <v>11.39</v>
      </c>
      <c r="G77" s="263"/>
      <c r="H77" s="263"/>
      <c r="I77" s="263"/>
      <c r="J77" s="263"/>
      <c r="K77" s="263"/>
      <c r="L77" s="263"/>
      <c r="M77" s="263"/>
      <c r="N77" s="263"/>
      <c r="O77" s="263"/>
      <c r="P77" s="263"/>
      <c r="Q77" s="263"/>
    </row>
    <row r="78" spans="1:17" ht="22.5" x14ac:dyDescent="0.2">
      <c r="A78" s="252"/>
      <c r="B78" s="268" t="s">
        <v>747</v>
      </c>
      <c r="C78" s="265" t="s">
        <v>748</v>
      </c>
      <c r="D78" s="261" t="s">
        <v>231</v>
      </c>
      <c r="E78" s="266" t="s">
        <v>217</v>
      </c>
      <c r="F78" s="267">
        <v>59.5</v>
      </c>
      <c r="G78" s="263"/>
      <c r="H78" s="263"/>
      <c r="I78" s="263"/>
      <c r="J78" s="263"/>
      <c r="K78" s="263"/>
      <c r="L78" s="263"/>
      <c r="M78" s="263"/>
      <c r="N78" s="263"/>
      <c r="O78" s="263"/>
      <c r="P78" s="263"/>
      <c r="Q78" s="263"/>
    </row>
    <row r="79" spans="1:17" ht="22.5" x14ac:dyDescent="0.2">
      <c r="A79" s="252"/>
      <c r="B79" s="268" t="s">
        <v>749</v>
      </c>
      <c r="C79" s="265" t="s">
        <v>750</v>
      </c>
      <c r="D79" s="261" t="s">
        <v>231</v>
      </c>
      <c r="E79" s="266" t="s">
        <v>217</v>
      </c>
      <c r="F79" s="267">
        <v>29.8</v>
      </c>
      <c r="G79" s="263"/>
      <c r="H79" s="263"/>
      <c r="I79" s="263"/>
      <c r="J79" s="263"/>
      <c r="K79" s="263"/>
      <c r="L79" s="263"/>
      <c r="M79" s="263"/>
      <c r="N79" s="263"/>
      <c r="O79" s="263"/>
      <c r="P79" s="263"/>
      <c r="Q79" s="263"/>
    </row>
    <row r="80" spans="1:17" ht="22.5" x14ac:dyDescent="0.2">
      <c r="A80" s="252"/>
      <c r="B80" s="268" t="s">
        <v>751</v>
      </c>
      <c r="C80" s="265" t="s">
        <v>752</v>
      </c>
      <c r="D80" s="261" t="s">
        <v>231</v>
      </c>
      <c r="E80" s="266" t="s">
        <v>217</v>
      </c>
      <c r="F80" s="267">
        <v>13.04</v>
      </c>
      <c r="G80" s="263"/>
      <c r="H80" s="263"/>
      <c r="I80" s="263"/>
      <c r="J80" s="263"/>
      <c r="K80" s="263"/>
      <c r="L80" s="263"/>
      <c r="M80" s="263"/>
      <c r="N80" s="263"/>
      <c r="O80" s="263"/>
      <c r="P80" s="263"/>
      <c r="Q80" s="263"/>
    </row>
    <row r="81" spans="1:17" ht="22.5" x14ac:dyDescent="0.2">
      <c r="A81" s="252"/>
      <c r="B81" s="268" t="s">
        <v>753</v>
      </c>
      <c r="C81" s="265" t="s">
        <v>754</v>
      </c>
      <c r="D81" s="261" t="s">
        <v>231</v>
      </c>
      <c r="E81" s="266" t="s">
        <v>217</v>
      </c>
      <c r="F81" s="267">
        <v>62.4</v>
      </c>
      <c r="G81" s="263"/>
      <c r="H81" s="263"/>
      <c r="I81" s="263"/>
      <c r="J81" s="263"/>
      <c r="K81" s="263"/>
      <c r="L81" s="263"/>
      <c r="M81" s="263"/>
      <c r="N81" s="263"/>
      <c r="O81" s="263"/>
      <c r="P81" s="263"/>
      <c r="Q81" s="263"/>
    </row>
    <row r="82" spans="1:17" ht="22.5" x14ac:dyDescent="0.2">
      <c r="A82" s="252"/>
      <c r="B82" s="268" t="s">
        <v>755</v>
      </c>
      <c r="C82" s="265" t="s">
        <v>756</v>
      </c>
      <c r="D82" s="261" t="s">
        <v>231</v>
      </c>
      <c r="E82" s="266" t="s">
        <v>217</v>
      </c>
      <c r="F82" s="267">
        <v>55.64</v>
      </c>
      <c r="G82" s="263"/>
      <c r="H82" s="263"/>
      <c r="I82" s="263"/>
      <c r="J82" s="263"/>
      <c r="K82" s="263"/>
      <c r="L82" s="263"/>
      <c r="M82" s="263"/>
      <c r="N82" s="263"/>
      <c r="O82" s="263"/>
      <c r="P82" s="263"/>
      <c r="Q82" s="263"/>
    </row>
    <row r="83" spans="1:17" ht="22.5" x14ac:dyDescent="0.2">
      <c r="A83" s="252"/>
      <c r="B83" s="268" t="s">
        <v>757</v>
      </c>
      <c r="C83" s="265" t="s">
        <v>758</v>
      </c>
      <c r="D83" s="261" t="s">
        <v>216</v>
      </c>
      <c r="E83" s="266" t="s">
        <v>217</v>
      </c>
      <c r="F83" s="267">
        <v>25241.99</v>
      </c>
      <c r="G83" s="263"/>
      <c r="H83" s="263"/>
      <c r="I83" s="263"/>
      <c r="J83" s="263"/>
      <c r="K83" s="263"/>
      <c r="L83" s="263"/>
      <c r="M83" s="263"/>
      <c r="N83" s="263"/>
      <c r="O83" s="263"/>
      <c r="P83" s="263"/>
      <c r="Q83" s="263"/>
    </row>
    <row r="84" spans="1:17" ht="63" x14ac:dyDescent="0.2">
      <c r="A84" s="252">
        <v>12</v>
      </c>
      <c r="B84" s="258" t="s">
        <v>759</v>
      </c>
      <c r="C84" s="259" t="s">
        <v>760</v>
      </c>
      <c r="D84" s="260" t="s">
        <v>231</v>
      </c>
      <c r="E84" s="261" t="s">
        <v>830</v>
      </c>
      <c r="F84" s="262" t="s">
        <v>762</v>
      </c>
      <c r="G84" s="263"/>
      <c r="H84" s="263"/>
      <c r="I84" s="263"/>
      <c r="J84" s="263">
        <v>748</v>
      </c>
      <c r="K84" s="263"/>
      <c r="L84" s="263"/>
      <c r="M84" s="263"/>
      <c r="N84" s="263"/>
      <c r="O84" s="263"/>
      <c r="P84" s="263"/>
      <c r="Q84" s="263"/>
    </row>
    <row r="85" spans="1:17" ht="43.5" x14ac:dyDescent="0.2">
      <c r="A85" s="252">
        <v>13</v>
      </c>
      <c r="B85" s="258" t="s">
        <v>763</v>
      </c>
      <c r="C85" s="259" t="s">
        <v>831</v>
      </c>
      <c r="D85" s="260" t="s">
        <v>765</v>
      </c>
      <c r="E85" s="261" t="s">
        <v>832</v>
      </c>
      <c r="F85" s="262">
        <v>1959.54</v>
      </c>
      <c r="G85" s="262">
        <v>442.12</v>
      </c>
      <c r="H85" s="262">
        <v>56.26</v>
      </c>
      <c r="I85" s="262">
        <v>19.84</v>
      </c>
      <c r="J85" s="263">
        <v>207</v>
      </c>
      <c r="K85" s="263">
        <v>47</v>
      </c>
      <c r="L85" s="263">
        <v>6</v>
      </c>
      <c r="M85" s="263">
        <v>2</v>
      </c>
      <c r="N85" s="263">
        <v>39.51</v>
      </c>
      <c r="O85" s="263">
        <v>4.17</v>
      </c>
      <c r="P85" s="263">
        <v>1.27</v>
      </c>
      <c r="Q85" s="263">
        <v>0.13</v>
      </c>
    </row>
    <row r="86" spans="1:17" ht="19.5" x14ac:dyDescent="0.2">
      <c r="A86" s="252"/>
      <c r="B86" s="264"/>
      <c r="C86" s="265" t="s">
        <v>767</v>
      </c>
      <c r="D86" s="261" t="s">
        <v>119</v>
      </c>
      <c r="E86" s="266" t="s">
        <v>833</v>
      </c>
      <c r="F86" s="267">
        <v>11.19</v>
      </c>
      <c r="G86" s="267">
        <v>11.19</v>
      </c>
      <c r="H86" s="263"/>
      <c r="I86" s="263"/>
      <c r="J86" s="267">
        <v>46.66</v>
      </c>
      <c r="K86" s="267">
        <v>46.66</v>
      </c>
      <c r="L86" s="263"/>
      <c r="M86" s="263"/>
      <c r="N86" s="263"/>
      <c r="O86" s="263"/>
      <c r="P86" s="263"/>
      <c r="Q86" s="263"/>
    </row>
    <row r="87" spans="1:17" ht="22.5" x14ac:dyDescent="0.2">
      <c r="A87" s="252"/>
      <c r="B87" s="268" t="s">
        <v>144</v>
      </c>
      <c r="C87" s="265" t="s">
        <v>145</v>
      </c>
      <c r="D87" s="261" t="s">
        <v>146</v>
      </c>
      <c r="E87" s="266" t="s">
        <v>834</v>
      </c>
      <c r="F87" s="267">
        <v>40.299999999999997</v>
      </c>
      <c r="G87" s="263"/>
      <c r="H87" s="267">
        <v>40.299999999999997</v>
      </c>
      <c r="I87" s="267">
        <v>15.62</v>
      </c>
      <c r="J87" s="267">
        <v>5.24</v>
      </c>
      <c r="K87" s="263"/>
      <c r="L87" s="267">
        <v>5.24</v>
      </c>
      <c r="M87" s="267">
        <v>2.0299999999999998</v>
      </c>
      <c r="N87" s="263"/>
      <c r="O87" s="263"/>
      <c r="P87" s="263"/>
      <c r="Q87" s="263"/>
    </row>
    <row r="88" spans="1:17" ht="19.5" x14ac:dyDescent="0.2">
      <c r="A88" s="252"/>
      <c r="B88" s="268" t="s">
        <v>770</v>
      </c>
      <c r="C88" s="265" t="s">
        <v>771</v>
      </c>
      <c r="D88" s="261" t="s">
        <v>146</v>
      </c>
      <c r="E88" s="266" t="s">
        <v>835</v>
      </c>
      <c r="F88" s="267">
        <v>0.56000000000000005</v>
      </c>
      <c r="G88" s="263"/>
      <c r="H88" s="267">
        <v>0.56000000000000005</v>
      </c>
      <c r="I88" s="263"/>
      <c r="J88" s="267">
        <v>0.54</v>
      </c>
      <c r="K88" s="263"/>
      <c r="L88" s="267">
        <v>0.54</v>
      </c>
      <c r="M88" s="263"/>
      <c r="N88" s="263"/>
      <c r="O88" s="263"/>
      <c r="P88" s="263"/>
      <c r="Q88" s="263"/>
    </row>
    <row r="89" spans="1:17" ht="22.5" x14ac:dyDescent="0.2">
      <c r="A89" s="252"/>
      <c r="B89" s="268" t="s">
        <v>773</v>
      </c>
      <c r="C89" s="265" t="s">
        <v>774</v>
      </c>
      <c r="D89" s="261" t="s">
        <v>220</v>
      </c>
      <c r="E89" s="266" t="s">
        <v>836</v>
      </c>
      <c r="F89" s="267">
        <v>707.88</v>
      </c>
      <c r="G89" s="263"/>
      <c r="H89" s="263"/>
      <c r="I89" s="263"/>
      <c r="J89" s="267">
        <v>152.34</v>
      </c>
      <c r="K89" s="263"/>
      <c r="L89" s="263"/>
      <c r="M89" s="263"/>
      <c r="N89" s="263"/>
      <c r="O89" s="263"/>
      <c r="P89" s="263"/>
      <c r="Q89" s="263"/>
    </row>
    <row r="90" spans="1:17" ht="22.5" x14ac:dyDescent="0.2">
      <c r="A90" s="252"/>
      <c r="B90" s="268" t="s">
        <v>776</v>
      </c>
      <c r="C90" s="265" t="s">
        <v>418</v>
      </c>
      <c r="D90" s="261" t="s">
        <v>220</v>
      </c>
      <c r="E90" s="266" t="s">
        <v>837</v>
      </c>
      <c r="F90" s="267">
        <v>4.88</v>
      </c>
      <c r="G90" s="263"/>
      <c r="H90" s="263"/>
      <c r="I90" s="263"/>
      <c r="J90" s="267">
        <v>1.8</v>
      </c>
      <c r="K90" s="263"/>
      <c r="L90" s="263"/>
      <c r="M90" s="263"/>
      <c r="N90" s="263"/>
      <c r="O90" s="263"/>
      <c r="P90" s="263"/>
      <c r="Q90" s="263"/>
    </row>
    <row r="91" spans="1:17" ht="53.25" x14ac:dyDescent="0.2">
      <c r="A91" s="252">
        <v>14</v>
      </c>
      <c r="B91" s="258" t="s">
        <v>838</v>
      </c>
      <c r="C91" s="259" t="s">
        <v>839</v>
      </c>
      <c r="D91" s="260" t="s">
        <v>140</v>
      </c>
      <c r="E91" s="261" t="s">
        <v>832</v>
      </c>
      <c r="F91" s="262">
        <v>2643.16</v>
      </c>
      <c r="G91" s="262">
        <v>452.41</v>
      </c>
      <c r="H91" s="262">
        <v>211.63</v>
      </c>
      <c r="I91" s="262">
        <v>44.36</v>
      </c>
      <c r="J91" s="263">
        <v>279</v>
      </c>
      <c r="K91" s="263">
        <v>48</v>
      </c>
      <c r="L91" s="263">
        <v>22</v>
      </c>
      <c r="M91" s="263">
        <v>5</v>
      </c>
      <c r="N91" s="263">
        <v>40.43</v>
      </c>
      <c r="O91" s="263">
        <v>4.2699999999999996</v>
      </c>
      <c r="P91" s="263">
        <v>2.84</v>
      </c>
      <c r="Q91" s="263">
        <v>0.3</v>
      </c>
    </row>
    <row r="92" spans="1:17" ht="19.5" x14ac:dyDescent="0.2">
      <c r="A92" s="252"/>
      <c r="B92" s="264"/>
      <c r="C92" s="265" t="s">
        <v>767</v>
      </c>
      <c r="D92" s="261" t="s">
        <v>119</v>
      </c>
      <c r="E92" s="266" t="s">
        <v>840</v>
      </c>
      <c r="F92" s="267">
        <v>11.19</v>
      </c>
      <c r="G92" s="267">
        <v>11.19</v>
      </c>
      <c r="H92" s="263"/>
      <c r="I92" s="263"/>
      <c r="J92" s="267">
        <v>47.78</v>
      </c>
      <c r="K92" s="267">
        <v>47.78</v>
      </c>
      <c r="L92" s="263"/>
      <c r="M92" s="263"/>
      <c r="N92" s="263"/>
      <c r="O92" s="263"/>
      <c r="P92" s="263"/>
      <c r="Q92" s="263"/>
    </row>
    <row r="93" spans="1:17" ht="19.5" x14ac:dyDescent="0.2">
      <c r="A93" s="252"/>
      <c r="B93" s="268" t="s">
        <v>801</v>
      </c>
      <c r="C93" s="265" t="s">
        <v>802</v>
      </c>
      <c r="D93" s="261" t="s">
        <v>146</v>
      </c>
      <c r="E93" s="266" t="s">
        <v>841</v>
      </c>
      <c r="F93" s="267">
        <v>76.88</v>
      </c>
      <c r="G93" s="263"/>
      <c r="H93" s="267">
        <v>76.88</v>
      </c>
      <c r="I93" s="267">
        <v>15.62</v>
      </c>
      <c r="J93" s="267">
        <v>9.99</v>
      </c>
      <c r="K93" s="263"/>
      <c r="L93" s="267">
        <v>9.99</v>
      </c>
      <c r="M93" s="267">
        <v>2.0299999999999998</v>
      </c>
      <c r="N93" s="263"/>
      <c r="O93" s="263"/>
      <c r="P93" s="263"/>
      <c r="Q93" s="263"/>
    </row>
    <row r="94" spans="1:17" ht="22.5" x14ac:dyDescent="0.2">
      <c r="A94" s="252"/>
      <c r="B94" s="268" t="s">
        <v>384</v>
      </c>
      <c r="C94" s="265" t="s">
        <v>145</v>
      </c>
      <c r="D94" s="261" t="s">
        <v>146</v>
      </c>
      <c r="E94" s="266" t="s">
        <v>842</v>
      </c>
      <c r="F94" s="267">
        <v>40.299999999999997</v>
      </c>
      <c r="G94" s="263"/>
      <c r="H94" s="267">
        <v>40.299999999999997</v>
      </c>
      <c r="I94" s="267">
        <v>15.62</v>
      </c>
      <c r="J94" s="267">
        <v>3.63</v>
      </c>
      <c r="K94" s="263"/>
      <c r="L94" s="267">
        <v>3.63</v>
      </c>
      <c r="M94" s="267">
        <v>1.41</v>
      </c>
      <c r="N94" s="263"/>
      <c r="O94" s="263"/>
      <c r="P94" s="263"/>
      <c r="Q94" s="263"/>
    </row>
    <row r="95" spans="1:17" ht="33.75" x14ac:dyDescent="0.2">
      <c r="A95" s="252"/>
      <c r="B95" s="268" t="s">
        <v>658</v>
      </c>
      <c r="C95" s="265" t="s">
        <v>155</v>
      </c>
      <c r="D95" s="261" t="s">
        <v>146</v>
      </c>
      <c r="E95" s="266" t="s">
        <v>843</v>
      </c>
      <c r="F95" s="267">
        <v>103.34</v>
      </c>
      <c r="G95" s="263"/>
      <c r="H95" s="267">
        <v>103.34</v>
      </c>
      <c r="I95" s="267">
        <v>15.62</v>
      </c>
      <c r="J95" s="267">
        <v>9.3000000000000007</v>
      </c>
      <c r="K95" s="263"/>
      <c r="L95" s="267">
        <v>9.3000000000000007</v>
      </c>
      <c r="M95" s="267">
        <v>1.41</v>
      </c>
      <c r="N95" s="263"/>
      <c r="O95" s="263"/>
      <c r="P95" s="263"/>
      <c r="Q95" s="263"/>
    </row>
    <row r="96" spans="1:17" ht="19.5" x14ac:dyDescent="0.2">
      <c r="A96" s="252"/>
      <c r="B96" s="268" t="s">
        <v>844</v>
      </c>
      <c r="C96" s="265" t="s">
        <v>771</v>
      </c>
      <c r="D96" s="261" t="s">
        <v>146</v>
      </c>
      <c r="E96" s="266" t="s">
        <v>845</v>
      </c>
      <c r="F96" s="267">
        <v>0.56000000000000005</v>
      </c>
      <c r="G96" s="263"/>
      <c r="H96" s="267">
        <v>0.56000000000000005</v>
      </c>
      <c r="I96" s="263"/>
      <c r="J96" s="267">
        <v>0.24</v>
      </c>
      <c r="K96" s="263"/>
      <c r="L96" s="267">
        <v>0.24</v>
      </c>
      <c r="M96" s="263"/>
      <c r="N96" s="263"/>
      <c r="O96" s="263"/>
      <c r="P96" s="263"/>
      <c r="Q96" s="263"/>
    </row>
    <row r="97" spans="1:17" ht="22.5" x14ac:dyDescent="0.2">
      <c r="A97" s="288" t="s">
        <v>809</v>
      </c>
      <c r="B97" s="268" t="s">
        <v>846</v>
      </c>
      <c r="C97" s="265" t="s">
        <v>847</v>
      </c>
      <c r="D97" s="261" t="s">
        <v>220</v>
      </c>
      <c r="E97" s="266" t="s">
        <v>848</v>
      </c>
      <c r="F97" s="267">
        <v>641.19000000000005</v>
      </c>
      <c r="G97" s="263"/>
      <c r="H97" s="263"/>
      <c r="I97" s="263"/>
      <c r="J97" s="267">
        <v>206.98</v>
      </c>
      <c r="K97" s="263"/>
      <c r="L97" s="263"/>
      <c r="M97" s="263"/>
      <c r="N97" s="263"/>
      <c r="O97" s="263"/>
      <c r="P97" s="263"/>
      <c r="Q97" s="263"/>
    </row>
    <row r="98" spans="1:17" ht="22.5" x14ac:dyDescent="0.2">
      <c r="A98" s="252"/>
      <c r="B98" s="268" t="s">
        <v>849</v>
      </c>
      <c r="C98" s="265" t="s">
        <v>418</v>
      </c>
      <c r="D98" s="261" t="s">
        <v>220</v>
      </c>
      <c r="E98" s="266" t="s">
        <v>837</v>
      </c>
      <c r="F98" s="267">
        <v>4.88</v>
      </c>
      <c r="G98" s="263"/>
      <c r="H98" s="263"/>
      <c r="I98" s="263"/>
      <c r="J98" s="267">
        <v>1.8</v>
      </c>
      <c r="K98" s="263"/>
      <c r="L98" s="263"/>
      <c r="M98" s="263"/>
      <c r="N98" s="263"/>
      <c r="O98" s="263"/>
      <c r="P98" s="263"/>
      <c r="Q98" s="263"/>
    </row>
    <row r="99" spans="1:17" ht="84.75" x14ac:dyDescent="0.2">
      <c r="A99" s="252">
        <v>15</v>
      </c>
      <c r="B99" s="258" t="s">
        <v>850</v>
      </c>
      <c r="C99" s="259" t="s">
        <v>851</v>
      </c>
      <c r="D99" s="260" t="s">
        <v>140</v>
      </c>
      <c r="E99" s="261" t="s">
        <v>832</v>
      </c>
      <c r="F99" s="262">
        <v>696.88</v>
      </c>
      <c r="G99" s="262">
        <v>26.64</v>
      </c>
      <c r="H99" s="262">
        <v>16.22</v>
      </c>
      <c r="I99" s="262">
        <v>5.94</v>
      </c>
      <c r="J99" s="263">
        <v>74</v>
      </c>
      <c r="K99" s="263">
        <v>3</v>
      </c>
      <c r="L99" s="263">
        <v>2</v>
      </c>
      <c r="M99" s="263">
        <v>1</v>
      </c>
      <c r="N99" s="263">
        <v>2.38</v>
      </c>
      <c r="O99" s="263">
        <v>0.25</v>
      </c>
      <c r="P99" s="263">
        <v>0.38</v>
      </c>
      <c r="Q99" s="263">
        <v>0.04</v>
      </c>
    </row>
    <row r="100" spans="1:17" ht="19.5" x14ac:dyDescent="0.2">
      <c r="A100" s="252"/>
      <c r="B100" s="264"/>
      <c r="C100" s="265" t="s">
        <v>767</v>
      </c>
      <c r="D100" s="261" t="s">
        <v>119</v>
      </c>
      <c r="E100" s="266" t="s">
        <v>852</v>
      </c>
      <c r="F100" s="267">
        <v>11.19</v>
      </c>
      <c r="G100" s="267">
        <v>11.19</v>
      </c>
      <c r="H100" s="263"/>
      <c r="I100" s="263"/>
      <c r="J100" s="267">
        <v>2.8</v>
      </c>
      <c r="K100" s="267">
        <v>2.8</v>
      </c>
      <c r="L100" s="263"/>
      <c r="M100" s="263"/>
      <c r="N100" s="263"/>
      <c r="O100" s="263"/>
      <c r="P100" s="263"/>
      <c r="Q100" s="263"/>
    </row>
    <row r="101" spans="1:17" ht="22.5" x14ac:dyDescent="0.2">
      <c r="A101" s="252"/>
      <c r="B101" s="268" t="s">
        <v>144</v>
      </c>
      <c r="C101" s="265" t="s">
        <v>145</v>
      </c>
      <c r="D101" s="261" t="s">
        <v>146</v>
      </c>
      <c r="E101" s="266" t="s">
        <v>853</v>
      </c>
      <c r="F101" s="267">
        <v>40.299999999999997</v>
      </c>
      <c r="G101" s="263"/>
      <c r="H101" s="267">
        <v>40.299999999999997</v>
      </c>
      <c r="I101" s="267">
        <v>15.62</v>
      </c>
      <c r="J101" s="267">
        <v>1.61</v>
      </c>
      <c r="K101" s="263"/>
      <c r="L101" s="267">
        <v>1.61</v>
      </c>
      <c r="M101" s="267">
        <v>0.62</v>
      </c>
      <c r="N101" s="263"/>
      <c r="O101" s="263"/>
      <c r="P101" s="263"/>
      <c r="Q101" s="263"/>
    </row>
    <row r="102" spans="1:17" ht="19.5" x14ac:dyDescent="0.2">
      <c r="A102" s="252"/>
      <c r="B102" s="268" t="s">
        <v>770</v>
      </c>
      <c r="C102" s="265" t="s">
        <v>771</v>
      </c>
      <c r="D102" s="261" t="s">
        <v>146</v>
      </c>
      <c r="E102" s="266" t="s">
        <v>854</v>
      </c>
      <c r="F102" s="267">
        <v>0.56000000000000005</v>
      </c>
      <c r="G102" s="263"/>
      <c r="H102" s="267">
        <v>0.56000000000000005</v>
      </c>
      <c r="I102" s="263"/>
      <c r="J102" s="267">
        <v>0.1</v>
      </c>
      <c r="K102" s="263"/>
      <c r="L102" s="267">
        <v>0.1</v>
      </c>
      <c r="M102" s="263"/>
      <c r="N102" s="263"/>
      <c r="O102" s="263"/>
      <c r="P102" s="263"/>
      <c r="Q102" s="263"/>
    </row>
    <row r="103" spans="1:17" ht="22.5" x14ac:dyDescent="0.2">
      <c r="A103" s="288" t="s">
        <v>809</v>
      </c>
      <c r="B103" s="268" t="s">
        <v>855</v>
      </c>
      <c r="C103" s="265" t="s">
        <v>847</v>
      </c>
      <c r="D103" s="261" t="s">
        <v>220</v>
      </c>
      <c r="E103" s="266" t="s">
        <v>856</v>
      </c>
      <c r="F103" s="267">
        <v>641.19000000000005</v>
      </c>
      <c r="G103" s="263"/>
      <c r="H103" s="263"/>
      <c r="I103" s="263"/>
      <c r="J103" s="267">
        <v>68.989999999999995</v>
      </c>
      <c r="K103" s="263"/>
      <c r="L103" s="263"/>
      <c r="M103" s="263"/>
      <c r="N103" s="263"/>
      <c r="O103" s="263"/>
      <c r="P103" s="263"/>
      <c r="Q103" s="263"/>
    </row>
    <row r="104" spans="1:17" x14ac:dyDescent="0.2">
      <c r="A104" s="257" t="s">
        <v>243</v>
      </c>
      <c r="B104" s="256"/>
      <c r="C104" s="256"/>
      <c r="D104" s="256"/>
      <c r="E104" s="256"/>
      <c r="F104" s="256"/>
      <c r="G104" s="256"/>
      <c r="H104" s="256"/>
      <c r="I104" s="256"/>
      <c r="J104" s="262">
        <v>41546</v>
      </c>
      <c r="K104" s="262">
        <v>3674</v>
      </c>
      <c r="L104" s="262">
        <v>654</v>
      </c>
      <c r="M104" s="262">
        <v>175</v>
      </c>
      <c r="N104" s="263"/>
      <c r="O104" s="262">
        <v>303.89999999999998</v>
      </c>
      <c r="P104" s="263"/>
      <c r="Q104" s="262">
        <v>11.48</v>
      </c>
    </row>
    <row r="105" spans="1:17" x14ac:dyDescent="0.2">
      <c r="A105" s="257" t="s">
        <v>244</v>
      </c>
      <c r="B105" s="256"/>
      <c r="C105" s="256"/>
      <c r="D105" s="256"/>
      <c r="E105" s="256"/>
      <c r="F105" s="256"/>
      <c r="G105" s="256"/>
      <c r="H105" s="256"/>
      <c r="I105" s="256"/>
      <c r="J105" s="262">
        <v>4229</v>
      </c>
      <c r="K105" s="263"/>
      <c r="L105" s="263"/>
      <c r="M105" s="263"/>
      <c r="N105" s="263"/>
      <c r="O105" s="263"/>
      <c r="P105" s="263"/>
      <c r="Q105" s="263"/>
    </row>
    <row r="106" spans="1:17" x14ac:dyDescent="0.2">
      <c r="A106" s="257" t="s">
        <v>245</v>
      </c>
      <c r="B106" s="256"/>
      <c r="C106" s="256"/>
      <c r="D106" s="256"/>
      <c r="E106" s="256"/>
      <c r="F106" s="256"/>
      <c r="G106" s="256"/>
      <c r="H106" s="256"/>
      <c r="I106" s="256"/>
      <c r="J106" s="262">
        <v>2452</v>
      </c>
      <c r="K106" s="263"/>
      <c r="L106" s="263"/>
      <c r="M106" s="263"/>
      <c r="N106" s="263"/>
      <c r="O106" s="263"/>
      <c r="P106" s="263"/>
      <c r="Q106" s="263"/>
    </row>
    <row r="107" spans="1:17" x14ac:dyDescent="0.2">
      <c r="A107" s="269" t="s">
        <v>857</v>
      </c>
      <c r="B107" s="256"/>
      <c r="C107" s="256"/>
      <c r="D107" s="256"/>
      <c r="E107" s="256"/>
      <c r="F107" s="256"/>
      <c r="G107" s="256"/>
      <c r="H107" s="256"/>
      <c r="I107" s="256"/>
      <c r="J107" s="263"/>
      <c r="K107" s="263"/>
      <c r="L107" s="263"/>
      <c r="M107" s="263"/>
      <c r="N107" s="263"/>
      <c r="O107" s="263"/>
      <c r="P107" s="263"/>
      <c r="Q107" s="263"/>
    </row>
    <row r="108" spans="1:17" x14ac:dyDescent="0.2">
      <c r="A108" s="257" t="s">
        <v>570</v>
      </c>
      <c r="B108" s="256"/>
      <c r="C108" s="256"/>
      <c r="D108" s="256"/>
      <c r="E108" s="256"/>
      <c r="F108" s="256"/>
      <c r="G108" s="256"/>
      <c r="H108" s="256"/>
      <c r="I108" s="256"/>
      <c r="J108" s="262">
        <v>35221</v>
      </c>
      <c r="K108" s="263"/>
      <c r="L108" s="263"/>
      <c r="M108" s="263"/>
      <c r="N108" s="263"/>
      <c r="O108" s="262">
        <v>303.89999999999998</v>
      </c>
      <c r="P108" s="263"/>
      <c r="Q108" s="262">
        <v>11.48</v>
      </c>
    </row>
    <row r="109" spans="1:17" x14ac:dyDescent="0.2">
      <c r="A109" s="257" t="s">
        <v>571</v>
      </c>
      <c r="B109" s="256"/>
      <c r="C109" s="256"/>
      <c r="D109" s="256"/>
      <c r="E109" s="256"/>
      <c r="F109" s="256"/>
      <c r="G109" s="256"/>
      <c r="H109" s="256"/>
      <c r="I109" s="256"/>
      <c r="J109" s="262">
        <v>13006</v>
      </c>
      <c r="K109" s="263"/>
      <c r="L109" s="263"/>
      <c r="M109" s="263"/>
      <c r="N109" s="263"/>
      <c r="O109" s="263"/>
      <c r="P109" s="263"/>
      <c r="Q109" s="263"/>
    </row>
    <row r="110" spans="1:17" x14ac:dyDescent="0.2">
      <c r="A110" s="257" t="s">
        <v>252</v>
      </c>
      <c r="B110" s="256"/>
      <c r="C110" s="256"/>
      <c r="D110" s="256"/>
      <c r="E110" s="256"/>
      <c r="F110" s="256"/>
      <c r="G110" s="256"/>
      <c r="H110" s="256"/>
      <c r="I110" s="256"/>
      <c r="J110" s="262">
        <v>48227</v>
      </c>
      <c r="K110" s="263"/>
      <c r="L110" s="263"/>
      <c r="M110" s="263"/>
      <c r="N110" s="263"/>
      <c r="O110" s="262">
        <v>303.89999999999998</v>
      </c>
      <c r="P110" s="263"/>
      <c r="Q110" s="262">
        <v>11.48</v>
      </c>
    </row>
    <row r="111" spans="1:17" x14ac:dyDescent="0.2">
      <c r="A111" s="257" t="s">
        <v>253</v>
      </c>
      <c r="B111" s="256"/>
      <c r="C111" s="256"/>
      <c r="D111" s="256"/>
      <c r="E111" s="256"/>
      <c r="F111" s="256"/>
      <c r="G111" s="256"/>
      <c r="H111" s="256"/>
      <c r="I111" s="256"/>
      <c r="J111" s="263"/>
      <c r="K111" s="263"/>
      <c r="L111" s="263"/>
      <c r="M111" s="263"/>
      <c r="N111" s="263"/>
      <c r="O111" s="263"/>
      <c r="P111" s="263"/>
      <c r="Q111" s="263"/>
    </row>
    <row r="112" spans="1:17" x14ac:dyDescent="0.2">
      <c r="A112" s="257" t="s">
        <v>572</v>
      </c>
      <c r="B112" s="256"/>
      <c r="C112" s="256"/>
      <c r="D112" s="256"/>
      <c r="E112" s="256"/>
      <c r="F112" s="256"/>
      <c r="G112" s="256"/>
      <c r="H112" s="256"/>
      <c r="I112" s="256"/>
      <c r="J112" s="262">
        <v>37218</v>
      </c>
      <c r="K112" s="263"/>
      <c r="L112" s="263"/>
      <c r="M112" s="263"/>
      <c r="N112" s="263"/>
      <c r="O112" s="263"/>
      <c r="P112" s="263"/>
      <c r="Q112" s="263"/>
    </row>
    <row r="113" spans="1:17" x14ac:dyDescent="0.2">
      <c r="A113" s="257" t="s">
        <v>254</v>
      </c>
      <c r="B113" s="256"/>
      <c r="C113" s="256"/>
      <c r="D113" s="256"/>
      <c r="E113" s="256"/>
      <c r="F113" s="256"/>
      <c r="G113" s="256"/>
      <c r="H113" s="256"/>
      <c r="I113" s="256"/>
      <c r="J113" s="262">
        <v>654</v>
      </c>
      <c r="K113" s="263"/>
      <c r="L113" s="263"/>
      <c r="M113" s="263"/>
      <c r="N113" s="263"/>
      <c r="O113" s="263"/>
      <c r="P113" s="263"/>
      <c r="Q113" s="263"/>
    </row>
    <row r="114" spans="1:17" x14ac:dyDescent="0.2">
      <c r="A114" s="257" t="s">
        <v>255</v>
      </c>
      <c r="B114" s="256"/>
      <c r="C114" s="256"/>
      <c r="D114" s="256"/>
      <c r="E114" s="256"/>
      <c r="F114" s="256"/>
      <c r="G114" s="256"/>
      <c r="H114" s="256"/>
      <c r="I114" s="256"/>
      <c r="J114" s="262">
        <v>3849</v>
      </c>
      <c r="K114" s="263"/>
      <c r="L114" s="263"/>
      <c r="M114" s="263"/>
      <c r="N114" s="263"/>
      <c r="O114" s="263"/>
      <c r="P114" s="263"/>
      <c r="Q114" s="263"/>
    </row>
    <row r="115" spans="1:17" x14ac:dyDescent="0.2">
      <c r="A115" s="257" t="s">
        <v>256</v>
      </c>
      <c r="B115" s="256"/>
      <c r="C115" s="256"/>
      <c r="D115" s="256"/>
      <c r="E115" s="256"/>
      <c r="F115" s="256"/>
      <c r="G115" s="256"/>
      <c r="H115" s="256"/>
      <c r="I115" s="256"/>
      <c r="J115" s="262">
        <v>4229</v>
      </c>
      <c r="K115" s="263"/>
      <c r="L115" s="263"/>
      <c r="M115" s="263"/>
      <c r="N115" s="263"/>
      <c r="O115" s="263"/>
      <c r="P115" s="263"/>
      <c r="Q115" s="263"/>
    </row>
    <row r="116" spans="1:17" x14ac:dyDescent="0.2">
      <c r="A116" s="257" t="s">
        <v>257</v>
      </c>
      <c r="B116" s="256"/>
      <c r="C116" s="256"/>
      <c r="D116" s="256"/>
      <c r="E116" s="256"/>
      <c r="F116" s="256"/>
      <c r="G116" s="256"/>
      <c r="H116" s="256"/>
      <c r="I116" s="256"/>
      <c r="J116" s="262">
        <v>2452</v>
      </c>
      <c r="K116" s="263"/>
      <c r="L116" s="263"/>
      <c r="M116" s="263"/>
      <c r="N116" s="263"/>
      <c r="O116" s="263"/>
      <c r="P116" s="263"/>
      <c r="Q116" s="263"/>
    </row>
    <row r="117" spans="1:17" x14ac:dyDescent="0.2">
      <c r="A117" s="269" t="s">
        <v>858</v>
      </c>
      <c r="B117" s="256"/>
      <c r="C117" s="256"/>
      <c r="D117" s="256"/>
      <c r="E117" s="256"/>
      <c r="F117" s="256"/>
      <c r="G117" s="256"/>
      <c r="H117" s="256"/>
      <c r="I117" s="256"/>
      <c r="J117" s="270">
        <v>48227</v>
      </c>
      <c r="K117" s="263"/>
      <c r="L117" s="263"/>
      <c r="M117" s="263"/>
      <c r="N117" s="263"/>
      <c r="O117" s="270">
        <v>303.89999999999998</v>
      </c>
      <c r="P117" s="263"/>
      <c r="Q117" s="270">
        <v>11.48</v>
      </c>
    </row>
    <row r="118" spans="1:17" x14ac:dyDescent="0.2">
      <c r="A118" s="255" t="s">
        <v>859</v>
      </c>
      <c r="B118" s="256"/>
      <c r="C118" s="256"/>
      <c r="D118" s="256"/>
      <c r="E118" s="256"/>
      <c r="F118" s="256"/>
      <c r="G118" s="256"/>
      <c r="H118" s="256"/>
      <c r="I118" s="256"/>
      <c r="J118" s="256"/>
      <c r="K118" s="256"/>
      <c r="L118" s="256"/>
      <c r="M118" s="256"/>
      <c r="N118" s="256"/>
      <c r="O118" s="256"/>
      <c r="P118" s="256"/>
      <c r="Q118" s="256"/>
    </row>
    <row r="119" spans="1:17" x14ac:dyDescent="0.2">
      <c r="A119" s="257" t="s">
        <v>860</v>
      </c>
      <c r="B119" s="256"/>
      <c r="C119" s="256"/>
      <c r="D119" s="256"/>
      <c r="E119" s="256"/>
      <c r="F119" s="256"/>
      <c r="G119" s="256"/>
      <c r="H119" s="256"/>
      <c r="I119" s="256"/>
      <c r="J119" s="256"/>
      <c r="K119" s="256"/>
      <c r="L119" s="256"/>
      <c r="M119" s="256"/>
      <c r="N119" s="256"/>
      <c r="O119" s="256"/>
      <c r="P119" s="256"/>
      <c r="Q119" s="256"/>
    </row>
    <row r="120" spans="1:17" ht="72" x14ac:dyDescent="0.2">
      <c r="A120" s="252">
        <v>16</v>
      </c>
      <c r="B120" s="258" t="s">
        <v>861</v>
      </c>
      <c r="C120" s="259" t="s">
        <v>862</v>
      </c>
      <c r="D120" s="260" t="s">
        <v>863</v>
      </c>
      <c r="E120" s="261" t="s">
        <v>864</v>
      </c>
      <c r="F120" s="262">
        <v>4071.13</v>
      </c>
      <c r="G120" s="262">
        <v>2522.59</v>
      </c>
      <c r="H120" s="262">
        <v>29.02</v>
      </c>
      <c r="I120" s="262">
        <v>11.25</v>
      </c>
      <c r="J120" s="263">
        <v>11136</v>
      </c>
      <c r="K120" s="263">
        <v>6900</v>
      </c>
      <c r="L120" s="263">
        <v>79</v>
      </c>
      <c r="M120" s="263">
        <v>31</v>
      </c>
      <c r="N120" s="263">
        <v>199.73</v>
      </c>
      <c r="O120" s="263">
        <v>546.32000000000005</v>
      </c>
      <c r="P120" s="263">
        <v>0.72</v>
      </c>
      <c r="Q120" s="263">
        <v>1.97</v>
      </c>
    </row>
    <row r="121" spans="1:17" ht="19.5" x14ac:dyDescent="0.2">
      <c r="A121" s="252"/>
      <c r="B121" s="264"/>
      <c r="C121" s="265" t="s">
        <v>865</v>
      </c>
      <c r="D121" s="261" t="s">
        <v>119</v>
      </c>
      <c r="E121" s="266" t="s">
        <v>866</v>
      </c>
      <c r="F121" s="267">
        <v>12.63</v>
      </c>
      <c r="G121" s="267">
        <v>12.63</v>
      </c>
      <c r="H121" s="263"/>
      <c r="I121" s="263"/>
      <c r="J121" s="267">
        <v>6900.02</v>
      </c>
      <c r="K121" s="267">
        <v>6900.02</v>
      </c>
      <c r="L121" s="263"/>
      <c r="M121" s="263"/>
      <c r="N121" s="263"/>
      <c r="O121" s="263"/>
      <c r="P121" s="263"/>
      <c r="Q121" s="263"/>
    </row>
    <row r="122" spans="1:17" ht="22.5" x14ac:dyDescent="0.2">
      <c r="A122" s="252"/>
      <c r="B122" s="268" t="s">
        <v>144</v>
      </c>
      <c r="C122" s="265" t="s">
        <v>145</v>
      </c>
      <c r="D122" s="261" t="s">
        <v>146</v>
      </c>
      <c r="E122" s="266" t="s">
        <v>867</v>
      </c>
      <c r="F122" s="267">
        <v>40.299999999999997</v>
      </c>
      <c r="G122" s="263"/>
      <c r="H122" s="267">
        <v>40.299999999999997</v>
      </c>
      <c r="I122" s="267">
        <v>15.62</v>
      </c>
      <c r="J122" s="267">
        <v>79.39</v>
      </c>
      <c r="K122" s="263"/>
      <c r="L122" s="267">
        <v>79.39</v>
      </c>
      <c r="M122" s="267">
        <v>30.77</v>
      </c>
      <c r="N122" s="263"/>
      <c r="O122" s="263"/>
      <c r="P122" s="263"/>
      <c r="Q122" s="263"/>
    </row>
    <row r="123" spans="1:17" ht="22.5" x14ac:dyDescent="0.2">
      <c r="A123" s="252"/>
      <c r="B123" s="268" t="s">
        <v>868</v>
      </c>
      <c r="C123" s="265" t="s">
        <v>869</v>
      </c>
      <c r="D123" s="261" t="s">
        <v>220</v>
      </c>
      <c r="E123" s="266" t="s">
        <v>870</v>
      </c>
      <c r="F123" s="267">
        <v>657.06</v>
      </c>
      <c r="G123" s="263"/>
      <c r="H123" s="263"/>
      <c r="I123" s="263"/>
      <c r="J123" s="267">
        <v>4151.96</v>
      </c>
      <c r="K123" s="263"/>
      <c r="L123" s="263"/>
      <c r="M123" s="263"/>
      <c r="N123" s="263"/>
      <c r="O123" s="263"/>
      <c r="P123" s="263"/>
      <c r="Q123" s="263"/>
    </row>
    <row r="124" spans="1:17" ht="22.5" x14ac:dyDescent="0.2">
      <c r="A124" s="252"/>
      <c r="B124" s="268" t="s">
        <v>871</v>
      </c>
      <c r="C124" s="265" t="s">
        <v>418</v>
      </c>
      <c r="D124" s="261" t="s">
        <v>220</v>
      </c>
      <c r="E124" s="266" t="s">
        <v>872</v>
      </c>
      <c r="F124" s="267">
        <v>4.88</v>
      </c>
      <c r="G124" s="263"/>
      <c r="H124" s="263"/>
      <c r="I124" s="263"/>
      <c r="J124" s="267">
        <v>4.67</v>
      </c>
      <c r="K124" s="263"/>
      <c r="L124" s="263"/>
      <c r="M124" s="263"/>
      <c r="N124" s="263"/>
      <c r="O124" s="263"/>
      <c r="P124" s="263"/>
      <c r="Q124" s="263"/>
    </row>
    <row r="125" spans="1:17" ht="55.5" x14ac:dyDescent="0.2">
      <c r="A125" s="252">
        <v>17</v>
      </c>
      <c r="B125" s="258" t="s">
        <v>873</v>
      </c>
      <c r="C125" s="259" t="s">
        <v>874</v>
      </c>
      <c r="D125" s="260" t="s">
        <v>875</v>
      </c>
      <c r="E125" s="261" t="s">
        <v>864</v>
      </c>
      <c r="F125" s="262">
        <v>1244.48</v>
      </c>
      <c r="G125" s="262">
        <v>524.48</v>
      </c>
      <c r="H125" s="262">
        <v>12.09</v>
      </c>
      <c r="I125" s="262">
        <v>4.6900000000000004</v>
      </c>
      <c r="J125" s="263">
        <v>3404</v>
      </c>
      <c r="K125" s="263">
        <v>1435</v>
      </c>
      <c r="L125" s="263">
        <v>33</v>
      </c>
      <c r="M125" s="263">
        <v>13</v>
      </c>
      <c r="N125" s="263">
        <v>44.41</v>
      </c>
      <c r="O125" s="263">
        <v>121.47</v>
      </c>
      <c r="P125" s="263">
        <v>0.3</v>
      </c>
      <c r="Q125" s="263">
        <v>0.82</v>
      </c>
    </row>
    <row r="126" spans="1:17" ht="19.5" x14ac:dyDescent="0.2">
      <c r="A126" s="252"/>
      <c r="B126" s="264"/>
      <c r="C126" s="265" t="s">
        <v>876</v>
      </c>
      <c r="D126" s="261" t="s">
        <v>119</v>
      </c>
      <c r="E126" s="266" t="s">
        <v>877</v>
      </c>
      <c r="F126" s="267">
        <v>11.81</v>
      </c>
      <c r="G126" s="267">
        <v>11.81</v>
      </c>
      <c r="H126" s="263"/>
      <c r="I126" s="263"/>
      <c r="J126" s="267">
        <v>1434.56</v>
      </c>
      <c r="K126" s="267">
        <v>1434.56</v>
      </c>
      <c r="L126" s="263"/>
      <c r="M126" s="263"/>
      <c r="N126" s="263"/>
      <c r="O126" s="263"/>
      <c r="P126" s="263"/>
      <c r="Q126" s="263"/>
    </row>
    <row r="127" spans="1:17" ht="22.5" x14ac:dyDescent="0.2">
      <c r="A127" s="252"/>
      <c r="B127" s="268" t="s">
        <v>144</v>
      </c>
      <c r="C127" s="265" t="s">
        <v>145</v>
      </c>
      <c r="D127" s="261" t="s">
        <v>146</v>
      </c>
      <c r="E127" s="266" t="s">
        <v>878</v>
      </c>
      <c r="F127" s="267">
        <v>40.299999999999997</v>
      </c>
      <c r="G127" s="263"/>
      <c r="H127" s="267">
        <v>40.299999999999997</v>
      </c>
      <c r="I127" s="267">
        <v>15.62</v>
      </c>
      <c r="J127" s="267">
        <v>33.049999999999997</v>
      </c>
      <c r="K127" s="263"/>
      <c r="L127" s="267">
        <v>33.049999999999997</v>
      </c>
      <c r="M127" s="267">
        <v>12.81</v>
      </c>
      <c r="N127" s="263"/>
      <c r="O127" s="263"/>
      <c r="P127" s="263"/>
      <c r="Q127" s="263"/>
    </row>
    <row r="128" spans="1:17" ht="33.75" x14ac:dyDescent="0.2">
      <c r="A128" s="252"/>
      <c r="B128" s="268" t="s">
        <v>879</v>
      </c>
      <c r="C128" s="265" t="s">
        <v>880</v>
      </c>
      <c r="D128" s="261" t="s">
        <v>216</v>
      </c>
      <c r="E128" s="266" t="s">
        <v>881</v>
      </c>
      <c r="F128" s="267">
        <v>19992</v>
      </c>
      <c r="G128" s="263"/>
      <c r="H128" s="263"/>
      <c r="I128" s="263"/>
      <c r="J128" s="267">
        <v>1455.42</v>
      </c>
      <c r="K128" s="263"/>
      <c r="L128" s="263"/>
      <c r="M128" s="263"/>
      <c r="N128" s="263"/>
      <c r="O128" s="263"/>
      <c r="P128" s="263"/>
      <c r="Q128" s="263"/>
    </row>
    <row r="129" spans="1:17" ht="33.75" x14ac:dyDescent="0.2">
      <c r="A129" s="252"/>
      <c r="B129" s="268" t="s">
        <v>882</v>
      </c>
      <c r="C129" s="265" t="s">
        <v>883</v>
      </c>
      <c r="D129" s="261" t="s">
        <v>216</v>
      </c>
      <c r="E129" s="266" t="s">
        <v>884</v>
      </c>
      <c r="F129" s="267">
        <v>294.12</v>
      </c>
      <c r="G129" s="263"/>
      <c r="H129" s="263"/>
      <c r="I129" s="263"/>
      <c r="J129" s="267">
        <v>477.06</v>
      </c>
      <c r="K129" s="263"/>
      <c r="L129" s="263"/>
      <c r="M129" s="263"/>
      <c r="N129" s="263"/>
      <c r="O129" s="263"/>
      <c r="P129" s="263"/>
      <c r="Q129" s="263"/>
    </row>
    <row r="130" spans="1:17" ht="22.5" x14ac:dyDescent="0.2">
      <c r="A130" s="252"/>
      <c r="B130" s="268" t="s">
        <v>776</v>
      </c>
      <c r="C130" s="265" t="s">
        <v>418</v>
      </c>
      <c r="D130" s="261" t="s">
        <v>220</v>
      </c>
      <c r="E130" s="266" t="s">
        <v>872</v>
      </c>
      <c r="F130" s="267">
        <v>4.88</v>
      </c>
      <c r="G130" s="263"/>
      <c r="H130" s="263"/>
      <c r="I130" s="263"/>
      <c r="J130" s="267">
        <v>4.67</v>
      </c>
      <c r="K130" s="263"/>
      <c r="L130" s="263"/>
      <c r="M130" s="263"/>
      <c r="N130" s="263"/>
      <c r="O130" s="263"/>
      <c r="P130" s="263"/>
      <c r="Q130" s="263"/>
    </row>
    <row r="131" spans="1:17" ht="65.25" x14ac:dyDescent="0.2">
      <c r="A131" s="252">
        <v>18</v>
      </c>
      <c r="B131" s="258" t="s">
        <v>885</v>
      </c>
      <c r="C131" s="259" t="s">
        <v>886</v>
      </c>
      <c r="D131" s="260" t="s">
        <v>887</v>
      </c>
      <c r="E131" s="261" t="s">
        <v>864</v>
      </c>
      <c r="F131" s="262">
        <v>1603.05</v>
      </c>
      <c r="G131" s="262">
        <v>680.76</v>
      </c>
      <c r="H131" s="262">
        <v>18.27</v>
      </c>
      <c r="I131" s="262">
        <v>0.31</v>
      </c>
      <c r="J131" s="263">
        <v>4385</v>
      </c>
      <c r="K131" s="263">
        <v>1862</v>
      </c>
      <c r="L131" s="263">
        <v>50</v>
      </c>
      <c r="M131" s="263">
        <v>1</v>
      </c>
      <c r="N131" s="263">
        <v>53.9</v>
      </c>
      <c r="O131" s="263">
        <v>147.43</v>
      </c>
      <c r="P131" s="263">
        <v>0.02</v>
      </c>
      <c r="Q131" s="263">
        <v>0.05</v>
      </c>
    </row>
    <row r="132" spans="1:17" ht="19.5" x14ac:dyDescent="0.2">
      <c r="A132" s="252"/>
      <c r="B132" s="264"/>
      <c r="C132" s="265" t="s">
        <v>865</v>
      </c>
      <c r="D132" s="261" t="s">
        <v>119</v>
      </c>
      <c r="E132" s="266" t="s">
        <v>888</v>
      </c>
      <c r="F132" s="267">
        <v>12.63</v>
      </c>
      <c r="G132" s="267">
        <v>12.63</v>
      </c>
      <c r="H132" s="263"/>
      <c r="I132" s="263"/>
      <c r="J132" s="267">
        <v>1862.04</v>
      </c>
      <c r="K132" s="267">
        <v>1862.04</v>
      </c>
      <c r="L132" s="263"/>
      <c r="M132" s="263"/>
      <c r="N132" s="263"/>
      <c r="O132" s="263"/>
      <c r="P132" s="263"/>
      <c r="Q132" s="263"/>
    </row>
    <row r="133" spans="1:17" ht="22.5" x14ac:dyDescent="0.2">
      <c r="A133" s="252"/>
      <c r="B133" s="268" t="s">
        <v>144</v>
      </c>
      <c r="C133" s="265" t="s">
        <v>145</v>
      </c>
      <c r="D133" s="261" t="s">
        <v>146</v>
      </c>
      <c r="E133" s="266" t="s">
        <v>889</v>
      </c>
      <c r="F133" s="267">
        <v>40.299999999999997</v>
      </c>
      <c r="G133" s="263"/>
      <c r="H133" s="267">
        <v>40.299999999999997</v>
      </c>
      <c r="I133" s="267">
        <v>15.62</v>
      </c>
      <c r="J133" s="267">
        <v>2.02</v>
      </c>
      <c r="K133" s="263"/>
      <c r="L133" s="267">
        <v>2.02</v>
      </c>
      <c r="M133" s="267">
        <v>0.78</v>
      </c>
      <c r="N133" s="263"/>
      <c r="O133" s="263"/>
      <c r="P133" s="263"/>
      <c r="Q133" s="263"/>
    </row>
    <row r="134" spans="1:17" ht="19.5" x14ac:dyDescent="0.2">
      <c r="A134" s="252"/>
      <c r="B134" s="268" t="s">
        <v>789</v>
      </c>
      <c r="C134" s="265" t="s">
        <v>212</v>
      </c>
      <c r="D134" s="261" t="s">
        <v>146</v>
      </c>
      <c r="E134" s="266" t="s">
        <v>890</v>
      </c>
      <c r="F134" s="267">
        <v>109.17</v>
      </c>
      <c r="G134" s="263"/>
      <c r="H134" s="267">
        <v>109.17</v>
      </c>
      <c r="I134" s="263"/>
      <c r="J134" s="267">
        <v>48.03</v>
      </c>
      <c r="K134" s="263"/>
      <c r="L134" s="267">
        <v>48.03</v>
      </c>
      <c r="M134" s="263"/>
      <c r="N134" s="263"/>
      <c r="O134" s="263"/>
      <c r="P134" s="263"/>
      <c r="Q134" s="263"/>
    </row>
    <row r="135" spans="1:17" ht="22.5" x14ac:dyDescent="0.2">
      <c r="A135" s="252"/>
      <c r="B135" s="268" t="s">
        <v>891</v>
      </c>
      <c r="C135" s="265" t="s">
        <v>892</v>
      </c>
      <c r="D135" s="261" t="s">
        <v>812</v>
      </c>
      <c r="E135" s="266" t="s">
        <v>893</v>
      </c>
      <c r="F135" s="267">
        <v>77.349999999999994</v>
      </c>
      <c r="G135" s="263"/>
      <c r="H135" s="263"/>
      <c r="I135" s="263"/>
      <c r="J135" s="267">
        <v>1777.5</v>
      </c>
      <c r="K135" s="263"/>
      <c r="L135" s="263"/>
      <c r="M135" s="263"/>
      <c r="N135" s="263"/>
      <c r="O135" s="263"/>
      <c r="P135" s="263"/>
      <c r="Q135" s="263"/>
    </row>
    <row r="136" spans="1:17" ht="22.5" x14ac:dyDescent="0.2">
      <c r="A136" s="252"/>
      <c r="B136" s="268" t="s">
        <v>894</v>
      </c>
      <c r="C136" s="265" t="s">
        <v>895</v>
      </c>
      <c r="D136" s="261" t="s">
        <v>216</v>
      </c>
      <c r="E136" s="266" t="s">
        <v>896</v>
      </c>
      <c r="F136" s="267">
        <v>4612.4399999999996</v>
      </c>
      <c r="G136" s="263"/>
      <c r="H136" s="263"/>
      <c r="I136" s="263"/>
      <c r="J136" s="267">
        <v>693.71</v>
      </c>
      <c r="K136" s="263"/>
      <c r="L136" s="263"/>
      <c r="M136" s="263"/>
      <c r="N136" s="263"/>
      <c r="O136" s="263"/>
      <c r="P136" s="263"/>
      <c r="Q136" s="263"/>
    </row>
    <row r="137" spans="1:17" ht="22.5" x14ac:dyDescent="0.2">
      <c r="A137" s="252"/>
      <c r="B137" s="268" t="s">
        <v>897</v>
      </c>
      <c r="C137" s="265" t="s">
        <v>815</v>
      </c>
      <c r="D137" s="261" t="s">
        <v>231</v>
      </c>
      <c r="E137" s="266" t="s">
        <v>898</v>
      </c>
      <c r="F137" s="267">
        <v>1.95</v>
      </c>
      <c r="G137" s="263"/>
      <c r="H137" s="263"/>
      <c r="I137" s="263"/>
      <c r="J137" s="267">
        <v>1.65</v>
      </c>
      <c r="K137" s="263"/>
      <c r="L137" s="263"/>
      <c r="M137" s="263"/>
      <c r="N137" s="263"/>
      <c r="O137" s="263"/>
      <c r="P137" s="263"/>
      <c r="Q137" s="263"/>
    </row>
    <row r="138" spans="1:17" ht="24" x14ac:dyDescent="0.2">
      <c r="A138" s="252">
        <v>20</v>
      </c>
      <c r="B138" s="258" t="s">
        <v>899</v>
      </c>
      <c r="C138" s="259" t="s">
        <v>900</v>
      </c>
      <c r="D138" s="260" t="s">
        <v>231</v>
      </c>
      <c r="E138" s="287">
        <v>35.6</v>
      </c>
      <c r="F138" s="262">
        <v>20.399999999999999</v>
      </c>
      <c r="G138" s="263"/>
      <c r="H138" s="263"/>
      <c r="I138" s="263"/>
      <c r="J138" s="263">
        <v>726</v>
      </c>
      <c r="K138" s="263"/>
      <c r="L138" s="263"/>
      <c r="M138" s="263"/>
      <c r="N138" s="263"/>
      <c r="O138" s="263"/>
      <c r="P138" s="263"/>
      <c r="Q138" s="263"/>
    </row>
    <row r="139" spans="1:17" ht="24" x14ac:dyDescent="0.2">
      <c r="A139" s="252">
        <v>21</v>
      </c>
      <c r="B139" s="258" t="s">
        <v>901</v>
      </c>
      <c r="C139" s="259" t="s">
        <v>902</v>
      </c>
      <c r="D139" s="260" t="s">
        <v>216</v>
      </c>
      <c r="E139" s="287">
        <v>0.18870000000000001</v>
      </c>
      <c r="F139" s="262">
        <v>25167.99</v>
      </c>
      <c r="G139" s="263"/>
      <c r="H139" s="263"/>
      <c r="I139" s="263"/>
      <c r="J139" s="263">
        <v>4749</v>
      </c>
      <c r="K139" s="263"/>
      <c r="L139" s="263"/>
      <c r="M139" s="263"/>
      <c r="N139" s="263"/>
      <c r="O139" s="263"/>
      <c r="P139" s="263"/>
      <c r="Q139" s="263"/>
    </row>
    <row r="140" spans="1:17" x14ac:dyDescent="0.2">
      <c r="A140" s="257" t="s">
        <v>903</v>
      </c>
      <c r="B140" s="256"/>
      <c r="C140" s="256"/>
      <c r="D140" s="256"/>
      <c r="E140" s="256"/>
      <c r="F140" s="256"/>
      <c r="G140" s="256"/>
      <c r="H140" s="256"/>
      <c r="I140" s="256"/>
      <c r="J140" s="256"/>
      <c r="K140" s="256"/>
      <c r="L140" s="256"/>
      <c r="M140" s="256"/>
      <c r="N140" s="256"/>
      <c r="O140" s="256"/>
      <c r="P140" s="256"/>
      <c r="Q140" s="256"/>
    </row>
    <row r="141" spans="1:17" ht="72" x14ac:dyDescent="0.2">
      <c r="A141" s="252">
        <v>22</v>
      </c>
      <c r="B141" s="258" t="s">
        <v>904</v>
      </c>
      <c r="C141" s="259" t="s">
        <v>905</v>
      </c>
      <c r="D141" s="260" t="s">
        <v>863</v>
      </c>
      <c r="E141" s="261" t="s">
        <v>906</v>
      </c>
      <c r="F141" s="262">
        <v>3254.51</v>
      </c>
      <c r="G141" s="262">
        <v>1780.27</v>
      </c>
      <c r="H141" s="262">
        <v>27</v>
      </c>
      <c r="I141" s="262">
        <v>10.47</v>
      </c>
      <c r="J141" s="263">
        <v>9933</v>
      </c>
      <c r="K141" s="263">
        <v>5433</v>
      </c>
      <c r="L141" s="263">
        <v>82</v>
      </c>
      <c r="M141" s="263">
        <v>32</v>
      </c>
      <c r="N141" s="263">
        <v>142.65</v>
      </c>
      <c r="O141" s="263">
        <v>435.37</v>
      </c>
      <c r="P141" s="263">
        <v>0.67</v>
      </c>
      <c r="Q141" s="263">
        <v>2.04</v>
      </c>
    </row>
    <row r="142" spans="1:17" ht="19.5" x14ac:dyDescent="0.2">
      <c r="A142" s="252"/>
      <c r="B142" s="264"/>
      <c r="C142" s="265" t="s">
        <v>786</v>
      </c>
      <c r="D142" s="261" t="s">
        <v>119</v>
      </c>
      <c r="E142" s="266" t="s">
        <v>907</v>
      </c>
      <c r="F142" s="267">
        <v>12.48</v>
      </c>
      <c r="G142" s="267">
        <v>12.48</v>
      </c>
      <c r="H142" s="263"/>
      <c r="I142" s="263"/>
      <c r="J142" s="267">
        <v>5433.42</v>
      </c>
      <c r="K142" s="267">
        <v>5433.42</v>
      </c>
      <c r="L142" s="263"/>
      <c r="M142" s="263"/>
      <c r="N142" s="263"/>
      <c r="O142" s="263"/>
      <c r="P142" s="263"/>
      <c r="Q142" s="263"/>
    </row>
    <row r="143" spans="1:17" ht="22.5" x14ac:dyDescent="0.2">
      <c r="A143" s="252"/>
      <c r="B143" s="268" t="s">
        <v>144</v>
      </c>
      <c r="C143" s="265" t="s">
        <v>145</v>
      </c>
      <c r="D143" s="261" t="s">
        <v>146</v>
      </c>
      <c r="E143" s="266" t="s">
        <v>908</v>
      </c>
      <c r="F143" s="267">
        <v>40.299999999999997</v>
      </c>
      <c r="G143" s="263"/>
      <c r="H143" s="267">
        <v>40.299999999999997</v>
      </c>
      <c r="I143" s="267">
        <v>15.62</v>
      </c>
      <c r="J143" s="267">
        <v>82.21</v>
      </c>
      <c r="K143" s="263"/>
      <c r="L143" s="267">
        <v>82.21</v>
      </c>
      <c r="M143" s="267">
        <v>31.86</v>
      </c>
      <c r="N143" s="263"/>
      <c r="O143" s="263"/>
      <c r="P143" s="263"/>
      <c r="Q143" s="263"/>
    </row>
    <row r="144" spans="1:17" ht="22.5" x14ac:dyDescent="0.2">
      <c r="A144" s="252"/>
      <c r="B144" s="268" t="s">
        <v>868</v>
      </c>
      <c r="C144" s="265" t="s">
        <v>869</v>
      </c>
      <c r="D144" s="261" t="s">
        <v>220</v>
      </c>
      <c r="E144" s="266" t="s">
        <v>909</v>
      </c>
      <c r="F144" s="267">
        <v>657.06</v>
      </c>
      <c r="G144" s="263"/>
      <c r="H144" s="263"/>
      <c r="I144" s="263"/>
      <c r="J144" s="267">
        <v>4411.5</v>
      </c>
      <c r="K144" s="263"/>
      <c r="L144" s="263"/>
      <c r="M144" s="263"/>
      <c r="N144" s="263"/>
      <c r="O144" s="263"/>
      <c r="P144" s="263"/>
      <c r="Q144" s="263"/>
    </row>
    <row r="145" spans="1:17" ht="22.5" x14ac:dyDescent="0.2">
      <c r="A145" s="252"/>
      <c r="B145" s="268" t="s">
        <v>871</v>
      </c>
      <c r="C145" s="265" t="s">
        <v>418</v>
      </c>
      <c r="D145" s="261" t="s">
        <v>220</v>
      </c>
      <c r="E145" s="266" t="s">
        <v>910</v>
      </c>
      <c r="F145" s="267">
        <v>4.88</v>
      </c>
      <c r="G145" s="263"/>
      <c r="H145" s="263"/>
      <c r="I145" s="263"/>
      <c r="J145" s="267">
        <v>5.21</v>
      </c>
      <c r="K145" s="263"/>
      <c r="L145" s="263"/>
      <c r="M145" s="263"/>
      <c r="N145" s="263"/>
      <c r="O145" s="263"/>
      <c r="P145" s="263"/>
      <c r="Q145" s="263"/>
    </row>
    <row r="146" spans="1:17" ht="55.5" x14ac:dyDescent="0.2">
      <c r="A146" s="252">
        <v>23</v>
      </c>
      <c r="B146" s="258" t="s">
        <v>911</v>
      </c>
      <c r="C146" s="259" t="s">
        <v>912</v>
      </c>
      <c r="D146" s="260" t="s">
        <v>875</v>
      </c>
      <c r="E146" s="261" t="s">
        <v>906</v>
      </c>
      <c r="F146" s="262">
        <v>1108.23</v>
      </c>
      <c r="G146" s="262">
        <v>421.97</v>
      </c>
      <c r="H146" s="262">
        <v>11.69</v>
      </c>
      <c r="I146" s="262">
        <v>4.53</v>
      </c>
      <c r="J146" s="263">
        <v>3382</v>
      </c>
      <c r="K146" s="263">
        <v>1288</v>
      </c>
      <c r="L146" s="263">
        <v>36</v>
      </c>
      <c r="M146" s="263">
        <v>14</v>
      </c>
      <c r="N146" s="263">
        <v>35.729999999999997</v>
      </c>
      <c r="O146" s="263">
        <v>109.05</v>
      </c>
      <c r="P146" s="263">
        <v>0.28999999999999998</v>
      </c>
      <c r="Q146" s="263">
        <v>0.89</v>
      </c>
    </row>
    <row r="147" spans="1:17" ht="19.5" x14ac:dyDescent="0.2">
      <c r="A147" s="252"/>
      <c r="B147" s="264"/>
      <c r="C147" s="265" t="s">
        <v>876</v>
      </c>
      <c r="D147" s="261" t="s">
        <v>119</v>
      </c>
      <c r="E147" s="266" t="s">
        <v>913</v>
      </c>
      <c r="F147" s="267">
        <v>11.81</v>
      </c>
      <c r="G147" s="267">
        <v>11.81</v>
      </c>
      <c r="H147" s="263"/>
      <c r="I147" s="263"/>
      <c r="J147" s="267">
        <v>1287.8800000000001</v>
      </c>
      <c r="K147" s="267">
        <v>1287.8800000000001</v>
      </c>
      <c r="L147" s="263"/>
      <c r="M147" s="263"/>
      <c r="N147" s="263"/>
      <c r="O147" s="263"/>
      <c r="P147" s="263"/>
      <c r="Q147" s="263"/>
    </row>
    <row r="148" spans="1:17" ht="22.5" x14ac:dyDescent="0.2">
      <c r="A148" s="252"/>
      <c r="B148" s="268" t="s">
        <v>144</v>
      </c>
      <c r="C148" s="265" t="s">
        <v>145</v>
      </c>
      <c r="D148" s="261" t="s">
        <v>146</v>
      </c>
      <c r="E148" s="266" t="s">
        <v>914</v>
      </c>
      <c r="F148" s="267">
        <v>40.299999999999997</v>
      </c>
      <c r="G148" s="263"/>
      <c r="H148" s="267">
        <v>40.299999999999997</v>
      </c>
      <c r="I148" s="267">
        <v>15.62</v>
      </c>
      <c r="J148" s="267">
        <v>35.869999999999997</v>
      </c>
      <c r="K148" s="263"/>
      <c r="L148" s="267">
        <v>35.869999999999997</v>
      </c>
      <c r="M148" s="267">
        <v>13.9</v>
      </c>
      <c r="N148" s="263"/>
      <c r="O148" s="263"/>
      <c r="P148" s="263"/>
      <c r="Q148" s="263"/>
    </row>
    <row r="149" spans="1:17" ht="33.75" x14ac:dyDescent="0.2">
      <c r="A149" s="252"/>
      <c r="B149" s="268" t="s">
        <v>879</v>
      </c>
      <c r="C149" s="265" t="s">
        <v>880</v>
      </c>
      <c r="D149" s="261" t="s">
        <v>216</v>
      </c>
      <c r="E149" s="266" t="s">
        <v>915</v>
      </c>
      <c r="F149" s="267">
        <v>19992</v>
      </c>
      <c r="G149" s="263"/>
      <c r="H149" s="263"/>
      <c r="I149" s="263"/>
      <c r="J149" s="267">
        <v>1543.38</v>
      </c>
      <c r="K149" s="263"/>
      <c r="L149" s="263"/>
      <c r="M149" s="263"/>
      <c r="N149" s="263"/>
      <c r="O149" s="263"/>
      <c r="P149" s="263"/>
      <c r="Q149" s="263"/>
    </row>
    <row r="150" spans="1:17" ht="33.75" x14ac:dyDescent="0.2">
      <c r="A150" s="252"/>
      <c r="B150" s="268" t="s">
        <v>882</v>
      </c>
      <c r="C150" s="265" t="s">
        <v>883</v>
      </c>
      <c r="D150" s="261" t="s">
        <v>216</v>
      </c>
      <c r="E150" s="266" t="s">
        <v>916</v>
      </c>
      <c r="F150" s="267">
        <v>294.12</v>
      </c>
      <c r="G150" s="263"/>
      <c r="H150" s="263"/>
      <c r="I150" s="263"/>
      <c r="J150" s="267">
        <v>510</v>
      </c>
      <c r="K150" s="263"/>
      <c r="L150" s="263"/>
      <c r="M150" s="263"/>
      <c r="N150" s="263"/>
      <c r="O150" s="263"/>
      <c r="P150" s="263"/>
      <c r="Q150" s="263"/>
    </row>
    <row r="151" spans="1:17" ht="22.5" x14ac:dyDescent="0.2">
      <c r="A151" s="252"/>
      <c r="B151" s="268" t="s">
        <v>776</v>
      </c>
      <c r="C151" s="265" t="s">
        <v>418</v>
      </c>
      <c r="D151" s="261" t="s">
        <v>220</v>
      </c>
      <c r="E151" s="266" t="s">
        <v>910</v>
      </c>
      <c r="F151" s="267">
        <v>4.88</v>
      </c>
      <c r="G151" s="263"/>
      <c r="H151" s="263"/>
      <c r="I151" s="263"/>
      <c r="J151" s="267">
        <v>5.21</v>
      </c>
      <c r="K151" s="263"/>
      <c r="L151" s="263"/>
      <c r="M151" s="263"/>
      <c r="N151" s="263"/>
      <c r="O151" s="263"/>
      <c r="P151" s="263"/>
      <c r="Q151" s="263"/>
    </row>
    <row r="152" spans="1:17" ht="65.25" x14ac:dyDescent="0.2">
      <c r="A152" s="252">
        <v>24</v>
      </c>
      <c r="B152" s="258" t="s">
        <v>917</v>
      </c>
      <c r="C152" s="259" t="s">
        <v>918</v>
      </c>
      <c r="D152" s="260" t="s">
        <v>887</v>
      </c>
      <c r="E152" s="261" t="s">
        <v>906</v>
      </c>
      <c r="F152" s="262">
        <v>1444.59</v>
      </c>
      <c r="G152" s="262">
        <v>541.83000000000004</v>
      </c>
      <c r="H152" s="262">
        <v>17.18</v>
      </c>
      <c r="I152" s="262">
        <v>0.31</v>
      </c>
      <c r="J152" s="263">
        <v>4409</v>
      </c>
      <c r="K152" s="263">
        <v>1654</v>
      </c>
      <c r="L152" s="263">
        <v>52</v>
      </c>
      <c r="M152" s="263">
        <v>1</v>
      </c>
      <c r="N152" s="263">
        <v>42.9</v>
      </c>
      <c r="O152" s="263">
        <v>130.93</v>
      </c>
      <c r="P152" s="263">
        <v>0.02</v>
      </c>
      <c r="Q152" s="263">
        <v>0.06</v>
      </c>
    </row>
    <row r="153" spans="1:17" ht="19.5" x14ac:dyDescent="0.2">
      <c r="A153" s="252"/>
      <c r="B153" s="264"/>
      <c r="C153" s="265" t="s">
        <v>865</v>
      </c>
      <c r="D153" s="261" t="s">
        <v>119</v>
      </c>
      <c r="E153" s="266" t="s">
        <v>919</v>
      </c>
      <c r="F153" s="267">
        <v>12.63</v>
      </c>
      <c r="G153" s="267">
        <v>12.63</v>
      </c>
      <c r="H153" s="263"/>
      <c r="I153" s="263"/>
      <c r="J153" s="267">
        <v>1653.65</v>
      </c>
      <c r="K153" s="267">
        <v>1653.65</v>
      </c>
      <c r="L153" s="263"/>
      <c r="M153" s="263"/>
      <c r="N153" s="263"/>
      <c r="O153" s="263"/>
      <c r="P153" s="263"/>
      <c r="Q153" s="263"/>
    </row>
    <row r="154" spans="1:17" ht="22.5" x14ac:dyDescent="0.2">
      <c r="A154" s="252"/>
      <c r="B154" s="268" t="s">
        <v>144</v>
      </c>
      <c r="C154" s="265" t="s">
        <v>145</v>
      </c>
      <c r="D154" s="261" t="s">
        <v>146</v>
      </c>
      <c r="E154" s="266" t="s">
        <v>920</v>
      </c>
      <c r="F154" s="267">
        <v>40.299999999999997</v>
      </c>
      <c r="G154" s="263"/>
      <c r="H154" s="267">
        <v>40.299999999999997</v>
      </c>
      <c r="I154" s="267">
        <v>15.62</v>
      </c>
      <c r="J154" s="267">
        <v>2.42</v>
      </c>
      <c r="K154" s="263"/>
      <c r="L154" s="267">
        <v>2.42</v>
      </c>
      <c r="M154" s="267">
        <v>0.94</v>
      </c>
      <c r="N154" s="263"/>
      <c r="O154" s="263"/>
      <c r="P154" s="263"/>
      <c r="Q154" s="263"/>
    </row>
    <row r="155" spans="1:17" ht="19.5" x14ac:dyDescent="0.2">
      <c r="A155" s="252"/>
      <c r="B155" s="268" t="s">
        <v>789</v>
      </c>
      <c r="C155" s="265" t="s">
        <v>212</v>
      </c>
      <c r="D155" s="261" t="s">
        <v>146</v>
      </c>
      <c r="E155" s="266" t="s">
        <v>921</v>
      </c>
      <c r="F155" s="267">
        <v>109.17</v>
      </c>
      <c r="G155" s="263"/>
      <c r="H155" s="267">
        <v>109.17</v>
      </c>
      <c r="I155" s="263"/>
      <c r="J155" s="267">
        <v>50.22</v>
      </c>
      <c r="K155" s="263"/>
      <c r="L155" s="267">
        <v>50.22</v>
      </c>
      <c r="M155" s="263"/>
      <c r="N155" s="263"/>
      <c r="O155" s="263"/>
      <c r="P155" s="263"/>
      <c r="Q155" s="263"/>
    </row>
    <row r="156" spans="1:17" ht="22.5" x14ac:dyDescent="0.2">
      <c r="A156" s="252"/>
      <c r="B156" s="268" t="s">
        <v>891</v>
      </c>
      <c r="C156" s="265" t="s">
        <v>892</v>
      </c>
      <c r="D156" s="261" t="s">
        <v>812</v>
      </c>
      <c r="E156" s="266" t="s">
        <v>922</v>
      </c>
      <c r="F156" s="267">
        <v>77.349999999999994</v>
      </c>
      <c r="G156" s="263"/>
      <c r="H156" s="263"/>
      <c r="I156" s="263"/>
      <c r="J156" s="267">
        <v>1983.25</v>
      </c>
      <c r="K156" s="263"/>
      <c r="L156" s="263"/>
      <c r="M156" s="263"/>
      <c r="N156" s="263"/>
      <c r="O156" s="263"/>
      <c r="P156" s="263"/>
      <c r="Q156" s="263"/>
    </row>
    <row r="157" spans="1:17" ht="22.5" x14ac:dyDescent="0.2">
      <c r="A157" s="252"/>
      <c r="B157" s="268" t="s">
        <v>894</v>
      </c>
      <c r="C157" s="265" t="s">
        <v>895</v>
      </c>
      <c r="D157" s="261" t="s">
        <v>216</v>
      </c>
      <c r="E157" s="266" t="s">
        <v>923</v>
      </c>
      <c r="F157" s="267">
        <v>4612.4399999999996</v>
      </c>
      <c r="G157" s="263"/>
      <c r="H157" s="263"/>
      <c r="I157" s="263"/>
      <c r="J157" s="267">
        <v>718.16</v>
      </c>
      <c r="K157" s="263"/>
      <c r="L157" s="263"/>
      <c r="M157" s="263"/>
      <c r="N157" s="263"/>
      <c r="O157" s="263"/>
      <c r="P157" s="263"/>
      <c r="Q157" s="263"/>
    </row>
    <row r="158" spans="1:17" ht="22.5" x14ac:dyDescent="0.2">
      <c r="A158" s="252"/>
      <c r="B158" s="268" t="s">
        <v>897</v>
      </c>
      <c r="C158" s="265" t="s">
        <v>815</v>
      </c>
      <c r="D158" s="261" t="s">
        <v>231</v>
      </c>
      <c r="E158" s="266" t="s">
        <v>924</v>
      </c>
      <c r="F158" s="267">
        <v>1.95</v>
      </c>
      <c r="G158" s="263"/>
      <c r="H158" s="263"/>
      <c r="I158" s="263"/>
      <c r="J158" s="267">
        <v>1.84</v>
      </c>
      <c r="K158" s="263"/>
      <c r="L158" s="263"/>
      <c r="M158" s="263"/>
      <c r="N158" s="263"/>
      <c r="O158" s="263"/>
      <c r="P158" s="263"/>
      <c r="Q158" s="263"/>
    </row>
    <row r="159" spans="1:17" ht="24" x14ac:dyDescent="0.2">
      <c r="A159" s="252">
        <v>26</v>
      </c>
      <c r="B159" s="258" t="s">
        <v>899</v>
      </c>
      <c r="C159" s="259" t="s">
        <v>900</v>
      </c>
      <c r="D159" s="260" t="s">
        <v>231</v>
      </c>
      <c r="E159" s="287">
        <v>39.700000000000003</v>
      </c>
      <c r="F159" s="262">
        <v>20.399999999999999</v>
      </c>
      <c r="G159" s="263"/>
      <c r="H159" s="263"/>
      <c r="I159" s="263"/>
      <c r="J159" s="263">
        <v>810</v>
      </c>
      <c r="K159" s="263"/>
      <c r="L159" s="263"/>
      <c r="M159" s="263"/>
      <c r="N159" s="263"/>
      <c r="O159" s="263"/>
      <c r="P159" s="263"/>
      <c r="Q159" s="263"/>
    </row>
    <row r="160" spans="1:17" ht="24" x14ac:dyDescent="0.2">
      <c r="A160" s="252">
        <v>27</v>
      </c>
      <c r="B160" s="258" t="s">
        <v>901</v>
      </c>
      <c r="C160" s="259" t="s">
        <v>902</v>
      </c>
      <c r="D160" s="260" t="s">
        <v>216</v>
      </c>
      <c r="E160" s="287">
        <v>0.1923</v>
      </c>
      <c r="F160" s="262">
        <v>25167.99</v>
      </c>
      <c r="G160" s="263"/>
      <c r="H160" s="263"/>
      <c r="I160" s="263"/>
      <c r="J160" s="263">
        <v>4840</v>
      </c>
      <c r="K160" s="263"/>
      <c r="L160" s="263"/>
      <c r="M160" s="263"/>
      <c r="N160" s="263"/>
      <c r="O160" s="263"/>
      <c r="P160" s="263"/>
      <c r="Q160" s="263"/>
    </row>
    <row r="161" spans="1:17" x14ac:dyDescent="0.2">
      <c r="A161" s="257" t="s">
        <v>243</v>
      </c>
      <c r="B161" s="256"/>
      <c r="C161" s="256"/>
      <c r="D161" s="256"/>
      <c r="E161" s="256"/>
      <c r="F161" s="256"/>
      <c r="G161" s="256"/>
      <c r="H161" s="256"/>
      <c r="I161" s="256"/>
      <c r="J161" s="262">
        <v>47774</v>
      </c>
      <c r="K161" s="262">
        <v>18572</v>
      </c>
      <c r="L161" s="262">
        <v>332</v>
      </c>
      <c r="M161" s="262">
        <v>92</v>
      </c>
      <c r="N161" s="263"/>
      <c r="O161" s="262">
        <v>1490.57</v>
      </c>
      <c r="P161" s="263"/>
      <c r="Q161" s="262">
        <v>5.83</v>
      </c>
    </row>
    <row r="162" spans="1:17" x14ac:dyDescent="0.2">
      <c r="A162" s="257" t="s">
        <v>244</v>
      </c>
      <c r="B162" s="256"/>
      <c r="C162" s="256"/>
      <c r="D162" s="256"/>
      <c r="E162" s="256"/>
      <c r="F162" s="256"/>
      <c r="G162" s="256"/>
      <c r="H162" s="256"/>
      <c r="I162" s="256"/>
      <c r="J162" s="262">
        <v>15307</v>
      </c>
      <c r="K162" s="263"/>
      <c r="L162" s="263"/>
      <c r="M162" s="263"/>
      <c r="N162" s="263"/>
      <c r="O162" s="263"/>
      <c r="P162" s="263"/>
      <c r="Q162" s="263"/>
    </row>
    <row r="163" spans="1:17" x14ac:dyDescent="0.2">
      <c r="A163" s="257" t="s">
        <v>245</v>
      </c>
      <c r="B163" s="256"/>
      <c r="C163" s="256"/>
      <c r="D163" s="256"/>
      <c r="E163" s="256"/>
      <c r="F163" s="256"/>
      <c r="G163" s="256"/>
      <c r="H163" s="256"/>
      <c r="I163" s="256"/>
      <c r="J163" s="262">
        <v>9226</v>
      </c>
      <c r="K163" s="263"/>
      <c r="L163" s="263"/>
      <c r="M163" s="263"/>
      <c r="N163" s="263"/>
      <c r="O163" s="263"/>
      <c r="P163" s="263"/>
      <c r="Q163" s="263"/>
    </row>
    <row r="164" spans="1:17" x14ac:dyDescent="0.2">
      <c r="A164" s="269" t="s">
        <v>925</v>
      </c>
      <c r="B164" s="256"/>
      <c r="C164" s="256"/>
      <c r="D164" s="256"/>
      <c r="E164" s="256"/>
      <c r="F164" s="256"/>
      <c r="G164" s="256"/>
      <c r="H164" s="256"/>
      <c r="I164" s="256"/>
      <c r="J164" s="263"/>
      <c r="K164" s="263"/>
      <c r="L164" s="263"/>
      <c r="M164" s="263"/>
      <c r="N164" s="263"/>
      <c r="O164" s="263"/>
      <c r="P164" s="263"/>
      <c r="Q164" s="263"/>
    </row>
    <row r="165" spans="1:17" x14ac:dyDescent="0.2">
      <c r="A165" s="257" t="s">
        <v>926</v>
      </c>
      <c r="B165" s="256"/>
      <c r="C165" s="256"/>
      <c r="D165" s="256"/>
      <c r="E165" s="256"/>
      <c r="F165" s="256"/>
      <c r="G165" s="256"/>
      <c r="H165" s="256"/>
      <c r="I165" s="256"/>
      <c r="J165" s="262">
        <v>47393</v>
      </c>
      <c r="K165" s="263"/>
      <c r="L165" s="263"/>
      <c r="M165" s="263"/>
      <c r="N165" s="263"/>
      <c r="O165" s="262">
        <v>1212.21</v>
      </c>
      <c r="P165" s="263"/>
      <c r="Q165" s="262">
        <v>5.72</v>
      </c>
    </row>
    <row r="166" spans="1:17" x14ac:dyDescent="0.2">
      <c r="A166" s="257" t="s">
        <v>927</v>
      </c>
      <c r="B166" s="256"/>
      <c r="C166" s="256"/>
      <c r="D166" s="256"/>
      <c r="E166" s="256"/>
      <c r="F166" s="256"/>
      <c r="G166" s="256"/>
      <c r="H166" s="256"/>
      <c r="I166" s="256"/>
      <c r="J166" s="262">
        <v>13789</v>
      </c>
      <c r="K166" s="263"/>
      <c r="L166" s="263"/>
      <c r="M166" s="263"/>
      <c r="N166" s="263"/>
      <c r="O166" s="262">
        <v>278.36</v>
      </c>
      <c r="P166" s="263"/>
      <c r="Q166" s="262">
        <v>0.11</v>
      </c>
    </row>
    <row r="167" spans="1:17" x14ac:dyDescent="0.2">
      <c r="A167" s="257" t="s">
        <v>928</v>
      </c>
      <c r="B167" s="256"/>
      <c r="C167" s="256"/>
      <c r="D167" s="256"/>
      <c r="E167" s="256"/>
      <c r="F167" s="256"/>
      <c r="G167" s="256"/>
      <c r="H167" s="256"/>
      <c r="I167" s="256"/>
      <c r="J167" s="262">
        <v>11125</v>
      </c>
      <c r="K167" s="263"/>
      <c r="L167" s="263"/>
      <c r="M167" s="263"/>
      <c r="N167" s="263"/>
      <c r="O167" s="263"/>
      <c r="P167" s="263"/>
      <c r="Q167" s="263"/>
    </row>
    <row r="168" spans="1:17" x14ac:dyDescent="0.2">
      <c r="A168" s="257" t="s">
        <v>252</v>
      </c>
      <c r="B168" s="256"/>
      <c r="C168" s="256"/>
      <c r="D168" s="256"/>
      <c r="E168" s="256"/>
      <c r="F168" s="256"/>
      <c r="G168" s="256"/>
      <c r="H168" s="256"/>
      <c r="I168" s="256"/>
      <c r="J168" s="262">
        <v>72307</v>
      </c>
      <c r="K168" s="263"/>
      <c r="L168" s="263"/>
      <c r="M168" s="263"/>
      <c r="N168" s="263"/>
      <c r="O168" s="262">
        <v>1490.57</v>
      </c>
      <c r="P168" s="263"/>
      <c r="Q168" s="262">
        <v>5.83</v>
      </c>
    </row>
    <row r="169" spans="1:17" x14ac:dyDescent="0.2">
      <c r="A169" s="257" t="s">
        <v>253</v>
      </c>
      <c r="B169" s="256"/>
      <c r="C169" s="256"/>
      <c r="D169" s="256"/>
      <c r="E169" s="256"/>
      <c r="F169" s="256"/>
      <c r="G169" s="256"/>
      <c r="H169" s="256"/>
      <c r="I169" s="256"/>
      <c r="J169" s="263"/>
      <c r="K169" s="263"/>
      <c r="L169" s="263"/>
      <c r="M169" s="263"/>
      <c r="N169" s="263"/>
      <c r="O169" s="263"/>
      <c r="P169" s="263"/>
      <c r="Q169" s="263"/>
    </row>
    <row r="170" spans="1:17" x14ac:dyDescent="0.2">
      <c r="A170" s="257" t="s">
        <v>572</v>
      </c>
      <c r="B170" s="256"/>
      <c r="C170" s="256"/>
      <c r="D170" s="256"/>
      <c r="E170" s="256"/>
      <c r="F170" s="256"/>
      <c r="G170" s="256"/>
      <c r="H170" s="256"/>
      <c r="I170" s="256"/>
      <c r="J170" s="262">
        <v>28870</v>
      </c>
      <c r="K170" s="263"/>
      <c r="L170" s="263"/>
      <c r="M170" s="263"/>
      <c r="N170" s="263"/>
      <c r="O170" s="263"/>
      <c r="P170" s="263"/>
      <c r="Q170" s="263"/>
    </row>
    <row r="171" spans="1:17" x14ac:dyDescent="0.2">
      <c r="A171" s="257" t="s">
        <v>254</v>
      </c>
      <c r="B171" s="256"/>
      <c r="C171" s="256"/>
      <c r="D171" s="256"/>
      <c r="E171" s="256"/>
      <c r="F171" s="256"/>
      <c r="G171" s="256"/>
      <c r="H171" s="256"/>
      <c r="I171" s="256"/>
      <c r="J171" s="262">
        <v>332</v>
      </c>
      <c r="K171" s="263"/>
      <c r="L171" s="263"/>
      <c r="M171" s="263"/>
      <c r="N171" s="263"/>
      <c r="O171" s="263"/>
      <c r="P171" s="263"/>
      <c r="Q171" s="263"/>
    </row>
    <row r="172" spans="1:17" x14ac:dyDescent="0.2">
      <c r="A172" s="257" t="s">
        <v>255</v>
      </c>
      <c r="B172" s="256"/>
      <c r="C172" s="256"/>
      <c r="D172" s="256"/>
      <c r="E172" s="256"/>
      <c r="F172" s="256"/>
      <c r="G172" s="256"/>
      <c r="H172" s="256"/>
      <c r="I172" s="256"/>
      <c r="J172" s="262">
        <v>18664</v>
      </c>
      <c r="K172" s="263"/>
      <c r="L172" s="263"/>
      <c r="M172" s="263"/>
      <c r="N172" s="263"/>
      <c r="O172" s="263"/>
      <c r="P172" s="263"/>
      <c r="Q172" s="263"/>
    </row>
    <row r="173" spans="1:17" x14ac:dyDescent="0.2">
      <c r="A173" s="257" t="s">
        <v>256</v>
      </c>
      <c r="B173" s="256"/>
      <c r="C173" s="256"/>
      <c r="D173" s="256"/>
      <c r="E173" s="256"/>
      <c r="F173" s="256"/>
      <c r="G173" s="256"/>
      <c r="H173" s="256"/>
      <c r="I173" s="256"/>
      <c r="J173" s="262">
        <v>15307</v>
      </c>
      <c r="K173" s="263"/>
      <c r="L173" s="263"/>
      <c r="M173" s="263"/>
      <c r="N173" s="263"/>
      <c r="O173" s="263"/>
      <c r="P173" s="263"/>
      <c r="Q173" s="263"/>
    </row>
    <row r="174" spans="1:17" x14ac:dyDescent="0.2">
      <c r="A174" s="257" t="s">
        <v>257</v>
      </c>
      <c r="B174" s="256"/>
      <c r="C174" s="256"/>
      <c r="D174" s="256"/>
      <c r="E174" s="256"/>
      <c r="F174" s="256"/>
      <c r="G174" s="256"/>
      <c r="H174" s="256"/>
      <c r="I174" s="256"/>
      <c r="J174" s="262">
        <v>9226</v>
      </c>
      <c r="K174" s="263"/>
      <c r="L174" s="263"/>
      <c r="M174" s="263"/>
      <c r="N174" s="263"/>
      <c r="O174" s="263"/>
      <c r="P174" s="263"/>
      <c r="Q174" s="263"/>
    </row>
    <row r="175" spans="1:17" x14ac:dyDescent="0.2">
      <c r="A175" s="269" t="s">
        <v>929</v>
      </c>
      <c r="B175" s="256"/>
      <c r="C175" s="256"/>
      <c r="D175" s="256"/>
      <c r="E175" s="256"/>
      <c r="F175" s="256"/>
      <c r="G175" s="256"/>
      <c r="H175" s="256"/>
      <c r="I175" s="256"/>
      <c r="J175" s="270">
        <v>72307</v>
      </c>
      <c r="K175" s="263"/>
      <c r="L175" s="263"/>
      <c r="M175" s="263"/>
      <c r="N175" s="263"/>
      <c r="O175" s="270">
        <v>1490.57</v>
      </c>
      <c r="P175" s="263"/>
      <c r="Q175" s="270">
        <v>5.83</v>
      </c>
    </row>
    <row r="176" spans="1:17" x14ac:dyDescent="0.2">
      <c r="A176" s="255" t="s">
        <v>930</v>
      </c>
      <c r="B176" s="256"/>
      <c r="C176" s="256"/>
      <c r="D176" s="256"/>
      <c r="E176" s="256"/>
      <c r="F176" s="256"/>
      <c r="G176" s="256"/>
      <c r="H176" s="256"/>
      <c r="I176" s="256"/>
      <c r="J176" s="256"/>
      <c r="K176" s="256"/>
      <c r="L176" s="256"/>
      <c r="M176" s="256"/>
      <c r="N176" s="256"/>
      <c r="O176" s="256"/>
      <c r="P176" s="256"/>
      <c r="Q176" s="256"/>
    </row>
    <row r="177" spans="1:17" x14ac:dyDescent="0.2">
      <c r="A177" s="257" t="s">
        <v>733</v>
      </c>
      <c r="B177" s="256"/>
      <c r="C177" s="256"/>
      <c r="D177" s="256"/>
      <c r="E177" s="256"/>
      <c r="F177" s="256"/>
      <c r="G177" s="256"/>
      <c r="H177" s="256"/>
      <c r="I177" s="256"/>
      <c r="J177" s="256"/>
      <c r="K177" s="256"/>
      <c r="L177" s="256"/>
      <c r="M177" s="256"/>
      <c r="N177" s="256"/>
      <c r="O177" s="256"/>
      <c r="P177" s="256"/>
      <c r="Q177" s="256"/>
    </row>
    <row r="178" spans="1:17" ht="82.5" x14ac:dyDescent="0.2">
      <c r="A178" s="252">
        <v>28</v>
      </c>
      <c r="B178" s="258" t="s">
        <v>931</v>
      </c>
      <c r="C178" s="259" t="s">
        <v>932</v>
      </c>
      <c r="D178" s="260" t="s">
        <v>140</v>
      </c>
      <c r="E178" s="261" t="s">
        <v>933</v>
      </c>
      <c r="F178" s="262">
        <v>10333.879999999999</v>
      </c>
      <c r="G178" s="262">
        <v>3257.29</v>
      </c>
      <c r="H178" s="262">
        <v>1198.58</v>
      </c>
      <c r="I178" s="262">
        <v>585.53</v>
      </c>
      <c r="J178" s="263">
        <v>5864</v>
      </c>
      <c r="K178" s="263">
        <v>1849</v>
      </c>
      <c r="L178" s="263">
        <v>680</v>
      </c>
      <c r="M178" s="263">
        <v>332</v>
      </c>
      <c r="N178" s="263">
        <v>261</v>
      </c>
      <c r="O178" s="263">
        <v>148.12</v>
      </c>
      <c r="P178" s="263">
        <v>40.049999999999997</v>
      </c>
      <c r="Q178" s="263">
        <v>22.73</v>
      </c>
    </row>
    <row r="179" spans="1:17" ht="19.5" x14ac:dyDescent="0.2">
      <c r="A179" s="252"/>
      <c r="B179" s="264"/>
      <c r="C179" s="265" t="s">
        <v>786</v>
      </c>
      <c r="D179" s="261" t="s">
        <v>119</v>
      </c>
      <c r="E179" s="266" t="s">
        <v>934</v>
      </c>
      <c r="F179" s="267">
        <v>12.48</v>
      </c>
      <c r="G179" s="267">
        <v>12.48</v>
      </c>
      <c r="H179" s="263"/>
      <c r="I179" s="263"/>
      <c r="J179" s="267">
        <v>1848.54</v>
      </c>
      <c r="K179" s="267">
        <v>1848.54</v>
      </c>
      <c r="L179" s="263"/>
      <c r="M179" s="263"/>
      <c r="N179" s="263"/>
      <c r="O179" s="263"/>
      <c r="P179" s="263"/>
      <c r="Q179" s="263"/>
    </row>
    <row r="180" spans="1:17" ht="22.5" x14ac:dyDescent="0.2">
      <c r="A180" s="252"/>
      <c r="B180" s="268" t="s">
        <v>144</v>
      </c>
      <c r="C180" s="265" t="s">
        <v>145</v>
      </c>
      <c r="D180" s="261" t="s">
        <v>146</v>
      </c>
      <c r="E180" s="266" t="s">
        <v>935</v>
      </c>
      <c r="F180" s="267">
        <v>40.299999999999997</v>
      </c>
      <c r="G180" s="263"/>
      <c r="H180" s="267">
        <v>40.299999999999997</v>
      </c>
      <c r="I180" s="267">
        <v>15.62</v>
      </c>
      <c r="J180" s="267">
        <v>31.03</v>
      </c>
      <c r="K180" s="263"/>
      <c r="L180" s="267">
        <v>31.03</v>
      </c>
      <c r="M180" s="267">
        <v>12.03</v>
      </c>
      <c r="N180" s="263"/>
      <c r="O180" s="263"/>
      <c r="P180" s="263"/>
      <c r="Q180" s="263"/>
    </row>
    <row r="181" spans="1:17" ht="19.5" x14ac:dyDescent="0.2">
      <c r="A181" s="252"/>
      <c r="B181" s="268" t="s">
        <v>936</v>
      </c>
      <c r="C181" s="265" t="s">
        <v>937</v>
      </c>
      <c r="D181" s="261" t="s">
        <v>146</v>
      </c>
      <c r="E181" s="266" t="s">
        <v>938</v>
      </c>
      <c r="F181" s="267">
        <v>22.13</v>
      </c>
      <c r="G181" s="263"/>
      <c r="H181" s="267">
        <v>22.13</v>
      </c>
      <c r="I181" s="267">
        <v>14.59</v>
      </c>
      <c r="J181" s="267">
        <v>485.97</v>
      </c>
      <c r="K181" s="263"/>
      <c r="L181" s="267">
        <v>485.97</v>
      </c>
      <c r="M181" s="267">
        <v>320.39999999999998</v>
      </c>
      <c r="N181" s="263"/>
      <c r="O181" s="263"/>
      <c r="P181" s="263"/>
      <c r="Q181" s="263"/>
    </row>
    <row r="182" spans="1:17" ht="19.5" x14ac:dyDescent="0.2">
      <c r="A182" s="252"/>
      <c r="B182" s="268" t="s">
        <v>939</v>
      </c>
      <c r="C182" s="265" t="s">
        <v>940</v>
      </c>
      <c r="D182" s="261" t="s">
        <v>146</v>
      </c>
      <c r="E182" s="266" t="s">
        <v>941</v>
      </c>
      <c r="F182" s="267">
        <v>4.99</v>
      </c>
      <c r="G182" s="263"/>
      <c r="H182" s="267">
        <v>4.99</v>
      </c>
      <c r="I182" s="263"/>
      <c r="J182" s="267">
        <v>42.46</v>
      </c>
      <c r="K182" s="263"/>
      <c r="L182" s="267">
        <v>42.46</v>
      </c>
      <c r="M182" s="263"/>
      <c r="N182" s="263"/>
      <c r="O182" s="263"/>
      <c r="P182" s="263"/>
      <c r="Q182" s="263"/>
    </row>
    <row r="183" spans="1:17" ht="19.5" x14ac:dyDescent="0.2">
      <c r="A183" s="252"/>
      <c r="B183" s="268" t="s">
        <v>407</v>
      </c>
      <c r="C183" s="265" t="s">
        <v>212</v>
      </c>
      <c r="D183" s="261" t="s">
        <v>146</v>
      </c>
      <c r="E183" s="266" t="s">
        <v>942</v>
      </c>
      <c r="F183" s="267">
        <v>109.17</v>
      </c>
      <c r="G183" s="263"/>
      <c r="H183" s="267">
        <v>109.17</v>
      </c>
      <c r="I183" s="263"/>
      <c r="J183" s="267">
        <v>121.18</v>
      </c>
      <c r="K183" s="263"/>
      <c r="L183" s="267">
        <v>121.18</v>
      </c>
      <c r="M183" s="263"/>
      <c r="N183" s="263"/>
      <c r="O183" s="263"/>
      <c r="P183" s="263"/>
      <c r="Q183" s="263"/>
    </row>
    <row r="184" spans="1:17" ht="22.5" x14ac:dyDescent="0.2">
      <c r="A184" s="252"/>
      <c r="B184" s="268" t="s">
        <v>943</v>
      </c>
      <c r="C184" s="265" t="s">
        <v>944</v>
      </c>
      <c r="D184" s="261" t="s">
        <v>231</v>
      </c>
      <c r="E184" s="266" t="s">
        <v>945</v>
      </c>
      <c r="F184" s="267">
        <v>6.13</v>
      </c>
      <c r="G184" s="263"/>
      <c r="H184" s="263"/>
      <c r="I184" s="263"/>
      <c r="J184" s="267">
        <v>9.1300000000000008</v>
      </c>
      <c r="K184" s="263"/>
      <c r="L184" s="263"/>
      <c r="M184" s="263"/>
      <c r="N184" s="263"/>
      <c r="O184" s="263"/>
      <c r="P184" s="263"/>
      <c r="Q184" s="263"/>
    </row>
    <row r="185" spans="1:17" ht="22.5" x14ac:dyDescent="0.2">
      <c r="A185" s="252"/>
      <c r="B185" s="268" t="s">
        <v>946</v>
      </c>
      <c r="C185" s="265" t="s">
        <v>947</v>
      </c>
      <c r="D185" s="261" t="s">
        <v>231</v>
      </c>
      <c r="E185" s="266" t="s">
        <v>948</v>
      </c>
      <c r="F185" s="267">
        <v>17.850000000000001</v>
      </c>
      <c r="G185" s="263"/>
      <c r="H185" s="263"/>
      <c r="I185" s="263"/>
      <c r="J185" s="267">
        <v>2925.62</v>
      </c>
      <c r="K185" s="263"/>
      <c r="L185" s="263"/>
      <c r="M185" s="263"/>
      <c r="N185" s="263"/>
      <c r="O185" s="263"/>
      <c r="P185" s="263"/>
      <c r="Q185" s="263"/>
    </row>
    <row r="186" spans="1:17" ht="22.5" x14ac:dyDescent="0.2">
      <c r="A186" s="252"/>
      <c r="B186" s="268" t="s">
        <v>949</v>
      </c>
      <c r="C186" s="265" t="s">
        <v>950</v>
      </c>
      <c r="D186" s="261" t="s">
        <v>216</v>
      </c>
      <c r="E186" s="266" t="s">
        <v>951</v>
      </c>
      <c r="F186" s="267">
        <v>13411.01</v>
      </c>
      <c r="G186" s="263"/>
      <c r="H186" s="263"/>
      <c r="I186" s="263"/>
      <c r="J186" s="267">
        <v>57.67</v>
      </c>
      <c r="K186" s="263"/>
      <c r="L186" s="263"/>
      <c r="M186" s="263"/>
      <c r="N186" s="263"/>
      <c r="O186" s="263"/>
      <c r="P186" s="263"/>
      <c r="Q186" s="263"/>
    </row>
    <row r="187" spans="1:17" ht="22.5" x14ac:dyDescent="0.2">
      <c r="A187" s="252"/>
      <c r="B187" s="268" t="s">
        <v>952</v>
      </c>
      <c r="C187" s="265" t="s">
        <v>953</v>
      </c>
      <c r="D187" s="261" t="s">
        <v>216</v>
      </c>
      <c r="E187" s="266" t="s">
        <v>954</v>
      </c>
      <c r="F187" s="267">
        <v>270.37</v>
      </c>
      <c r="G187" s="263"/>
      <c r="H187" s="263"/>
      <c r="I187" s="263"/>
      <c r="J187" s="267">
        <v>340.13</v>
      </c>
      <c r="K187" s="263"/>
      <c r="L187" s="263"/>
      <c r="M187" s="263"/>
      <c r="N187" s="263"/>
      <c r="O187" s="263"/>
      <c r="P187" s="263"/>
      <c r="Q187" s="263"/>
    </row>
    <row r="188" spans="1:17" ht="22.5" x14ac:dyDescent="0.2">
      <c r="A188" s="252"/>
      <c r="B188" s="268" t="s">
        <v>417</v>
      </c>
      <c r="C188" s="265" t="s">
        <v>418</v>
      </c>
      <c r="D188" s="261" t="s">
        <v>220</v>
      </c>
      <c r="E188" s="266" t="s">
        <v>955</v>
      </c>
      <c r="F188" s="267">
        <v>4.88</v>
      </c>
      <c r="G188" s="263"/>
      <c r="H188" s="263"/>
      <c r="I188" s="263"/>
      <c r="J188" s="267">
        <v>4.5199999999999996</v>
      </c>
      <c r="K188" s="263"/>
      <c r="L188" s="263"/>
      <c r="M188" s="263"/>
      <c r="N188" s="263"/>
      <c r="O188" s="263"/>
      <c r="P188" s="263"/>
      <c r="Q188" s="263"/>
    </row>
    <row r="189" spans="1:17" ht="60" x14ac:dyDescent="0.2">
      <c r="A189" s="252">
        <v>29</v>
      </c>
      <c r="B189" s="258" t="s">
        <v>956</v>
      </c>
      <c r="C189" s="259" t="s">
        <v>957</v>
      </c>
      <c r="D189" s="260" t="s">
        <v>958</v>
      </c>
      <c r="E189" s="261" t="s">
        <v>933</v>
      </c>
      <c r="F189" s="262">
        <v>1039.01</v>
      </c>
      <c r="G189" s="262">
        <v>415.88</v>
      </c>
      <c r="H189" s="262">
        <v>36.75</v>
      </c>
      <c r="I189" s="262">
        <v>0.47</v>
      </c>
      <c r="J189" s="263">
        <v>590</v>
      </c>
      <c r="K189" s="263">
        <v>236</v>
      </c>
      <c r="L189" s="263">
        <v>21</v>
      </c>
      <c r="M189" s="263"/>
      <c r="N189" s="263">
        <v>26.97</v>
      </c>
      <c r="O189" s="263">
        <v>15.31</v>
      </c>
      <c r="P189" s="263">
        <v>0.03</v>
      </c>
      <c r="Q189" s="263">
        <v>0.02</v>
      </c>
    </row>
    <row r="190" spans="1:17" ht="19.5" x14ac:dyDescent="0.2">
      <c r="A190" s="252"/>
      <c r="B190" s="264"/>
      <c r="C190" s="265" t="s">
        <v>959</v>
      </c>
      <c r="D190" s="261" t="s">
        <v>119</v>
      </c>
      <c r="E190" s="266" t="s">
        <v>960</v>
      </c>
      <c r="F190" s="267">
        <v>15.42</v>
      </c>
      <c r="G190" s="267">
        <v>15.42</v>
      </c>
      <c r="H190" s="263"/>
      <c r="I190" s="263"/>
      <c r="J190" s="267">
        <v>236.08</v>
      </c>
      <c r="K190" s="267">
        <v>236.08</v>
      </c>
      <c r="L190" s="263"/>
      <c r="M190" s="263"/>
      <c r="N190" s="263"/>
      <c r="O190" s="263"/>
      <c r="P190" s="263"/>
      <c r="Q190" s="263"/>
    </row>
    <row r="191" spans="1:17" ht="22.5" x14ac:dyDescent="0.2">
      <c r="A191" s="252"/>
      <c r="B191" s="268" t="s">
        <v>144</v>
      </c>
      <c r="C191" s="265" t="s">
        <v>145</v>
      </c>
      <c r="D191" s="261" t="s">
        <v>146</v>
      </c>
      <c r="E191" s="266" t="s">
        <v>961</v>
      </c>
      <c r="F191" s="267">
        <v>40.299999999999997</v>
      </c>
      <c r="G191" s="263"/>
      <c r="H191" s="267">
        <v>40.299999999999997</v>
      </c>
      <c r="I191" s="267">
        <v>15.62</v>
      </c>
      <c r="J191" s="267">
        <v>0.81</v>
      </c>
      <c r="K191" s="263"/>
      <c r="L191" s="267">
        <v>0.81</v>
      </c>
      <c r="M191" s="267">
        <v>0.31</v>
      </c>
      <c r="N191" s="263"/>
      <c r="O191" s="263"/>
      <c r="P191" s="263"/>
      <c r="Q191" s="263"/>
    </row>
    <row r="192" spans="1:17" ht="19.5" x14ac:dyDescent="0.2">
      <c r="A192" s="252"/>
      <c r="B192" s="268" t="s">
        <v>962</v>
      </c>
      <c r="C192" s="265" t="s">
        <v>963</v>
      </c>
      <c r="D192" s="261" t="s">
        <v>146</v>
      </c>
      <c r="E192" s="266" t="s">
        <v>964</v>
      </c>
      <c r="F192" s="267">
        <v>42.14</v>
      </c>
      <c r="G192" s="263"/>
      <c r="H192" s="267">
        <v>42.14</v>
      </c>
      <c r="I192" s="263"/>
      <c r="J192" s="267">
        <v>17.28</v>
      </c>
      <c r="K192" s="263"/>
      <c r="L192" s="267">
        <v>17.28</v>
      </c>
      <c r="M192" s="263"/>
      <c r="N192" s="263"/>
      <c r="O192" s="263"/>
      <c r="P192" s="263"/>
      <c r="Q192" s="263"/>
    </row>
    <row r="193" spans="1:17" ht="19.5" x14ac:dyDescent="0.2">
      <c r="A193" s="252"/>
      <c r="B193" s="268" t="s">
        <v>965</v>
      </c>
      <c r="C193" s="265" t="s">
        <v>966</v>
      </c>
      <c r="D193" s="261" t="s">
        <v>146</v>
      </c>
      <c r="E193" s="266" t="s">
        <v>967</v>
      </c>
      <c r="F193" s="267">
        <v>3.35</v>
      </c>
      <c r="G193" s="263"/>
      <c r="H193" s="267">
        <v>3.35</v>
      </c>
      <c r="I193" s="263"/>
      <c r="J193" s="267">
        <v>0.47</v>
      </c>
      <c r="K193" s="263"/>
      <c r="L193" s="267">
        <v>0.47</v>
      </c>
      <c r="M193" s="263"/>
      <c r="N193" s="263"/>
      <c r="O193" s="263"/>
      <c r="P193" s="263"/>
      <c r="Q193" s="263"/>
    </row>
    <row r="194" spans="1:17" ht="19.5" x14ac:dyDescent="0.2">
      <c r="A194" s="252"/>
      <c r="B194" s="268" t="s">
        <v>407</v>
      </c>
      <c r="C194" s="265" t="s">
        <v>212</v>
      </c>
      <c r="D194" s="261" t="s">
        <v>146</v>
      </c>
      <c r="E194" s="266" t="s">
        <v>688</v>
      </c>
      <c r="F194" s="267">
        <v>109.17</v>
      </c>
      <c r="G194" s="263"/>
      <c r="H194" s="267">
        <v>109.17</v>
      </c>
      <c r="I194" s="263"/>
      <c r="J194" s="267">
        <v>2.1800000000000002</v>
      </c>
      <c r="K194" s="263"/>
      <c r="L194" s="267">
        <v>2.1800000000000002</v>
      </c>
      <c r="M194" s="263"/>
      <c r="N194" s="263"/>
      <c r="O194" s="263"/>
      <c r="P194" s="263"/>
      <c r="Q194" s="263"/>
    </row>
    <row r="195" spans="1:17" ht="22.5" x14ac:dyDescent="0.2">
      <c r="A195" s="288" t="s">
        <v>809</v>
      </c>
      <c r="B195" s="268" t="s">
        <v>968</v>
      </c>
      <c r="C195" s="265" t="s">
        <v>969</v>
      </c>
      <c r="D195" s="261" t="s">
        <v>216</v>
      </c>
      <c r="E195" s="266" t="s">
        <v>970</v>
      </c>
      <c r="F195" s="267">
        <v>12610</v>
      </c>
      <c r="G195" s="263"/>
      <c r="H195" s="263"/>
      <c r="I195" s="263"/>
      <c r="J195" s="267">
        <v>143.75</v>
      </c>
      <c r="K195" s="263"/>
      <c r="L195" s="263"/>
      <c r="M195" s="263"/>
      <c r="N195" s="263"/>
      <c r="O195" s="263"/>
      <c r="P195" s="263"/>
      <c r="Q195" s="263"/>
    </row>
    <row r="196" spans="1:17" ht="22.5" x14ac:dyDescent="0.2">
      <c r="A196" s="252"/>
      <c r="B196" s="268" t="s">
        <v>971</v>
      </c>
      <c r="C196" s="265" t="s">
        <v>972</v>
      </c>
      <c r="D196" s="261" t="s">
        <v>216</v>
      </c>
      <c r="E196" s="266" t="s">
        <v>973</v>
      </c>
      <c r="F196" s="267">
        <v>8330.01</v>
      </c>
      <c r="G196" s="263"/>
      <c r="H196" s="263"/>
      <c r="I196" s="263"/>
      <c r="J196" s="267">
        <v>189.09</v>
      </c>
      <c r="K196" s="263"/>
      <c r="L196" s="263"/>
      <c r="M196" s="263"/>
      <c r="N196" s="263"/>
      <c r="O196" s="263"/>
      <c r="P196" s="263"/>
      <c r="Q196" s="263"/>
    </row>
    <row r="197" spans="1:17" ht="22.5" x14ac:dyDescent="0.2">
      <c r="A197" s="252"/>
      <c r="B197" s="268" t="s">
        <v>974</v>
      </c>
      <c r="C197" s="265" t="s">
        <v>815</v>
      </c>
      <c r="D197" s="261" t="s">
        <v>231</v>
      </c>
      <c r="E197" s="266" t="s">
        <v>975</v>
      </c>
      <c r="F197" s="267">
        <v>1.95</v>
      </c>
      <c r="G197" s="263"/>
      <c r="H197" s="263"/>
      <c r="I197" s="263"/>
      <c r="J197" s="267">
        <v>0.55000000000000004</v>
      </c>
      <c r="K197" s="263"/>
      <c r="L197" s="263"/>
      <c r="M197" s="263"/>
      <c r="N197" s="263"/>
      <c r="O197" s="263"/>
      <c r="P197" s="263"/>
      <c r="Q197" s="263"/>
    </row>
    <row r="198" spans="1:17" ht="63" x14ac:dyDescent="0.2">
      <c r="A198" s="252">
        <v>30</v>
      </c>
      <c r="B198" s="258" t="s">
        <v>976</v>
      </c>
      <c r="C198" s="259" t="s">
        <v>977</v>
      </c>
      <c r="D198" s="260" t="s">
        <v>958</v>
      </c>
      <c r="E198" s="261" t="s">
        <v>933</v>
      </c>
      <c r="F198" s="262">
        <v>1016.69</v>
      </c>
      <c r="G198" s="262">
        <v>415.88</v>
      </c>
      <c r="H198" s="262">
        <v>223.72</v>
      </c>
      <c r="I198" s="262">
        <v>2.81</v>
      </c>
      <c r="J198" s="263">
        <v>577</v>
      </c>
      <c r="K198" s="263">
        <v>236</v>
      </c>
      <c r="L198" s="263">
        <v>127</v>
      </c>
      <c r="M198" s="263">
        <v>2</v>
      </c>
      <c r="N198" s="263">
        <v>26.97</v>
      </c>
      <c r="O198" s="263">
        <v>15.31</v>
      </c>
      <c r="P198" s="263">
        <v>0.18</v>
      </c>
      <c r="Q198" s="263">
        <v>0.1</v>
      </c>
    </row>
    <row r="199" spans="1:17" ht="19.5" x14ac:dyDescent="0.2">
      <c r="A199" s="252"/>
      <c r="B199" s="264"/>
      <c r="C199" s="265" t="s">
        <v>959</v>
      </c>
      <c r="D199" s="261" t="s">
        <v>119</v>
      </c>
      <c r="E199" s="266" t="s">
        <v>960</v>
      </c>
      <c r="F199" s="267">
        <v>15.42</v>
      </c>
      <c r="G199" s="267">
        <v>15.42</v>
      </c>
      <c r="H199" s="263"/>
      <c r="I199" s="263"/>
      <c r="J199" s="267">
        <v>236.08</v>
      </c>
      <c r="K199" s="267">
        <v>236.08</v>
      </c>
      <c r="L199" s="263"/>
      <c r="M199" s="263"/>
      <c r="N199" s="263"/>
      <c r="O199" s="263"/>
      <c r="P199" s="263"/>
      <c r="Q199" s="263"/>
    </row>
    <row r="200" spans="1:17" ht="22.5" x14ac:dyDescent="0.2">
      <c r="A200" s="252"/>
      <c r="B200" s="268" t="s">
        <v>144</v>
      </c>
      <c r="C200" s="265" t="s">
        <v>145</v>
      </c>
      <c r="D200" s="261" t="s">
        <v>146</v>
      </c>
      <c r="E200" s="266" t="s">
        <v>978</v>
      </c>
      <c r="F200" s="267">
        <v>40.299999999999997</v>
      </c>
      <c r="G200" s="263"/>
      <c r="H200" s="267">
        <v>40.299999999999997</v>
      </c>
      <c r="I200" s="267">
        <v>15.62</v>
      </c>
      <c r="J200" s="267">
        <v>4.03</v>
      </c>
      <c r="K200" s="263"/>
      <c r="L200" s="267">
        <v>4.03</v>
      </c>
      <c r="M200" s="267">
        <v>1.56</v>
      </c>
      <c r="N200" s="263"/>
      <c r="O200" s="263"/>
      <c r="P200" s="263"/>
      <c r="Q200" s="263"/>
    </row>
    <row r="201" spans="1:17" ht="19.5" x14ac:dyDescent="0.2">
      <c r="A201" s="252"/>
      <c r="B201" s="268" t="s">
        <v>962</v>
      </c>
      <c r="C201" s="265" t="s">
        <v>963</v>
      </c>
      <c r="D201" s="261" t="s">
        <v>146</v>
      </c>
      <c r="E201" s="266" t="s">
        <v>979</v>
      </c>
      <c r="F201" s="267">
        <v>42.14</v>
      </c>
      <c r="G201" s="263"/>
      <c r="H201" s="267">
        <v>42.14</v>
      </c>
      <c r="I201" s="263"/>
      <c r="J201" s="267">
        <v>104.51</v>
      </c>
      <c r="K201" s="263"/>
      <c r="L201" s="267">
        <v>104.51</v>
      </c>
      <c r="M201" s="263"/>
      <c r="N201" s="263"/>
      <c r="O201" s="263"/>
      <c r="P201" s="263"/>
      <c r="Q201" s="263"/>
    </row>
    <row r="202" spans="1:17" ht="19.5" x14ac:dyDescent="0.2">
      <c r="A202" s="252"/>
      <c r="B202" s="268" t="s">
        <v>965</v>
      </c>
      <c r="C202" s="265" t="s">
        <v>966</v>
      </c>
      <c r="D202" s="261" t="s">
        <v>146</v>
      </c>
      <c r="E202" s="266" t="s">
        <v>980</v>
      </c>
      <c r="F202" s="267">
        <v>3.35</v>
      </c>
      <c r="G202" s="263"/>
      <c r="H202" s="267">
        <v>3.35</v>
      </c>
      <c r="I202" s="263"/>
      <c r="J202" s="267">
        <v>2.85</v>
      </c>
      <c r="K202" s="263"/>
      <c r="L202" s="267">
        <v>2.85</v>
      </c>
      <c r="M202" s="263"/>
      <c r="N202" s="263"/>
      <c r="O202" s="263"/>
      <c r="P202" s="263"/>
      <c r="Q202" s="263"/>
    </row>
    <row r="203" spans="1:17" ht="19.5" x14ac:dyDescent="0.2">
      <c r="A203" s="252"/>
      <c r="B203" s="268" t="s">
        <v>407</v>
      </c>
      <c r="C203" s="265" t="s">
        <v>212</v>
      </c>
      <c r="D203" s="261" t="s">
        <v>146</v>
      </c>
      <c r="E203" s="266" t="s">
        <v>967</v>
      </c>
      <c r="F203" s="267">
        <v>109.17</v>
      </c>
      <c r="G203" s="263"/>
      <c r="H203" s="267">
        <v>109.17</v>
      </c>
      <c r="I203" s="263"/>
      <c r="J203" s="267">
        <v>15.28</v>
      </c>
      <c r="K203" s="263"/>
      <c r="L203" s="267">
        <v>15.28</v>
      </c>
      <c r="M203" s="263"/>
      <c r="N203" s="263"/>
      <c r="O203" s="263"/>
      <c r="P203" s="263"/>
      <c r="Q203" s="263"/>
    </row>
    <row r="204" spans="1:17" ht="22.5" x14ac:dyDescent="0.2">
      <c r="A204" s="252"/>
      <c r="B204" s="268" t="s">
        <v>981</v>
      </c>
      <c r="C204" s="265" t="s">
        <v>982</v>
      </c>
      <c r="D204" s="261" t="s">
        <v>216</v>
      </c>
      <c r="E204" s="266" t="s">
        <v>983</v>
      </c>
      <c r="F204" s="267">
        <v>6598.59</v>
      </c>
      <c r="G204" s="263"/>
      <c r="H204" s="263"/>
      <c r="I204" s="263"/>
      <c r="J204" s="267">
        <v>213.13</v>
      </c>
      <c r="K204" s="263"/>
      <c r="L204" s="263"/>
      <c r="M204" s="263"/>
      <c r="N204" s="263"/>
      <c r="O204" s="263"/>
      <c r="P204" s="263"/>
      <c r="Q204" s="263"/>
    </row>
    <row r="205" spans="1:17" ht="22.5" x14ac:dyDescent="0.2">
      <c r="A205" s="252"/>
      <c r="B205" s="268" t="s">
        <v>814</v>
      </c>
      <c r="C205" s="265" t="s">
        <v>815</v>
      </c>
      <c r="D205" s="261" t="s">
        <v>231</v>
      </c>
      <c r="E205" s="266" t="s">
        <v>975</v>
      </c>
      <c r="F205" s="267">
        <v>1.95</v>
      </c>
      <c r="G205" s="263"/>
      <c r="H205" s="263"/>
      <c r="I205" s="263"/>
      <c r="J205" s="267">
        <v>0.55000000000000004</v>
      </c>
      <c r="K205" s="263"/>
      <c r="L205" s="263"/>
      <c r="M205" s="263"/>
      <c r="N205" s="263"/>
      <c r="O205" s="263"/>
      <c r="P205" s="263"/>
      <c r="Q205" s="263"/>
    </row>
    <row r="206" spans="1:17" ht="24" x14ac:dyDescent="0.2">
      <c r="A206" s="252">
        <v>31</v>
      </c>
      <c r="B206" s="258" t="s">
        <v>984</v>
      </c>
      <c r="C206" s="259" t="s">
        <v>985</v>
      </c>
      <c r="D206" s="260" t="s">
        <v>231</v>
      </c>
      <c r="E206" s="261" t="s">
        <v>986</v>
      </c>
      <c r="F206" s="262">
        <v>93.36</v>
      </c>
      <c r="G206" s="263"/>
      <c r="H206" s="263"/>
      <c r="I206" s="263"/>
      <c r="J206" s="263">
        <v>5303</v>
      </c>
      <c r="K206" s="263"/>
      <c r="L206" s="263"/>
      <c r="M206" s="263"/>
      <c r="N206" s="263"/>
      <c r="O206" s="263"/>
      <c r="P206" s="263"/>
      <c r="Q206" s="263"/>
    </row>
    <row r="207" spans="1:17" ht="75" x14ac:dyDescent="0.2">
      <c r="A207" s="252">
        <v>32</v>
      </c>
      <c r="B207" s="258" t="s">
        <v>987</v>
      </c>
      <c r="C207" s="259" t="s">
        <v>988</v>
      </c>
      <c r="D207" s="260" t="s">
        <v>958</v>
      </c>
      <c r="E207" s="261" t="s">
        <v>933</v>
      </c>
      <c r="F207" s="262">
        <v>255.62</v>
      </c>
      <c r="G207" s="262">
        <v>140.32</v>
      </c>
      <c r="H207" s="262">
        <v>115.29</v>
      </c>
      <c r="I207" s="262">
        <v>1.56</v>
      </c>
      <c r="J207" s="263">
        <v>145</v>
      </c>
      <c r="K207" s="263">
        <v>80</v>
      </c>
      <c r="L207" s="263">
        <v>65</v>
      </c>
      <c r="M207" s="263">
        <v>1</v>
      </c>
      <c r="N207" s="263">
        <v>9.1</v>
      </c>
      <c r="O207" s="263">
        <v>5.16</v>
      </c>
      <c r="P207" s="263">
        <v>0.1</v>
      </c>
      <c r="Q207" s="263">
        <v>0.06</v>
      </c>
    </row>
    <row r="208" spans="1:17" ht="19.5" x14ac:dyDescent="0.2">
      <c r="A208" s="252"/>
      <c r="B208" s="264"/>
      <c r="C208" s="265" t="s">
        <v>959</v>
      </c>
      <c r="D208" s="261" t="s">
        <v>119</v>
      </c>
      <c r="E208" s="266" t="s">
        <v>989</v>
      </c>
      <c r="F208" s="267">
        <v>15.42</v>
      </c>
      <c r="G208" s="267">
        <v>15.42</v>
      </c>
      <c r="H208" s="263"/>
      <c r="I208" s="263"/>
      <c r="J208" s="267">
        <v>79.569999999999993</v>
      </c>
      <c r="K208" s="267">
        <v>79.569999999999993</v>
      </c>
      <c r="L208" s="263"/>
      <c r="M208" s="263"/>
      <c r="N208" s="263"/>
      <c r="O208" s="263"/>
      <c r="P208" s="263"/>
      <c r="Q208" s="263"/>
    </row>
    <row r="209" spans="1:17" ht="22.5" x14ac:dyDescent="0.2">
      <c r="A209" s="252"/>
      <c r="B209" s="268" t="s">
        <v>144</v>
      </c>
      <c r="C209" s="265" t="s">
        <v>145</v>
      </c>
      <c r="D209" s="261" t="s">
        <v>146</v>
      </c>
      <c r="E209" s="266" t="s">
        <v>990</v>
      </c>
      <c r="F209" s="267">
        <v>40.299999999999997</v>
      </c>
      <c r="G209" s="263"/>
      <c r="H209" s="267">
        <v>40.299999999999997</v>
      </c>
      <c r="I209" s="267">
        <v>15.62</v>
      </c>
      <c r="J209" s="267">
        <v>2.42</v>
      </c>
      <c r="K209" s="263"/>
      <c r="L209" s="267">
        <v>2.42</v>
      </c>
      <c r="M209" s="267">
        <v>0.94</v>
      </c>
      <c r="N209" s="263"/>
      <c r="O209" s="263"/>
      <c r="P209" s="263"/>
      <c r="Q209" s="263"/>
    </row>
    <row r="210" spans="1:17" ht="19.5" x14ac:dyDescent="0.2">
      <c r="A210" s="252"/>
      <c r="B210" s="268" t="s">
        <v>962</v>
      </c>
      <c r="C210" s="265" t="s">
        <v>963</v>
      </c>
      <c r="D210" s="261" t="s">
        <v>146</v>
      </c>
      <c r="E210" s="266" t="s">
        <v>991</v>
      </c>
      <c r="F210" s="267">
        <v>42.14</v>
      </c>
      <c r="G210" s="263"/>
      <c r="H210" s="267">
        <v>42.14</v>
      </c>
      <c r="I210" s="263"/>
      <c r="J210" s="267">
        <v>52.25</v>
      </c>
      <c r="K210" s="263"/>
      <c r="L210" s="267">
        <v>52.25</v>
      </c>
      <c r="M210" s="263"/>
      <c r="N210" s="263"/>
      <c r="O210" s="263"/>
      <c r="P210" s="263"/>
      <c r="Q210" s="263"/>
    </row>
    <row r="211" spans="1:17" ht="19.5" x14ac:dyDescent="0.2">
      <c r="A211" s="252"/>
      <c r="B211" s="268" t="s">
        <v>965</v>
      </c>
      <c r="C211" s="265" t="s">
        <v>966</v>
      </c>
      <c r="D211" s="261" t="s">
        <v>146</v>
      </c>
      <c r="E211" s="266" t="s">
        <v>992</v>
      </c>
      <c r="F211" s="267">
        <v>3.35</v>
      </c>
      <c r="G211" s="263"/>
      <c r="H211" s="267">
        <v>3.35</v>
      </c>
      <c r="I211" s="263"/>
      <c r="J211" s="267">
        <v>2.08</v>
      </c>
      <c r="K211" s="263"/>
      <c r="L211" s="267">
        <v>2.08</v>
      </c>
      <c r="M211" s="263"/>
      <c r="N211" s="263"/>
      <c r="O211" s="263"/>
      <c r="P211" s="263"/>
      <c r="Q211" s="263"/>
    </row>
    <row r="212" spans="1:17" ht="19.5" x14ac:dyDescent="0.2">
      <c r="A212" s="252"/>
      <c r="B212" s="268" t="s">
        <v>407</v>
      </c>
      <c r="C212" s="265" t="s">
        <v>212</v>
      </c>
      <c r="D212" s="261" t="s">
        <v>146</v>
      </c>
      <c r="E212" s="266" t="s">
        <v>993</v>
      </c>
      <c r="F212" s="267">
        <v>109.17</v>
      </c>
      <c r="G212" s="263"/>
      <c r="H212" s="267">
        <v>109.17</v>
      </c>
      <c r="I212" s="263"/>
      <c r="J212" s="267">
        <v>8.73</v>
      </c>
      <c r="K212" s="263"/>
      <c r="L212" s="267">
        <v>8.73</v>
      </c>
      <c r="M212" s="263"/>
      <c r="N212" s="263"/>
      <c r="O212" s="263"/>
      <c r="P212" s="263"/>
      <c r="Q212" s="263"/>
    </row>
    <row r="213" spans="1:17" ht="24" x14ac:dyDescent="0.2">
      <c r="A213" s="252">
        <v>33</v>
      </c>
      <c r="B213" s="258" t="s">
        <v>984</v>
      </c>
      <c r="C213" s="259" t="s">
        <v>985</v>
      </c>
      <c r="D213" s="260" t="s">
        <v>231</v>
      </c>
      <c r="E213" s="261" t="s">
        <v>986</v>
      </c>
      <c r="F213" s="262">
        <v>93.36</v>
      </c>
      <c r="G213" s="263"/>
      <c r="H213" s="263"/>
      <c r="I213" s="263"/>
      <c r="J213" s="263">
        <v>5303</v>
      </c>
      <c r="K213" s="263"/>
      <c r="L213" s="263"/>
      <c r="M213" s="263"/>
      <c r="N213" s="263"/>
      <c r="O213" s="263"/>
      <c r="P213" s="263"/>
      <c r="Q213" s="263"/>
    </row>
    <row r="214" spans="1:17" ht="79.5" x14ac:dyDescent="0.2">
      <c r="A214" s="252">
        <v>34</v>
      </c>
      <c r="B214" s="258" t="s">
        <v>797</v>
      </c>
      <c r="C214" s="259" t="s">
        <v>994</v>
      </c>
      <c r="D214" s="260" t="s">
        <v>140</v>
      </c>
      <c r="E214" s="261" t="s">
        <v>933</v>
      </c>
      <c r="F214" s="262">
        <v>10157.719999999999</v>
      </c>
      <c r="G214" s="262">
        <v>1475.69</v>
      </c>
      <c r="H214" s="262">
        <v>181.39</v>
      </c>
      <c r="I214" s="262">
        <v>62.67</v>
      </c>
      <c r="J214" s="263">
        <v>5765</v>
      </c>
      <c r="K214" s="263">
        <v>837</v>
      </c>
      <c r="L214" s="263">
        <v>103</v>
      </c>
      <c r="M214" s="263">
        <v>36</v>
      </c>
      <c r="N214" s="263">
        <v>119.78</v>
      </c>
      <c r="O214" s="263">
        <v>67.98</v>
      </c>
      <c r="P214" s="263">
        <v>4.22</v>
      </c>
      <c r="Q214" s="263">
        <v>2.39</v>
      </c>
    </row>
    <row r="215" spans="1:17" ht="19.5" x14ac:dyDescent="0.2">
      <c r="A215" s="252"/>
      <c r="B215" s="264"/>
      <c r="C215" s="265" t="s">
        <v>799</v>
      </c>
      <c r="D215" s="261" t="s">
        <v>119</v>
      </c>
      <c r="E215" s="266" t="s">
        <v>995</v>
      </c>
      <c r="F215" s="267">
        <v>12.32</v>
      </c>
      <c r="G215" s="267">
        <v>12.32</v>
      </c>
      <c r="H215" s="263"/>
      <c r="I215" s="263"/>
      <c r="J215" s="267">
        <v>837.51</v>
      </c>
      <c r="K215" s="267">
        <v>837.51</v>
      </c>
      <c r="L215" s="263"/>
      <c r="M215" s="263"/>
      <c r="N215" s="263"/>
      <c r="O215" s="263"/>
      <c r="P215" s="263"/>
      <c r="Q215" s="263"/>
    </row>
    <row r="216" spans="1:17" ht="19.5" x14ac:dyDescent="0.2">
      <c r="A216" s="252"/>
      <c r="B216" s="268" t="s">
        <v>801</v>
      </c>
      <c r="C216" s="265" t="s">
        <v>802</v>
      </c>
      <c r="D216" s="261" t="s">
        <v>146</v>
      </c>
      <c r="E216" s="266" t="s">
        <v>996</v>
      </c>
      <c r="F216" s="267">
        <v>76.88</v>
      </c>
      <c r="G216" s="263"/>
      <c r="H216" s="267">
        <v>76.88</v>
      </c>
      <c r="I216" s="267">
        <v>15.62</v>
      </c>
      <c r="J216" s="267">
        <v>15.38</v>
      </c>
      <c r="K216" s="263"/>
      <c r="L216" s="267">
        <v>15.38</v>
      </c>
      <c r="M216" s="267">
        <v>3.12</v>
      </c>
      <c r="N216" s="263"/>
      <c r="O216" s="263"/>
      <c r="P216" s="263"/>
      <c r="Q216" s="263"/>
    </row>
    <row r="217" spans="1:17" ht="22.5" x14ac:dyDescent="0.2">
      <c r="A217" s="252"/>
      <c r="B217" s="268" t="s">
        <v>384</v>
      </c>
      <c r="C217" s="265" t="s">
        <v>145</v>
      </c>
      <c r="D217" s="261" t="s">
        <v>146</v>
      </c>
      <c r="E217" s="266" t="s">
        <v>997</v>
      </c>
      <c r="F217" s="267">
        <v>40.299999999999997</v>
      </c>
      <c r="G217" s="263"/>
      <c r="H217" s="267">
        <v>40.299999999999997</v>
      </c>
      <c r="I217" s="267">
        <v>15.62</v>
      </c>
      <c r="J217" s="267">
        <v>52.79</v>
      </c>
      <c r="K217" s="263"/>
      <c r="L217" s="267">
        <v>52.79</v>
      </c>
      <c r="M217" s="267">
        <v>20.46</v>
      </c>
      <c r="N217" s="263"/>
      <c r="O217" s="263"/>
      <c r="P217" s="263"/>
      <c r="Q217" s="263"/>
    </row>
    <row r="218" spans="1:17" ht="19.5" x14ac:dyDescent="0.2">
      <c r="A218" s="252"/>
      <c r="B218" s="268" t="s">
        <v>805</v>
      </c>
      <c r="C218" s="265" t="s">
        <v>806</v>
      </c>
      <c r="D218" s="261" t="s">
        <v>146</v>
      </c>
      <c r="E218" s="266" t="s">
        <v>998</v>
      </c>
      <c r="F218" s="267">
        <v>19.52</v>
      </c>
      <c r="G218" s="263"/>
      <c r="H218" s="267">
        <v>19.52</v>
      </c>
      <c r="I218" s="267">
        <v>13.55</v>
      </c>
      <c r="J218" s="267">
        <v>17.37</v>
      </c>
      <c r="K218" s="263"/>
      <c r="L218" s="267">
        <v>17.37</v>
      </c>
      <c r="M218" s="267">
        <v>12.06</v>
      </c>
      <c r="N218" s="263"/>
      <c r="O218" s="263"/>
      <c r="P218" s="263"/>
      <c r="Q218" s="263"/>
    </row>
    <row r="219" spans="1:17" ht="19.5" x14ac:dyDescent="0.2">
      <c r="A219" s="252"/>
      <c r="B219" s="268" t="s">
        <v>407</v>
      </c>
      <c r="C219" s="265" t="s">
        <v>212</v>
      </c>
      <c r="D219" s="261" t="s">
        <v>146</v>
      </c>
      <c r="E219" s="266" t="s">
        <v>999</v>
      </c>
      <c r="F219" s="267">
        <v>109.17</v>
      </c>
      <c r="G219" s="263"/>
      <c r="H219" s="267">
        <v>109.17</v>
      </c>
      <c r="I219" s="263"/>
      <c r="J219" s="267">
        <v>17.47</v>
      </c>
      <c r="K219" s="263"/>
      <c r="L219" s="267">
        <v>17.47</v>
      </c>
      <c r="M219" s="263"/>
      <c r="N219" s="263"/>
      <c r="O219" s="263"/>
      <c r="P219" s="263"/>
      <c r="Q219" s="263"/>
    </row>
    <row r="220" spans="1:17" ht="33.75" x14ac:dyDescent="0.2">
      <c r="A220" s="252"/>
      <c r="B220" s="268" t="s">
        <v>1000</v>
      </c>
      <c r="C220" s="265" t="s">
        <v>1001</v>
      </c>
      <c r="D220" s="261" t="s">
        <v>812</v>
      </c>
      <c r="E220" s="266" t="s">
        <v>1002</v>
      </c>
      <c r="F220" s="267">
        <v>72.59</v>
      </c>
      <c r="G220" s="263"/>
      <c r="H220" s="263"/>
      <c r="I220" s="263"/>
      <c r="J220" s="267">
        <v>4202.24</v>
      </c>
      <c r="K220" s="263"/>
      <c r="L220" s="263"/>
      <c r="M220" s="263"/>
      <c r="N220" s="263"/>
      <c r="O220" s="263"/>
      <c r="P220" s="263"/>
      <c r="Q220" s="263"/>
    </row>
    <row r="221" spans="1:17" ht="22.5" x14ac:dyDescent="0.2">
      <c r="A221" s="252"/>
      <c r="B221" s="268" t="s">
        <v>814</v>
      </c>
      <c r="C221" s="265" t="s">
        <v>815</v>
      </c>
      <c r="D221" s="261" t="s">
        <v>231</v>
      </c>
      <c r="E221" s="266" t="s">
        <v>975</v>
      </c>
      <c r="F221" s="267">
        <v>1.95</v>
      </c>
      <c r="G221" s="263"/>
      <c r="H221" s="263"/>
      <c r="I221" s="263"/>
      <c r="J221" s="267">
        <v>0.55000000000000004</v>
      </c>
      <c r="K221" s="263"/>
      <c r="L221" s="263"/>
      <c r="M221" s="263"/>
      <c r="N221" s="263"/>
      <c r="O221" s="263"/>
      <c r="P221" s="263"/>
      <c r="Q221" s="263"/>
    </row>
    <row r="222" spans="1:17" ht="22.5" x14ac:dyDescent="0.2">
      <c r="A222" s="252"/>
      <c r="B222" s="268" t="s">
        <v>817</v>
      </c>
      <c r="C222" s="265" t="s">
        <v>818</v>
      </c>
      <c r="D222" s="261" t="s">
        <v>231</v>
      </c>
      <c r="E222" s="266" t="s">
        <v>1003</v>
      </c>
      <c r="F222" s="267">
        <v>1.53</v>
      </c>
      <c r="G222" s="263"/>
      <c r="H222" s="263"/>
      <c r="I222" s="263"/>
      <c r="J222" s="267">
        <v>390.76</v>
      </c>
      <c r="K222" s="263"/>
      <c r="L222" s="263"/>
      <c r="M222" s="263"/>
      <c r="N222" s="263"/>
      <c r="O222" s="263"/>
      <c r="P222" s="263"/>
      <c r="Q222" s="263"/>
    </row>
    <row r="223" spans="1:17" ht="22.5" x14ac:dyDescent="0.2">
      <c r="A223" s="252"/>
      <c r="B223" s="268" t="s">
        <v>820</v>
      </c>
      <c r="C223" s="265" t="s">
        <v>821</v>
      </c>
      <c r="D223" s="261" t="s">
        <v>216</v>
      </c>
      <c r="E223" s="266" t="s">
        <v>1004</v>
      </c>
      <c r="F223" s="267">
        <v>8130</v>
      </c>
      <c r="G223" s="263"/>
      <c r="H223" s="263"/>
      <c r="I223" s="263"/>
      <c r="J223" s="267">
        <v>230.89</v>
      </c>
      <c r="K223" s="263"/>
      <c r="L223" s="263"/>
      <c r="M223" s="263"/>
      <c r="N223" s="263"/>
      <c r="O223" s="263"/>
      <c r="P223" s="263"/>
      <c r="Q223" s="263"/>
    </row>
    <row r="224" spans="1:17" ht="22.5" x14ac:dyDescent="0.2">
      <c r="A224" s="252"/>
      <c r="B224" s="268" t="s">
        <v>417</v>
      </c>
      <c r="C224" s="265" t="s">
        <v>418</v>
      </c>
      <c r="D224" s="261" t="s">
        <v>220</v>
      </c>
      <c r="E224" s="266" t="s">
        <v>1005</v>
      </c>
      <c r="F224" s="267">
        <v>4.88</v>
      </c>
      <c r="G224" s="263"/>
      <c r="H224" s="263"/>
      <c r="I224" s="263"/>
      <c r="J224" s="267">
        <v>0.28000000000000003</v>
      </c>
      <c r="K224" s="263"/>
      <c r="L224" s="263"/>
      <c r="M224" s="263"/>
      <c r="N224" s="263"/>
      <c r="O224" s="263"/>
      <c r="P224" s="263"/>
      <c r="Q224" s="263"/>
    </row>
    <row r="225" spans="1:17" x14ac:dyDescent="0.2">
      <c r="A225" s="257" t="s">
        <v>733</v>
      </c>
      <c r="B225" s="256"/>
      <c r="C225" s="256"/>
      <c r="D225" s="256"/>
      <c r="E225" s="256"/>
      <c r="F225" s="256"/>
      <c r="G225" s="256"/>
      <c r="H225" s="256"/>
      <c r="I225" s="256"/>
      <c r="J225" s="256"/>
      <c r="K225" s="256"/>
      <c r="L225" s="256"/>
      <c r="M225" s="256"/>
      <c r="N225" s="256"/>
      <c r="O225" s="256"/>
      <c r="P225" s="256"/>
      <c r="Q225" s="256"/>
    </row>
    <row r="226" spans="1:17" ht="60" x14ac:dyDescent="0.2">
      <c r="A226" s="252">
        <v>35</v>
      </c>
      <c r="B226" s="258" t="s">
        <v>1006</v>
      </c>
      <c r="C226" s="259" t="s">
        <v>1007</v>
      </c>
      <c r="D226" s="260" t="s">
        <v>1008</v>
      </c>
      <c r="E226" s="261" t="s">
        <v>1009</v>
      </c>
      <c r="F226" s="262">
        <v>7137.98</v>
      </c>
      <c r="G226" s="262">
        <v>1681.55</v>
      </c>
      <c r="H226" s="262">
        <v>63.15</v>
      </c>
      <c r="I226" s="262">
        <v>22.49</v>
      </c>
      <c r="J226" s="263">
        <v>6483</v>
      </c>
      <c r="K226" s="263">
        <v>1527</v>
      </c>
      <c r="L226" s="263">
        <v>57</v>
      </c>
      <c r="M226" s="263">
        <v>20</v>
      </c>
      <c r="N226" s="263">
        <v>129.94999999999999</v>
      </c>
      <c r="O226" s="263">
        <v>118.03</v>
      </c>
      <c r="P226" s="263">
        <v>1.44</v>
      </c>
      <c r="Q226" s="263">
        <v>1.31</v>
      </c>
    </row>
    <row r="227" spans="1:17" ht="19.5" x14ac:dyDescent="0.2">
      <c r="A227" s="252"/>
      <c r="B227" s="264"/>
      <c r="C227" s="265" t="s">
        <v>263</v>
      </c>
      <c r="D227" s="261" t="s">
        <v>119</v>
      </c>
      <c r="E227" s="266" t="s">
        <v>1010</v>
      </c>
      <c r="F227" s="267">
        <v>12.94</v>
      </c>
      <c r="G227" s="267">
        <v>12.94</v>
      </c>
      <c r="H227" s="263"/>
      <c r="I227" s="263"/>
      <c r="J227" s="267">
        <v>1527.31</v>
      </c>
      <c r="K227" s="267">
        <v>1527.31</v>
      </c>
      <c r="L227" s="263"/>
      <c r="M227" s="263"/>
      <c r="N227" s="263"/>
      <c r="O227" s="263"/>
      <c r="P227" s="263"/>
      <c r="Q227" s="263"/>
    </row>
    <row r="228" spans="1:17" ht="19.5" x14ac:dyDescent="0.2">
      <c r="A228" s="252"/>
      <c r="B228" s="268" t="s">
        <v>801</v>
      </c>
      <c r="C228" s="265" t="s">
        <v>802</v>
      </c>
      <c r="D228" s="261" t="s">
        <v>146</v>
      </c>
      <c r="E228" s="266" t="s">
        <v>1011</v>
      </c>
      <c r="F228" s="267">
        <v>76.88</v>
      </c>
      <c r="G228" s="263"/>
      <c r="H228" s="267">
        <v>76.88</v>
      </c>
      <c r="I228" s="267">
        <v>15.62</v>
      </c>
      <c r="J228" s="267">
        <v>9.99</v>
      </c>
      <c r="K228" s="263"/>
      <c r="L228" s="267">
        <v>9.99</v>
      </c>
      <c r="M228" s="267">
        <v>2.0299999999999998</v>
      </c>
      <c r="N228" s="263"/>
      <c r="O228" s="263"/>
      <c r="P228" s="263"/>
      <c r="Q228" s="263"/>
    </row>
    <row r="229" spans="1:17" ht="22.5" x14ac:dyDescent="0.2">
      <c r="A229" s="252"/>
      <c r="B229" s="268" t="s">
        <v>384</v>
      </c>
      <c r="C229" s="265" t="s">
        <v>145</v>
      </c>
      <c r="D229" s="261" t="s">
        <v>146</v>
      </c>
      <c r="E229" s="266" t="s">
        <v>1012</v>
      </c>
      <c r="F229" s="267">
        <v>40.299999999999997</v>
      </c>
      <c r="G229" s="263"/>
      <c r="H229" s="267">
        <v>40.299999999999997</v>
      </c>
      <c r="I229" s="267">
        <v>15.62</v>
      </c>
      <c r="J229" s="267">
        <v>47.55</v>
      </c>
      <c r="K229" s="263"/>
      <c r="L229" s="267">
        <v>47.55</v>
      </c>
      <c r="M229" s="267">
        <v>18.43</v>
      </c>
      <c r="N229" s="263"/>
      <c r="O229" s="263"/>
      <c r="P229" s="263"/>
      <c r="Q229" s="263"/>
    </row>
    <row r="230" spans="1:17" ht="22.5" x14ac:dyDescent="0.2">
      <c r="A230" s="252"/>
      <c r="B230" s="268" t="s">
        <v>1013</v>
      </c>
      <c r="C230" s="265" t="s">
        <v>1014</v>
      </c>
      <c r="D230" s="261" t="s">
        <v>216</v>
      </c>
      <c r="E230" s="266" t="s">
        <v>1015</v>
      </c>
      <c r="F230" s="267">
        <v>9861.06</v>
      </c>
      <c r="G230" s="263"/>
      <c r="H230" s="263"/>
      <c r="I230" s="263"/>
      <c r="J230" s="267">
        <v>22.68</v>
      </c>
      <c r="K230" s="263"/>
      <c r="L230" s="263"/>
      <c r="M230" s="263"/>
      <c r="N230" s="263"/>
      <c r="O230" s="263"/>
      <c r="P230" s="263"/>
      <c r="Q230" s="263"/>
    </row>
    <row r="231" spans="1:17" ht="22.5" x14ac:dyDescent="0.2">
      <c r="A231" s="252"/>
      <c r="B231" s="268" t="s">
        <v>1016</v>
      </c>
      <c r="C231" s="265" t="s">
        <v>1017</v>
      </c>
      <c r="D231" s="261" t="s">
        <v>812</v>
      </c>
      <c r="E231" s="266" t="s">
        <v>1018</v>
      </c>
      <c r="F231" s="267">
        <v>30.35</v>
      </c>
      <c r="G231" s="263"/>
      <c r="H231" s="263"/>
      <c r="I231" s="263"/>
      <c r="J231" s="267">
        <v>2977.34</v>
      </c>
      <c r="K231" s="263"/>
      <c r="L231" s="263"/>
      <c r="M231" s="263"/>
      <c r="N231" s="263"/>
      <c r="O231" s="263"/>
      <c r="P231" s="263"/>
      <c r="Q231" s="263"/>
    </row>
    <row r="232" spans="1:17" ht="22.5" x14ac:dyDescent="0.2">
      <c r="A232" s="252"/>
      <c r="B232" s="268" t="s">
        <v>1019</v>
      </c>
      <c r="C232" s="265" t="s">
        <v>1020</v>
      </c>
      <c r="D232" s="261" t="s">
        <v>216</v>
      </c>
      <c r="E232" s="266" t="s">
        <v>1021</v>
      </c>
      <c r="F232" s="267">
        <v>630.70000000000005</v>
      </c>
      <c r="G232" s="263"/>
      <c r="H232" s="263"/>
      <c r="I232" s="263"/>
      <c r="J232" s="267">
        <v>7.44</v>
      </c>
      <c r="K232" s="263"/>
      <c r="L232" s="263"/>
      <c r="M232" s="263"/>
      <c r="N232" s="263"/>
      <c r="O232" s="263"/>
      <c r="P232" s="263"/>
      <c r="Q232" s="263"/>
    </row>
    <row r="233" spans="1:17" ht="22.5" x14ac:dyDescent="0.2">
      <c r="A233" s="252"/>
      <c r="B233" s="268" t="s">
        <v>1022</v>
      </c>
      <c r="C233" s="265" t="s">
        <v>1023</v>
      </c>
      <c r="D233" s="261" t="s">
        <v>231</v>
      </c>
      <c r="E233" s="266" t="s">
        <v>1024</v>
      </c>
      <c r="F233" s="267">
        <v>9.76</v>
      </c>
      <c r="G233" s="263"/>
      <c r="H233" s="263"/>
      <c r="I233" s="263"/>
      <c r="J233" s="267">
        <v>106.38</v>
      </c>
      <c r="K233" s="263"/>
      <c r="L233" s="263"/>
      <c r="M233" s="263"/>
      <c r="N233" s="263"/>
      <c r="O233" s="263"/>
      <c r="P233" s="263"/>
      <c r="Q233" s="263"/>
    </row>
    <row r="234" spans="1:17" ht="22.5" x14ac:dyDescent="0.2">
      <c r="A234" s="252"/>
      <c r="B234" s="268" t="s">
        <v>1025</v>
      </c>
      <c r="C234" s="265" t="s">
        <v>1026</v>
      </c>
      <c r="D234" s="261" t="s">
        <v>220</v>
      </c>
      <c r="E234" s="266" t="s">
        <v>1027</v>
      </c>
      <c r="F234" s="267">
        <v>634.02</v>
      </c>
      <c r="G234" s="263"/>
      <c r="H234" s="263"/>
      <c r="I234" s="263"/>
      <c r="J234" s="267">
        <v>1785.4</v>
      </c>
      <c r="K234" s="263"/>
      <c r="L234" s="263"/>
      <c r="M234" s="263"/>
      <c r="N234" s="263"/>
      <c r="O234" s="263"/>
      <c r="P234" s="263"/>
      <c r="Q234" s="263"/>
    </row>
    <row r="235" spans="1:17" ht="22.5" x14ac:dyDescent="0.2">
      <c r="A235" s="252"/>
      <c r="B235" s="268" t="s">
        <v>1028</v>
      </c>
      <c r="C235" s="265" t="s">
        <v>418</v>
      </c>
      <c r="D235" s="261" t="s">
        <v>220</v>
      </c>
      <c r="E235" s="266" t="s">
        <v>1029</v>
      </c>
      <c r="F235" s="267">
        <v>4.88</v>
      </c>
      <c r="G235" s="263"/>
      <c r="H235" s="263"/>
      <c r="I235" s="263"/>
      <c r="J235" s="267">
        <v>0.04</v>
      </c>
      <c r="K235" s="263"/>
      <c r="L235" s="263"/>
      <c r="M235" s="263"/>
      <c r="N235" s="263"/>
      <c r="O235" s="263"/>
      <c r="P235" s="263"/>
      <c r="Q235" s="263"/>
    </row>
    <row r="236" spans="1:17" ht="60" x14ac:dyDescent="0.2">
      <c r="A236" s="252">
        <v>36</v>
      </c>
      <c r="B236" s="258" t="s">
        <v>1030</v>
      </c>
      <c r="C236" s="259" t="s">
        <v>1031</v>
      </c>
      <c r="D236" s="260" t="s">
        <v>887</v>
      </c>
      <c r="E236" s="261" t="s">
        <v>1009</v>
      </c>
      <c r="F236" s="262">
        <v>606.48</v>
      </c>
      <c r="G236" s="262">
        <v>160.66999999999999</v>
      </c>
      <c r="H236" s="262">
        <v>3.68</v>
      </c>
      <c r="I236" s="262">
        <v>0.16</v>
      </c>
      <c r="J236" s="263">
        <v>551</v>
      </c>
      <c r="K236" s="263">
        <v>146</v>
      </c>
      <c r="L236" s="263">
        <v>3</v>
      </c>
      <c r="M236" s="263"/>
      <c r="N236" s="263">
        <v>11.99</v>
      </c>
      <c r="O236" s="263">
        <v>10.89</v>
      </c>
      <c r="P236" s="263">
        <v>0.01</v>
      </c>
      <c r="Q236" s="263">
        <v>0.01</v>
      </c>
    </row>
    <row r="237" spans="1:17" ht="19.5" x14ac:dyDescent="0.2">
      <c r="A237" s="252"/>
      <c r="B237" s="264"/>
      <c r="C237" s="265" t="s">
        <v>400</v>
      </c>
      <c r="D237" s="261" t="s">
        <v>119</v>
      </c>
      <c r="E237" s="266" t="s">
        <v>1032</v>
      </c>
      <c r="F237" s="267">
        <v>13.4</v>
      </c>
      <c r="G237" s="267">
        <v>13.4</v>
      </c>
      <c r="H237" s="263"/>
      <c r="I237" s="263"/>
      <c r="J237" s="267">
        <v>145.93</v>
      </c>
      <c r="K237" s="267">
        <v>145.93</v>
      </c>
      <c r="L237" s="263"/>
      <c r="M237" s="263"/>
      <c r="N237" s="263"/>
      <c r="O237" s="263"/>
      <c r="P237" s="263"/>
      <c r="Q237" s="263"/>
    </row>
    <row r="238" spans="1:17" ht="22.5" x14ac:dyDescent="0.2">
      <c r="A238" s="252"/>
      <c r="B238" s="268" t="s">
        <v>144</v>
      </c>
      <c r="C238" s="265" t="s">
        <v>145</v>
      </c>
      <c r="D238" s="261" t="s">
        <v>146</v>
      </c>
      <c r="E238" s="266" t="s">
        <v>1033</v>
      </c>
      <c r="F238" s="267">
        <v>40.299999999999997</v>
      </c>
      <c r="G238" s="263"/>
      <c r="H238" s="267">
        <v>40.299999999999997</v>
      </c>
      <c r="I238" s="267">
        <v>15.62</v>
      </c>
      <c r="J238" s="267">
        <v>0.4</v>
      </c>
      <c r="K238" s="263"/>
      <c r="L238" s="267">
        <v>0.4</v>
      </c>
      <c r="M238" s="267">
        <v>0.16</v>
      </c>
      <c r="N238" s="263"/>
      <c r="O238" s="263"/>
      <c r="P238" s="263"/>
      <c r="Q238" s="263"/>
    </row>
    <row r="239" spans="1:17" ht="19.5" x14ac:dyDescent="0.2">
      <c r="A239" s="252"/>
      <c r="B239" s="268" t="s">
        <v>789</v>
      </c>
      <c r="C239" s="265" t="s">
        <v>212</v>
      </c>
      <c r="D239" s="261" t="s">
        <v>146</v>
      </c>
      <c r="E239" s="266" t="s">
        <v>1034</v>
      </c>
      <c r="F239" s="267">
        <v>109.17</v>
      </c>
      <c r="G239" s="263"/>
      <c r="H239" s="267">
        <v>109.17</v>
      </c>
      <c r="I239" s="263"/>
      <c r="J239" s="267">
        <v>3.28</v>
      </c>
      <c r="K239" s="263"/>
      <c r="L239" s="267">
        <v>3.28</v>
      </c>
      <c r="M239" s="263"/>
      <c r="N239" s="263"/>
      <c r="O239" s="263"/>
      <c r="P239" s="263"/>
      <c r="Q239" s="263"/>
    </row>
    <row r="240" spans="1:17" ht="22.5" x14ac:dyDescent="0.2">
      <c r="A240" s="252"/>
      <c r="B240" s="268" t="s">
        <v>891</v>
      </c>
      <c r="C240" s="265" t="s">
        <v>892</v>
      </c>
      <c r="D240" s="261" t="s">
        <v>812</v>
      </c>
      <c r="E240" s="266" t="s">
        <v>1035</v>
      </c>
      <c r="F240" s="267">
        <v>77.349999999999994</v>
      </c>
      <c r="G240" s="263"/>
      <c r="H240" s="263"/>
      <c r="I240" s="263"/>
      <c r="J240" s="267">
        <v>309.17</v>
      </c>
      <c r="K240" s="263"/>
      <c r="L240" s="263"/>
      <c r="M240" s="263"/>
      <c r="N240" s="263"/>
      <c r="O240" s="263"/>
      <c r="P240" s="263"/>
      <c r="Q240" s="263"/>
    </row>
    <row r="241" spans="1:17" ht="22.5" x14ac:dyDescent="0.2">
      <c r="A241" s="252"/>
      <c r="B241" s="268" t="s">
        <v>1036</v>
      </c>
      <c r="C241" s="265" t="s">
        <v>1037</v>
      </c>
      <c r="D241" s="261" t="s">
        <v>216</v>
      </c>
      <c r="E241" s="266" t="s">
        <v>1038</v>
      </c>
      <c r="F241" s="267">
        <v>3500</v>
      </c>
      <c r="G241" s="263"/>
      <c r="H241" s="263"/>
      <c r="I241" s="263"/>
      <c r="J241" s="267">
        <v>92.05</v>
      </c>
      <c r="K241" s="263"/>
      <c r="L241" s="263"/>
      <c r="M241" s="263"/>
      <c r="N241" s="263"/>
      <c r="O241" s="263"/>
      <c r="P241" s="263"/>
      <c r="Q241" s="263"/>
    </row>
    <row r="242" spans="1:17" ht="22.5" x14ac:dyDescent="0.2">
      <c r="A242" s="252"/>
      <c r="B242" s="268" t="s">
        <v>897</v>
      </c>
      <c r="C242" s="265" t="s">
        <v>815</v>
      </c>
      <c r="D242" s="261" t="s">
        <v>231</v>
      </c>
      <c r="E242" s="266" t="s">
        <v>1039</v>
      </c>
      <c r="F242" s="267">
        <v>1.95</v>
      </c>
      <c r="G242" s="263"/>
      <c r="H242" s="263"/>
      <c r="I242" s="263"/>
      <c r="J242" s="267">
        <v>0.27</v>
      </c>
      <c r="K242" s="263"/>
      <c r="L242" s="263"/>
      <c r="M242" s="263"/>
      <c r="N242" s="263"/>
      <c r="O242" s="263"/>
      <c r="P242" s="263"/>
      <c r="Q242" s="263"/>
    </row>
    <row r="243" spans="1:17" ht="60" x14ac:dyDescent="0.2">
      <c r="A243" s="252">
        <v>37</v>
      </c>
      <c r="B243" s="258" t="s">
        <v>956</v>
      </c>
      <c r="C243" s="259" t="s">
        <v>1040</v>
      </c>
      <c r="D243" s="260" t="s">
        <v>958</v>
      </c>
      <c r="E243" s="261" t="s">
        <v>1009</v>
      </c>
      <c r="F243" s="262">
        <v>1039.01</v>
      </c>
      <c r="G243" s="262">
        <v>415.88</v>
      </c>
      <c r="H243" s="262">
        <v>36.75</v>
      </c>
      <c r="I243" s="262">
        <v>0.47</v>
      </c>
      <c r="J243" s="263">
        <v>944</v>
      </c>
      <c r="K243" s="263">
        <v>378</v>
      </c>
      <c r="L243" s="263">
        <v>33</v>
      </c>
      <c r="M243" s="263"/>
      <c r="N243" s="263">
        <v>26.97</v>
      </c>
      <c r="O243" s="263">
        <v>24.5</v>
      </c>
      <c r="P243" s="263">
        <v>0.03</v>
      </c>
      <c r="Q243" s="263">
        <v>0.03</v>
      </c>
    </row>
    <row r="244" spans="1:17" ht="19.5" x14ac:dyDescent="0.2">
      <c r="A244" s="252"/>
      <c r="B244" s="264"/>
      <c r="C244" s="265" t="s">
        <v>959</v>
      </c>
      <c r="D244" s="261" t="s">
        <v>119</v>
      </c>
      <c r="E244" s="266" t="s">
        <v>1041</v>
      </c>
      <c r="F244" s="267">
        <v>15.42</v>
      </c>
      <c r="G244" s="267">
        <v>15.42</v>
      </c>
      <c r="H244" s="263"/>
      <c r="I244" s="263"/>
      <c r="J244" s="267">
        <v>377.79</v>
      </c>
      <c r="K244" s="267">
        <v>377.79</v>
      </c>
      <c r="L244" s="263"/>
      <c r="M244" s="263"/>
      <c r="N244" s="263"/>
      <c r="O244" s="263"/>
      <c r="P244" s="263"/>
      <c r="Q244" s="263"/>
    </row>
    <row r="245" spans="1:17" ht="22.5" x14ac:dyDescent="0.2">
      <c r="A245" s="252"/>
      <c r="B245" s="268" t="s">
        <v>144</v>
      </c>
      <c r="C245" s="265" t="s">
        <v>145</v>
      </c>
      <c r="D245" s="261" t="s">
        <v>146</v>
      </c>
      <c r="E245" s="266" t="s">
        <v>1034</v>
      </c>
      <c r="F245" s="267">
        <v>40.299999999999997</v>
      </c>
      <c r="G245" s="263"/>
      <c r="H245" s="267">
        <v>40.299999999999997</v>
      </c>
      <c r="I245" s="267">
        <v>15.62</v>
      </c>
      <c r="J245" s="267">
        <v>1.21</v>
      </c>
      <c r="K245" s="263"/>
      <c r="L245" s="267">
        <v>1.21</v>
      </c>
      <c r="M245" s="267">
        <v>0.47</v>
      </c>
      <c r="N245" s="263"/>
      <c r="O245" s="263"/>
      <c r="P245" s="263"/>
      <c r="Q245" s="263"/>
    </row>
    <row r="246" spans="1:17" ht="19.5" x14ac:dyDescent="0.2">
      <c r="A246" s="252"/>
      <c r="B246" s="268" t="s">
        <v>962</v>
      </c>
      <c r="C246" s="265" t="s">
        <v>963</v>
      </c>
      <c r="D246" s="261" t="s">
        <v>146</v>
      </c>
      <c r="E246" s="266" t="s">
        <v>1042</v>
      </c>
      <c r="F246" s="267">
        <v>42.14</v>
      </c>
      <c r="G246" s="263"/>
      <c r="H246" s="267">
        <v>42.14</v>
      </c>
      <c r="I246" s="263"/>
      <c r="J246" s="267">
        <v>27.39</v>
      </c>
      <c r="K246" s="263"/>
      <c r="L246" s="267">
        <v>27.39</v>
      </c>
      <c r="M246" s="263"/>
      <c r="N246" s="263"/>
      <c r="O246" s="263"/>
      <c r="P246" s="263"/>
      <c r="Q246" s="263"/>
    </row>
    <row r="247" spans="1:17" ht="19.5" x14ac:dyDescent="0.2">
      <c r="A247" s="252"/>
      <c r="B247" s="268" t="s">
        <v>965</v>
      </c>
      <c r="C247" s="265" t="s">
        <v>966</v>
      </c>
      <c r="D247" s="261" t="s">
        <v>146</v>
      </c>
      <c r="E247" s="266" t="s">
        <v>1043</v>
      </c>
      <c r="F247" s="267">
        <v>3.35</v>
      </c>
      <c r="G247" s="263"/>
      <c r="H247" s="267">
        <v>3.35</v>
      </c>
      <c r="I247" s="263"/>
      <c r="J247" s="267">
        <v>0.77</v>
      </c>
      <c r="K247" s="263"/>
      <c r="L247" s="267">
        <v>0.77</v>
      </c>
      <c r="M247" s="263"/>
      <c r="N247" s="263"/>
      <c r="O247" s="263"/>
      <c r="P247" s="263"/>
      <c r="Q247" s="263"/>
    </row>
    <row r="248" spans="1:17" ht="19.5" x14ac:dyDescent="0.2">
      <c r="A248" s="252"/>
      <c r="B248" s="268" t="s">
        <v>407</v>
      </c>
      <c r="C248" s="265" t="s">
        <v>212</v>
      </c>
      <c r="D248" s="261" t="s">
        <v>146</v>
      </c>
      <c r="E248" s="266" t="s">
        <v>1044</v>
      </c>
      <c r="F248" s="267">
        <v>109.17</v>
      </c>
      <c r="G248" s="263"/>
      <c r="H248" s="267">
        <v>109.17</v>
      </c>
      <c r="I248" s="263"/>
      <c r="J248" s="267">
        <v>4.37</v>
      </c>
      <c r="K248" s="263"/>
      <c r="L248" s="267">
        <v>4.37</v>
      </c>
      <c r="M248" s="263"/>
      <c r="N248" s="263"/>
      <c r="O248" s="263"/>
      <c r="P248" s="263"/>
      <c r="Q248" s="263"/>
    </row>
    <row r="249" spans="1:17" ht="22.5" x14ac:dyDescent="0.2">
      <c r="A249" s="288" t="s">
        <v>809</v>
      </c>
      <c r="B249" s="268" t="s">
        <v>968</v>
      </c>
      <c r="C249" s="265" t="s">
        <v>969</v>
      </c>
      <c r="D249" s="261" t="s">
        <v>216</v>
      </c>
      <c r="E249" s="266" t="s">
        <v>1045</v>
      </c>
      <c r="F249" s="267">
        <v>12610</v>
      </c>
      <c r="G249" s="263"/>
      <c r="H249" s="263"/>
      <c r="I249" s="263"/>
      <c r="J249" s="267">
        <v>229.5</v>
      </c>
      <c r="K249" s="263"/>
      <c r="L249" s="263"/>
      <c r="M249" s="263"/>
      <c r="N249" s="263"/>
      <c r="O249" s="263"/>
      <c r="P249" s="263"/>
      <c r="Q249" s="263"/>
    </row>
    <row r="250" spans="1:17" ht="22.5" x14ac:dyDescent="0.2">
      <c r="A250" s="252"/>
      <c r="B250" s="268" t="s">
        <v>971</v>
      </c>
      <c r="C250" s="265" t="s">
        <v>972</v>
      </c>
      <c r="D250" s="261" t="s">
        <v>216</v>
      </c>
      <c r="E250" s="266" t="s">
        <v>1046</v>
      </c>
      <c r="F250" s="267">
        <v>8330.01</v>
      </c>
      <c r="G250" s="263"/>
      <c r="H250" s="263"/>
      <c r="I250" s="263"/>
      <c r="J250" s="267">
        <v>302.38</v>
      </c>
      <c r="K250" s="263"/>
      <c r="L250" s="263"/>
      <c r="M250" s="263"/>
      <c r="N250" s="263"/>
      <c r="O250" s="263"/>
      <c r="P250" s="263"/>
      <c r="Q250" s="263"/>
    </row>
    <row r="251" spans="1:17" ht="22.5" x14ac:dyDescent="0.2">
      <c r="A251" s="252"/>
      <c r="B251" s="268" t="s">
        <v>974</v>
      </c>
      <c r="C251" s="265" t="s">
        <v>815</v>
      </c>
      <c r="D251" s="261" t="s">
        <v>231</v>
      </c>
      <c r="E251" s="266" t="s">
        <v>1047</v>
      </c>
      <c r="F251" s="267">
        <v>1.95</v>
      </c>
      <c r="G251" s="263"/>
      <c r="H251" s="263"/>
      <c r="I251" s="263"/>
      <c r="J251" s="267">
        <v>0.89</v>
      </c>
      <c r="K251" s="263"/>
      <c r="L251" s="263"/>
      <c r="M251" s="263"/>
      <c r="N251" s="263"/>
      <c r="O251" s="263"/>
      <c r="P251" s="263"/>
      <c r="Q251" s="263"/>
    </row>
    <row r="252" spans="1:17" ht="63" x14ac:dyDescent="0.2">
      <c r="A252" s="252">
        <v>38</v>
      </c>
      <c r="B252" s="258" t="s">
        <v>976</v>
      </c>
      <c r="C252" s="259" t="s">
        <v>1048</v>
      </c>
      <c r="D252" s="260" t="s">
        <v>958</v>
      </c>
      <c r="E252" s="261" t="s">
        <v>1009</v>
      </c>
      <c r="F252" s="262">
        <v>1016.69</v>
      </c>
      <c r="G252" s="262">
        <v>415.88</v>
      </c>
      <c r="H252" s="262">
        <v>223.72</v>
      </c>
      <c r="I252" s="262">
        <v>2.81</v>
      </c>
      <c r="J252" s="263">
        <v>923</v>
      </c>
      <c r="K252" s="263">
        <v>378</v>
      </c>
      <c r="L252" s="263">
        <v>203</v>
      </c>
      <c r="M252" s="263">
        <v>3</v>
      </c>
      <c r="N252" s="263">
        <v>26.97</v>
      </c>
      <c r="O252" s="263">
        <v>24.5</v>
      </c>
      <c r="P252" s="263">
        <v>0.18</v>
      </c>
      <c r="Q252" s="263">
        <v>0.16</v>
      </c>
    </row>
    <row r="253" spans="1:17" ht="19.5" x14ac:dyDescent="0.2">
      <c r="A253" s="252"/>
      <c r="B253" s="264"/>
      <c r="C253" s="265" t="s">
        <v>959</v>
      </c>
      <c r="D253" s="261" t="s">
        <v>119</v>
      </c>
      <c r="E253" s="266" t="s">
        <v>1041</v>
      </c>
      <c r="F253" s="267">
        <v>15.42</v>
      </c>
      <c r="G253" s="267">
        <v>15.42</v>
      </c>
      <c r="H253" s="263"/>
      <c r="I253" s="263"/>
      <c r="J253" s="267">
        <v>377.79</v>
      </c>
      <c r="K253" s="267">
        <v>377.79</v>
      </c>
      <c r="L253" s="263"/>
      <c r="M253" s="263"/>
      <c r="N253" s="263"/>
      <c r="O253" s="263"/>
      <c r="P253" s="263"/>
      <c r="Q253" s="263"/>
    </row>
    <row r="254" spans="1:17" ht="22.5" x14ac:dyDescent="0.2">
      <c r="A254" s="252"/>
      <c r="B254" s="268" t="s">
        <v>144</v>
      </c>
      <c r="C254" s="265" t="s">
        <v>145</v>
      </c>
      <c r="D254" s="261" t="s">
        <v>146</v>
      </c>
      <c r="E254" s="266" t="s">
        <v>1049</v>
      </c>
      <c r="F254" s="267">
        <v>40.299999999999997</v>
      </c>
      <c r="G254" s="263"/>
      <c r="H254" s="267">
        <v>40.299999999999997</v>
      </c>
      <c r="I254" s="267">
        <v>15.62</v>
      </c>
      <c r="J254" s="267">
        <v>6.45</v>
      </c>
      <c r="K254" s="263"/>
      <c r="L254" s="267">
        <v>6.45</v>
      </c>
      <c r="M254" s="267">
        <v>2.5</v>
      </c>
      <c r="N254" s="263"/>
      <c r="O254" s="263"/>
      <c r="P254" s="263"/>
      <c r="Q254" s="263"/>
    </row>
    <row r="255" spans="1:17" ht="19.5" x14ac:dyDescent="0.2">
      <c r="A255" s="252"/>
      <c r="B255" s="268" t="s">
        <v>962</v>
      </c>
      <c r="C255" s="265" t="s">
        <v>963</v>
      </c>
      <c r="D255" s="261" t="s">
        <v>146</v>
      </c>
      <c r="E255" s="266" t="s">
        <v>1050</v>
      </c>
      <c r="F255" s="267">
        <v>42.14</v>
      </c>
      <c r="G255" s="263"/>
      <c r="H255" s="267">
        <v>42.14</v>
      </c>
      <c r="I255" s="263"/>
      <c r="J255" s="267">
        <v>167.3</v>
      </c>
      <c r="K255" s="263"/>
      <c r="L255" s="267">
        <v>167.3</v>
      </c>
      <c r="M255" s="263"/>
      <c r="N255" s="263"/>
      <c r="O255" s="263"/>
      <c r="P255" s="263"/>
      <c r="Q255" s="263"/>
    </row>
    <row r="256" spans="1:17" ht="19.5" x14ac:dyDescent="0.2">
      <c r="A256" s="252"/>
      <c r="B256" s="268" t="s">
        <v>965</v>
      </c>
      <c r="C256" s="265" t="s">
        <v>966</v>
      </c>
      <c r="D256" s="261" t="s">
        <v>146</v>
      </c>
      <c r="E256" s="266" t="s">
        <v>1051</v>
      </c>
      <c r="F256" s="267">
        <v>3.35</v>
      </c>
      <c r="G256" s="263"/>
      <c r="H256" s="267">
        <v>3.35</v>
      </c>
      <c r="I256" s="263"/>
      <c r="J256" s="267">
        <v>4.5599999999999996</v>
      </c>
      <c r="K256" s="263"/>
      <c r="L256" s="267">
        <v>4.5599999999999996</v>
      </c>
      <c r="M256" s="263"/>
      <c r="N256" s="263"/>
      <c r="O256" s="263"/>
      <c r="P256" s="263"/>
      <c r="Q256" s="263"/>
    </row>
    <row r="257" spans="1:17" ht="19.5" x14ac:dyDescent="0.2">
      <c r="A257" s="252"/>
      <c r="B257" s="268" t="s">
        <v>407</v>
      </c>
      <c r="C257" s="265" t="s">
        <v>212</v>
      </c>
      <c r="D257" s="261" t="s">
        <v>146</v>
      </c>
      <c r="E257" s="266" t="s">
        <v>1043</v>
      </c>
      <c r="F257" s="267">
        <v>109.17</v>
      </c>
      <c r="G257" s="263"/>
      <c r="H257" s="267">
        <v>109.17</v>
      </c>
      <c r="I257" s="263"/>
      <c r="J257" s="267">
        <v>25.11</v>
      </c>
      <c r="K257" s="263"/>
      <c r="L257" s="267">
        <v>25.11</v>
      </c>
      <c r="M257" s="263"/>
      <c r="N257" s="263"/>
      <c r="O257" s="263"/>
      <c r="P257" s="263"/>
      <c r="Q257" s="263"/>
    </row>
    <row r="258" spans="1:17" ht="22.5" x14ac:dyDescent="0.2">
      <c r="A258" s="252"/>
      <c r="B258" s="268" t="s">
        <v>981</v>
      </c>
      <c r="C258" s="265" t="s">
        <v>982</v>
      </c>
      <c r="D258" s="261" t="s">
        <v>216</v>
      </c>
      <c r="E258" s="266" t="s">
        <v>1052</v>
      </c>
      <c r="F258" s="267">
        <v>6598.59</v>
      </c>
      <c r="G258" s="263"/>
      <c r="H258" s="263"/>
      <c r="I258" s="263"/>
      <c r="J258" s="267">
        <v>341.81</v>
      </c>
      <c r="K258" s="263"/>
      <c r="L258" s="263"/>
      <c r="M258" s="263"/>
      <c r="N258" s="263"/>
      <c r="O258" s="263"/>
      <c r="P258" s="263"/>
      <c r="Q258" s="263"/>
    </row>
    <row r="259" spans="1:17" ht="22.5" x14ac:dyDescent="0.2">
      <c r="A259" s="252"/>
      <c r="B259" s="268" t="s">
        <v>814</v>
      </c>
      <c r="C259" s="265" t="s">
        <v>815</v>
      </c>
      <c r="D259" s="261" t="s">
        <v>231</v>
      </c>
      <c r="E259" s="266" t="s">
        <v>1047</v>
      </c>
      <c r="F259" s="267">
        <v>1.95</v>
      </c>
      <c r="G259" s="263"/>
      <c r="H259" s="263"/>
      <c r="I259" s="263"/>
      <c r="J259" s="267">
        <v>0.89</v>
      </c>
      <c r="K259" s="263"/>
      <c r="L259" s="263"/>
      <c r="M259" s="263"/>
      <c r="N259" s="263"/>
      <c r="O259" s="263"/>
      <c r="P259" s="263"/>
      <c r="Q259" s="263"/>
    </row>
    <row r="260" spans="1:17" ht="24" x14ac:dyDescent="0.2">
      <c r="A260" s="252">
        <v>39</v>
      </c>
      <c r="B260" s="258" t="s">
        <v>984</v>
      </c>
      <c r="C260" s="259" t="s">
        <v>985</v>
      </c>
      <c r="D260" s="260" t="s">
        <v>231</v>
      </c>
      <c r="E260" s="261" t="s">
        <v>1053</v>
      </c>
      <c r="F260" s="262">
        <v>93.36</v>
      </c>
      <c r="G260" s="263"/>
      <c r="H260" s="263"/>
      <c r="I260" s="263"/>
      <c r="J260" s="263">
        <v>8477</v>
      </c>
      <c r="K260" s="263"/>
      <c r="L260" s="263"/>
      <c r="M260" s="263"/>
      <c r="N260" s="263"/>
      <c r="O260" s="263"/>
      <c r="P260" s="263"/>
      <c r="Q260" s="263"/>
    </row>
    <row r="261" spans="1:17" ht="75" x14ac:dyDescent="0.2">
      <c r="A261" s="252">
        <v>40</v>
      </c>
      <c r="B261" s="258" t="s">
        <v>987</v>
      </c>
      <c r="C261" s="259" t="s">
        <v>1054</v>
      </c>
      <c r="D261" s="260" t="s">
        <v>958</v>
      </c>
      <c r="E261" s="261" t="s">
        <v>1009</v>
      </c>
      <c r="F261" s="262">
        <v>255.62</v>
      </c>
      <c r="G261" s="262">
        <v>140.32</v>
      </c>
      <c r="H261" s="262">
        <v>115.29</v>
      </c>
      <c r="I261" s="262">
        <v>1.56</v>
      </c>
      <c r="J261" s="263">
        <v>232</v>
      </c>
      <c r="K261" s="263">
        <v>127</v>
      </c>
      <c r="L261" s="263">
        <v>105</v>
      </c>
      <c r="M261" s="263">
        <v>1</v>
      </c>
      <c r="N261" s="263">
        <v>9.1</v>
      </c>
      <c r="O261" s="263">
        <v>8.27</v>
      </c>
      <c r="P261" s="263">
        <v>0.1</v>
      </c>
      <c r="Q261" s="263">
        <v>0.09</v>
      </c>
    </row>
    <row r="262" spans="1:17" ht="19.5" x14ac:dyDescent="0.2">
      <c r="A262" s="252"/>
      <c r="B262" s="264"/>
      <c r="C262" s="265" t="s">
        <v>959</v>
      </c>
      <c r="D262" s="261" t="s">
        <v>119</v>
      </c>
      <c r="E262" s="266" t="s">
        <v>1055</v>
      </c>
      <c r="F262" s="267">
        <v>15.42</v>
      </c>
      <c r="G262" s="267">
        <v>15.42</v>
      </c>
      <c r="H262" s="263"/>
      <c r="I262" s="263"/>
      <c r="J262" s="267">
        <v>127.52</v>
      </c>
      <c r="K262" s="267">
        <v>127.52</v>
      </c>
      <c r="L262" s="263"/>
      <c r="M262" s="263"/>
      <c r="N262" s="263"/>
      <c r="O262" s="263"/>
      <c r="P262" s="263"/>
      <c r="Q262" s="263"/>
    </row>
    <row r="263" spans="1:17" ht="22.5" x14ac:dyDescent="0.2">
      <c r="A263" s="252"/>
      <c r="B263" s="268" t="s">
        <v>144</v>
      </c>
      <c r="C263" s="265" t="s">
        <v>145</v>
      </c>
      <c r="D263" s="261" t="s">
        <v>146</v>
      </c>
      <c r="E263" s="266" t="s">
        <v>1056</v>
      </c>
      <c r="F263" s="267">
        <v>40.299999999999997</v>
      </c>
      <c r="G263" s="263"/>
      <c r="H263" s="267">
        <v>40.299999999999997</v>
      </c>
      <c r="I263" s="267">
        <v>15.62</v>
      </c>
      <c r="J263" s="267">
        <v>3.63</v>
      </c>
      <c r="K263" s="263"/>
      <c r="L263" s="267">
        <v>3.63</v>
      </c>
      <c r="M263" s="267">
        <v>1.41</v>
      </c>
      <c r="N263" s="263"/>
      <c r="O263" s="263"/>
      <c r="P263" s="263"/>
      <c r="Q263" s="263"/>
    </row>
    <row r="264" spans="1:17" ht="19.5" x14ac:dyDescent="0.2">
      <c r="A264" s="252"/>
      <c r="B264" s="268" t="s">
        <v>962</v>
      </c>
      <c r="C264" s="265" t="s">
        <v>963</v>
      </c>
      <c r="D264" s="261" t="s">
        <v>146</v>
      </c>
      <c r="E264" s="266" t="s">
        <v>1057</v>
      </c>
      <c r="F264" s="267">
        <v>42.14</v>
      </c>
      <c r="G264" s="263"/>
      <c r="H264" s="267">
        <v>42.14</v>
      </c>
      <c r="I264" s="263"/>
      <c r="J264" s="267">
        <v>83.86</v>
      </c>
      <c r="K264" s="263"/>
      <c r="L264" s="267">
        <v>83.86</v>
      </c>
      <c r="M264" s="263"/>
      <c r="N264" s="263"/>
      <c r="O264" s="263"/>
      <c r="P264" s="263"/>
      <c r="Q264" s="263"/>
    </row>
    <row r="265" spans="1:17" ht="19.5" x14ac:dyDescent="0.2">
      <c r="A265" s="252"/>
      <c r="B265" s="268" t="s">
        <v>965</v>
      </c>
      <c r="C265" s="265" t="s">
        <v>966</v>
      </c>
      <c r="D265" s="261" t="s">
        <v>146</v>
      </c>
      <c r="E265" s="266" t="s">
        <v>1058</v>
      </c>
      <c r="F265" s="267">
        <v>3.35</v>
      </c>
      <c r="G265" s="263"/>
      <c r="H265" s="267">
        <v>3.35</v>
      </c>
      <c r="I265" s="263"/>
      <c r="J265" s="267">
        <v>3.35</v>
      </c>
      <c r="K265" s="263"/>
      <c r="L265" s="267">
        <v>3.35</v>
      </c>
      <c r="M265" s="263"/>
      <c r="N265" s="263"/>
      <c r="O265" s="263"/>
      <c r="P265" s="263"/>
      <c r="Q265" s="263"/>
    </row>
    <row r="266" spans="1:17" ht="19.5" x14ac:dyDescent="0.2">
      <c r="A266" s="252"/>
      <c r="B266" s="268" t="s">
        <v>407</v>
      </c>
      <c r="C266" s="265" t="s">
        <v>212</v>
      </c>
      <c r="D266" s="261" t="s">
        <v>146</v>
      </c>
      <c r="E266" s="266" t="s">
        <v>1011</v>
      </c>
      <c r="F266" s="267">
        <v>109.17</v>
      </c>
      <c r="G266" s="263"/>
      <c r="H266" s="267">
        <v>109.17</v>
      </c>
      <c r="I266" s="263"/>
      <c r="J266" s="267">
        <v>14.19</v>
      </c>
      <c r="K266" s="263"/>
      <c r="L266" s="267">
        <v>14.19</v>
      </c>
      <c r="M266" s="263"/>
      <c r="N266" s="263"/>
      <c r="O266" s="263"/>
      <c r="P266" s="263"/>
      <c r="Q266" s="263"/>
    </row>
    <row r="267" spans="1:17" ht="24" x14ac:dyDescent="0.2">
      <c r="A267" s="252">
        <v>41</v>
      </c>
      <c r="B267" s="258" t="s">
        <v>984</v>
      </c>
      <c r="C267" s="259" t="s">
        <v>985</v>
      </c>
      <c r="D267" s="260" t="s">
        <v>231</v>
      </c>
      <c r="E267" s="261" t="s">
        <v>1053</v>
      </c>
      <c r="F267" s="262">
        <v>93.36</v>
      </c>
      <c r="G267" s="263"/>
      <c r="H267" s="263"/>
      <c r="I267" s="263"/>
      <c r="J267" s="263">
        <v>8477</v>
      </c>
      <c r="K267" s="263"/>
      <c r="L267" s="263"/>
      <c r="M267" s="263"/>
      <c r="N267" s="263"/>
      <c r="O267" s="263"/>
      <c r="P267" s="263"/>
      <c r="Q267" s="263"/>
    </row>
    <row r="268" spans="1:17" ht="79.5" x14ac:dyDescent="0.2">
      <c r="A268" s="252">
        <v>42</v>
      </c>
      <c r="B268" s="258" t="s">
        <v>797</v>
      </c>
      <c r="C268" s="259" t="s">
        <v>1059</v>
      </c>
      <c r="D268" s="260" t="s">
        <v>140</v>
      </c>
      <c r="E268" s="261" t="s">
        <v>1009</v>
      </c>
      <c r="F268" s="262">
        <v>10157.719999999999</v>
      </c>
      <c r="G268" s="262">
        <v>1475.69</v>
      </c>
      <c r="H268" s="262">
        <v>181.39</v>
      </c>
      <c r="I268" s="262">
        <v>62.67</v>
      </c>
      <c r="J268" s="263">
        <v>9226</v>
      </c>
      <c r="K268" s="263">
        <v>1340</v>
      </c>
      <c r="L268" s="263">
        <v>165</v>
      </c>
      <c r="M268" s="263">
        <v>57</v>
      </c>
      <c r="N268" s="263">
        <v>119.78</v>
      </c>
      <c r="O268" s="263">
        <v>108.8</v>
      </c>
      <c r="P268" s="263">
        <v>4.22</v>
      </c>
      <c r="Q268" s="263">
        <v>3.83</v>
      </c>
    </row>
    <row r="269" spans="1:17" ht="19.5" x14ac:dyDescent="0.2">
      <c r="A269" s="252"/>
      <c r="B269" s="264"/>
      <c r="C269" s="265" t="s">
        <v>799</v>
      </c>
      <c r="D269" s="261" t="s">
        <v>119</v>
      </c>
      <c r="E269" s="266" t="s">
        <v>1060</v>
      </c>
      <c r="F269" s="267">
        <v>12.32</v>
      </c>
      <c r="G269" s="267">
        <v>12.32</v>
      </c>
      <c r="H269" s="263"/>
      <c r="I269" s="263"/>
      <c r="J269" s="267">
        <v>1340.42</v>
      </c>
      <c r="K269" s="267">
        <v>1340.42</v>
      </c>
      <c r="L269" s="263"/>
      <c r="M269" s="263"/>
      <c r="N269" s="263"/>
      <c r="O269" s="263"/>
      <c r="P269" s="263"/>
      <c r="Q269" s="263"/>
    </row>
    <row r="270" spans="1:17" ht="19.5" x14ac:dyDescent="0.2">
      <c r="A270" s="252"/>
      <c r="B270" s="268" t="s">
        <v>801</v>
      </c>
      <c r="C270" s="265" t="s">
        <v>802</v>
      </c>
      <c r="D270" s="261" t="s">
        <v>146</v>
      </c>
      <c r="E270" s="266" t="s">
        <v>1061</v>
      </c>
      <c r="F270" s="267">
        <v>76.88</v>
      </c>
      <c r="G270" s="263"/>
      <c r="H270" s="267">
        <v>76.88</v>
      </c>
      <c r="I270" s="267">
        <v>15.62</v>
      </c>
      <c r="J270" s="267">
        <v>25.37</v>
      </c>
      <c r="K270" s="263"/>
      <c r="L270" s="267">
        <v>25.37</v>
      </c>
      <c r="M270" s="267">
        <v>5.15</v>
      </c>
      <c r="N270" s="263"/>
      <c r="O270" s="263"/>
      <c r="P270" s="263"/>
      <c r="Q270" s="263"/>
    </row>
    <row r="271" spans="1:17" ht="22.5" x14ac:dyDescent="0.2">
      <c r="A271" s="252"/>
      <c r="B271" s="268" t="s">
        <v>384</v>
      </c>
      <c r="C271" s="265" t="s">
        <v>145</v>
      </c>
      <c r="D271" s="261" t="s">
        <v>146</v>
      </c>
      <c r="E271" s="266" t="s">
        <v>1062</v>
      </c>
      <c r="F271" s="267">
        <v>40.299999999999997</v>
      </c>
      <c r="G271" s="263"/>
      <c r="H271" s="267">
        <v>40.299999999999997</v>
      </c>
      <c r="I271" s="267">
        <v>15.62</v>
      </c>
      <c r="J271" s="267">
        <v>84.23</v>
      </c>
      <c r="K271" s="263"/>
      <c r="L271" s="267">
        <v>84.23</v>
      </c>
      <c r="M271" s="267">
        <v>32.65</v>
      </c>
      <c r="N271" s="263"/>
      <c r="O271" s="263"/>
      <c r="P271" s="263"/>
      <c r="Q271" s="263"/>
    </row>
    <row r="272" spans="1:17" ht="19.5" x14ac:dyDescent="0.2">
      <c r="A272" s="252"/>
      <c r="B272" s="268" t="s">
        <v>805</v>
      </c>
      <c r="C272" s="265" t="s">
        <v>806</v>
      </c>
      <c r="D272" s="261" t="s">
        <v>146</v>
      </c>
      <c r="E272" s="266" t="s">
        <v>1063</v>
      </c>
      <c r="F272" s="267">
        <v>19.52</v>
      </c>
      <c r="G272" s="263"/>
      <c r="H272" s="267">
        <v>19.52</v>
      </c>
      <c r="I272" s="267">
        <v>13.55</v>
      </c>
      <c r="J272" s="267">
        <v>27.72</v>
      </c>
      <c r="K272" s="263"/>
      <c r="L272" s="267">
        <v>27.72</v>
      </c>
      <c r="M272" s="267">
        <v>19.239999999999998</v>
      </c>
      <c r="N272" s="263"/>
      <c r="O272" s="263"/>
      <c r="P272" s="263"/>
      <c r="Q272" s="263"/>
    </row>
    <row r="273" spans="1:17" ht="19.5" x14ac:dyDescent="0.2">
      <c r="A273" s="252"/>
      <c r="B273" s="268" t="s">
        <v>407</v>
      </c>
      <c r="C273" s="265" t="s">
        <v>212</v>
      </c>
      <c r="D273" s="261" t="s">
        <v>146</v>
      </c>
      <c r="E273" s="266" t="s">
        <v>1064</v>
      </c>
      <c r="F273" s="267">
        <v>109.17</v>
      </c>
      <c r="G273" s="263"/>
      <c r="H273" s="267">
        <v>109.17</v>
      </c>
      <c r="I273" s="263"/>
      <c r="J273" s="267">
        <v>27.29</v>
      </c>
      <c r="K273" s="263"/>
      <c r="L273" s="267">
        <v>27.29</v>
      </c>
      <c r="M273" s="263"/>
      <c r="N273" s="263"/>
      <c r="O273" s="263"/>
      <c r="P273" s="263"/>
      <c r="Q273" s="263"/>
    </row>
    <row r="274" spans="1:17" ht="33.75" x14ac:dyDescent="0.2">
      <c r="A274" s="252"/>
      <c r="B274" s="268" t="s">
        <v>1000</v>
      </c>
      <c r="C274" s="265" t="s">
        <v>1001</v>
      </c>
      <c r="D274" s="261" t="s">
        <v>812</v>
      </c>
      <c r="E274" s="266" t="s">
        <v>1065</v>
      </c>
      <c r="F274" s="267">
        <v>72.59</v>
      </c>
      <c r="G274" s="263"/>
      <c r="H274" s="263"/>
      <c r="I274" s="263"/>
      <c r="J274" s="267">
        <v>6725.46</v>
      </c>
      <c r="K274" s="263"/>
      <c r="L274" s="263"/>
      <c r="M274" s="263"/>
      <c r="N274" s="263"/>
      <c r="O274" s="263"/>
      <c r="P274" s="263"/>
      <c r="Q274" s="263"/>
    </row>
    <row r="275" spans="1:17" ht="22.5" x14ac:dyDescent="0.2">
      <c r="A275" s="252"/>
      <c r="B275" s="268" t="s">
        <v>814</v>
      </c>
      <c r="C275" s="265" t="s">
        <v>815</v>
      </c>
      <c r="D275" s="261" t="s">
        <v>231</v>
      </c>
      <c r="E275" s="266" t="s">
        <v>1047</v>
      </c>
      <c r="F275" s="267">
        <v>1.95</v>
      </c>
      <c r="G275" s="263"/>
      <c r="H275" s="263"/>
      <c r="I275" s="263"/>
      <c r="J275" s="267">
        <v>0.89</v>
      </c>
      <c r="K275" s="263"/>
      <c r="L275" s="263"/>
      <c r="M275" s="263"/>
      <c r="N275" s="263"/>
      <c r="O275" s="263"/>
      <c r="P275" s="263"/>
      <c r="Q275" s="263"/>
    </row>
    <row r="276" spans="1:17" ht="22.5" x14ac:dyDescent="0.2">
      <c r="A276" s="252"/>
      <c r="B276" s="268" t="s">
        <v>817</v>
      </c>
      <c r="C276" s="265" t="s">
        <v>818</v>
      </c>
      <c r="D276" s="261" t="s">
        <v>231</v>
      </c>
      <c r="E276" s="266" t="s">
        <v>1066</v>
      </c>
      <c r="F276" s="267">
        <v>1.53</v>
      </c>
      <c r="G276" s="263"/>
      <c r="H276" s="263"/>
      <c r="I276" s="263"/>
      <c r="J276" s="267">
        <v>625.30999999999995</v>
      </c>
      <c r="K276" s="263"/>
      <c r="L276" s="263"/>
      <c r="M276" s="263"/>
      <c r="N276" s="263"/>
      <c r="O276" s="263"/>
      <c r="P276" s="263"/>
      <c r="Q276" s="263"/>
    </row>
    <row r="277" spans="1:17" ht="22.5" x14ac:dyDescent="0.2">
      <c r="A277" s="252"/>
      <c r="B277" s="268" t="s">
        <v>820</v>
      </c>
      <c r="C277" s="265" t="s">
        <v>821</v>
      </c>
      <c r="D277" s="261" t="s">
        <v>216</v>
      </c>
      <c r="E277" s="266" t="s">
        <v>1067</v>
      </c>
      <c r="F277" s="267">
        <v>8130</v>
      </c>
      <c r="G277" s="263"/>
      <c r="H277" s="263"/>
      <c r="I277" s="263"/>
      <c r="J277" s="267">
        <v>369.1</v>
      </c>
      <c r="K277" s="263"/>
      <c r="L277" s="263"/>
      <c r="M277" s="263"/>
      <c r="N277" s="263"/>
      <c r="O277" s="263"/>
      <c r="P277" s="263"/>
      <c r="Q277" s="263"/>
    </row>
    <row r="278" spans="1:17" ht="22.5" x14ac:dyDescent="0.2">
      <c r="A278" s="252"/>
      <c r="B278" s="268" t="s">
        <v>417</v>
      </c>
      <c r="C278" s="265" t="s">
        <v>418</v>
      </c>
      <c r="D278" s="261" t="s">
        <v>220</v>
      </c>
      <c r="E278" s="266" t="s">
        <v>1068</v>
      </c>
      <c r="F278" s="267">
        <v>4.88</v>
      </c>
      <c r="G278" s="263"/>
      <c r="H278" s="263"/>
      <c r="I278" s="263"/>
      <c r="J278" s="267">
        <v>0.44</v>
      </c>
      <c r="K278" s="263"/>
      <c r="L278" s="263"/>
      <c r="M278" s="263"/>
      <c r="N278" s="263"/>
      <c r="O278" s="263"/>
      <c r="P278" s="263"/>
      <c r="Q278" s="263"/>
    </row>
    <row r="279" spans="1:17" x14ac:dyDescent="0.2">
      <c r="A279" s="257" t="s">
        <v>824</v>
      </c>
      <c r="B279" s="256"/>
      <c r="C279" s="256"/>
      <c r="D279" s="256"/>
      <c r="E279" s="256"/>
      <c r="F279" s="256"/>
      <c r="G279" s="256"/>
      <c r="H279" s="256"/>
      <c r="I279" s="256"/>
      <c r="J279" s="256"/>
      <c r="K279" s="256"/>
      <c r="L279" s="256"/>
      <c r="M279" s="256"/>
      <c r="N279" s="256"/>
      <c r="O279" s="256"/>
      <c r="P279" s="256"/>
      <c r="Q279" s="256"/>
    </row>
    <row r="280" spans="1:17" ht="60" x14ac:dyDescent="0.2">
      <c r="A280" s="252">
        <v>43</v>
      </c>
      <c r="B280" s="258" t="s">
        <v>976</v>
      </c>
      <c r="C280" s="259" t="s">
        <v>1069</v>
      </c>
      <c r="D280" s="260" t="s">
        <v>958</v>
      </c>
      <c r="E280" s="261" t="s">
        <v>1070</v>
      </c>
      <c r="F280" s="262">
        <v>1498.8</v>
      </c>
      <c r="G280" s="262">
        <v>415.88</v>
      </c>
      <c r="H280" s="262">
        <v>223.72</v>
      </c>
      <c r="I280" s="262">
        <v>2.81</v>
      </c>
      <c r="J280" s="263">
        <v>984</v>
      </c>
      <c r="K280" s="263">
        <v>273</v>
      </c>
      <c r="L280" s="263">
        <v>147</v>
      </c>
      <c r="M280" s="263">
        <v>2</v>
      </c>
      <c r="N280" s="263">
        <v>26.97</v>
      </c>
      <c r="O280" s="263">
        <v>17.7</v>
      </c>
      <c r="P280" s="263">
        <v>0.18</v>
      </c>
      <c r="Q280" s="263">
        <v>0.12</v>
      </c>
    </row>
    <row r="281" spans="1:17" ht="19.5" x14ac:dyDescent="0.2">
      <c r="A281" s="252"/>
      <c r="B281" s="264"/>
      <c r="C281" s="265" t="s">
        <v>959</v>
      </c>
      <c r="D281" s="261" t="s">
        <v>119</v>
      </c>
      <c r="E281" s="266" t="s">
        <v>1071</v>
      </c>
      <c r="F281" s="267">
        <v>15.42</v>
      </c>
      <c r="G281" s="267">
        <v>15.42</v>
      </c>
      <c r="H281" s="263"/>
      <c r="I281" s="263"/>
      <c r="J281" s="267">
        <v>272.93</v>
      </c>
      <c r="K281" s="267">
        <v>272.93</v>
      </c>
      <c r="L281" s="263"/>
      <c r="M281" s="263"/>
      <c r="N281" s="263"/>
      <c r="O281" s="263"/>
      <c r="P281" s="263"/>
      <c r="Q281" s="263"/>
    </row>
    <row r="282" spans="1:17" ht="22.5" x14ac:dyDescent="0.2">
      <c r="A282" s="252"/>
      <c r="B282" s="268" t="s">
        <v>144</v>
      </c>
      <c r="C282" s="265" t="s">
        <v>145</v>
      </c>
      <c r="D282" s="261" t="s">
        <v>146</v>
      </c>
      <c r="E282" s="266" t="s">
        <v>1072</v>
      </c>
      <c r="F282" s="267">
        <v>40.299999999999997</v>
      </c>
      <c r="G282" s="263"/>
      <c r="H282" s="267">
        <v>40.299999999999997</v>
      </c>
      <c r="I282" s="267">
        <v>15.62</v>
      </c>
      <c r="J282" s="267">
        <v>4.84</v>
      </c>
      <c r="K282" s="263"/>
      <c r="L282" s="267">
        <v>4.84</v>
      </c>
      <c r="M282" s="267">
        <v>1.87</v>
      </c>
      <c r="N282" s="263"/>
      <c r="O282" s="263"/>
      <c r="P282" s="263"/>
      <c r="Q282" s="263"/>
    </row>
    <row r="283" spans="1:17" ht="19.5" x14ac:dyDescent="0.2">
      <c r="A283" s="252"/>
      <c r="B283" s="268" t="s">
        <v>962</v>
      </c>
      <c r="C283" s="265" t="s">
        <v>963</v>
      </c>
      <c r="D283" s="261" t="s">
        <v>146</v>
      </c>
      <c r="E283" s="266" t="s">
        <v>1073</v>
      </c>
      <c r="F283" s="267">
        <v>42.14</v>
      </c>
      <c r="G283" s="263"/>
      <c r="H283" s="267">
        <v>42.14</v>
      </c>
      <c r="I283" s="263"/>
      <c r="J283" s="267">
        <v>120.94</v>
      </c>
      <c r="K283" s="263"/>
      <c r="L283" s="267">
        <v>120.94</v>
      </c>
      <c r="M283" s="263"/>
      <c r="N283" s="263"/>
      <c r="O283" s="263"/>
      <c r="P283" s="263"/>
      <c r="Q283" s="263"/>
    </row>
    <row r="284" spans="1:17" ht="19.5" x14ac:dyDescent="0.2">
      <c r="A284" s="252"/>
      <c r="B284" s="268" t="s">
        <v>965</v>
      </c>
      <c r="C284" s="265" t="s">
        <v>966</v>
      </c>
      <c r="D284" s="261" t="s">
        <v>146</v>
      </c>
      <c r="E284" s="266" t="s">
        <v>1074</v>
      </c>
      <c r="F284" s="267">
        <v>3.35</v>
      </c>
      <c r="G284" s="263"/>
      <c r="H284" s="267">
        <v>3.35</v>
      </c>
      <c r="I284" s="263"/>
      <c r="J284" s="267">
        <v>3.28</v>
      </c>
      <c r="K284" s="263"/>
      <c r="L284" s="267">
        <v>3.28</v>
      </c>
      <c r="M284" s="263"/>
      <c r="N284" s="263"/>
      <c r="O284" s="263"/>
      <c r="P284" s="263"/>
      <c r="Q284" s="263"/>
    </row>
    <row r="285" spans="1:17" ht="19.5" x14ac:dyDescent="0.2">
      <c r="A285" s="252"/>
      <c r="B285" s="268" t="s">
        <v>407</v>
      </c>
      <c r="C285" s="265" t="s">
        <v>212</v>
      </c>
      <c r="D285" s="261" t="s">
        <v>146</v>
      </c>
      <c r="E285" s="266" t="s">
        <v>1075</v>
      </c>
      <c r="F285" s="267">
        <v>109.17</v>
      </c>
      <c r="G285" s="263"/>
      <c r="H285" s="267">
        <v>109.17</v>
      </c>
      <c r="I285" s="263"/>
      <c r="J285" s="267">
        <v>17.47</v>
      </c>
      <c r="K285" s="263"/>
      <c r="L285" s="267">
        <v>17.47</v>
      </c>
      <c r="M285" s="263"/>
      <c r="N285" s="263"/>
      <c r="O285" s="263"/>
      <c r="P285" s="263"/>
      <c r="Q285" s="263"/>
    </row>
    <row r="286" spans="1:17" ht="22.5" x14ac:dyDescent="0.2">
      <c r="A286" s="252"/>
      <c r="B286" s="268" t="s">
        <v>1076</v>
      </c>
      <c r="C286" s="265" t="s">
        <v>1077</v>
      </c>
      <c r="D286" s="261" t="s">
        <v>216</v>
      </c>
      <c r="E286" s="266" t="s">
        <v>1078</v>
      </c>
      <c r="F286" s="267">
        <v>1246</v>
      </c>
      <c r="G286" s="263"/>
      <c r="H286" s="263"/>
      <c r="I286" s="263"/>
      <c r="J286" s="267">
        <v>6.48</v>
      </c>
      <c r="K286" s="263"/>
      <c r="L286" s="263"/>
      <c r="M286" s="263"/>
      <c r="N286" s="263"/>
      <c r="O286" s="263"/>
      <c r="P286" s="263"/>
      <c r="Q286" s="263"/>
    </row>
    <row r="287" spans="1:17" ht="22.5" x14ac:dyDescent="0.2">
      <c r="A287" s="252"/>
      <c r="B287" s="268" t="s">
        <v>1079</v>
      </c>
      <c r="C287" s="265" t="s">
        <v>1080</v>
      </c>
      <c r="D287" s="261" t="s">
        <v>216</v>
      </c>
      <c r="E287" s="266" t="s">
        <v>1081</v>
      </c>
      <c r="F287" s="267">
        <v>2159.16</v>
      </c>
      <c r="G287" s="263"/>
      <c r="H287" s="263"/>
      <c r="I287" s="263"/>
      <c r="J287" s="267">
        <v>222.39</v>
      </c>
      <c r="K287" s="263"/>
      <c r="L287" s="263"/>
      <c r="M287" s="263"/>
      <c r="N287" s="263"/>
      <c r="O287" s="263"/>
      <c r="P287" s="263"/>
      <c r="Q287" s="263"/>
    </row>
    <row r="288" spans="1:17" ht="22.5" x14ac:dyDescent="0.2">
      <c r="A288" s="252"/>
      <c r="B288" s="268" t="s">
        <v>1082</v>
      </c>
      <c r="C288" s="265" t="s">
        <v>1083</v>
      </c>
      <c r="D288" s="261" t="s">
        <v>216</v>
      </c>
      <c r="E288" s="266" t="s">
        <v>1084</v>
      </c>
      <c r="F288" s="267">
        <v>2137.9899999999998</v>
      </c>
      <c r="G288" s="263"/>
      <c r="H288" s="263"/>
      <c r="I288" s="263"/>
      <c r="J288" s="267">
        <v>26.72</v>
      </c>
      <c r="K288" s="263"/>
      <c r="L288" s="263"/>
      <c r="M288" s="263"/>
      <c r="N288" s="263"/>
      <c r="O288" s="263"/>
      <c r="P288" s="263"/>
      <c r="Q288" s="263"/>
    </row>
    <row r="289" spans="1:17" ht="22.5" x14ac:dyDescent="0.2">
      <c r="A289" s="252"/>
      <c r="B289" s="268" t="s">
        <v>1085</v>
      </c>
      <c r="C289" s="265" t="s">
        <v>982</v>
      </c>
      <c r="D289" s="261" t="s">
        <v>216</v>
      </c>
      <c r="E289" s="266" t="s">
        <v>1086</v>
      </c>
      <c r="F289" s="267">
        <v>6598.59</v>
      </c>
      <c r="G289" s="263"/>
      <c r="H289" s="263"/>
      <c r="I289" s="263"/>
      <c r="J289" s="267">
        <v>246.79</v>
      </c>
      <c r="K289" s="263"/>
      <c r="L289" s="263"/>
      <c r="M289" s="263"/>
      <c r="N289" s="263"/>
      <c r="O289" s="263"/>
      <c r="P289" s="263"/>
      <c r="Q289" s="263"/>
    </row>
    <row r="290" spans="1:17" ht="22.5" x14ac:dyDescent="0.2">
      <c r="A290" s="252"/>
      <c r="B290" s="268" t="s">
        <v>1087</v>
      </c>
      <c r="C290" s="265" t="s">
        <v>815</v>
      </c>
      <c r="D290" s="261" t="s">
        <v>231</v>
      </c>
      <c r="E290" s="266" t="s">
        <v>1088</v>
      </c>
      <c r="F290" s="267">
        <v>1.95</v>
      </c>
      <c r="G290" s="263"/>
      <c r="H290" s="263"/>
      <c r="I290" s="263"/>
      <c r="J290" s="267">
        <v>0.64</v>
      </c>
      <c r="K290" s="263"/>
      <c r="L290" s="263"/>
      <c r="M290" s="263"/>
      <c r="N290" s="263"/>
      <c r="O290" s="263"/>
      <c r="P290" s="263"/>
      <c r="Q290" s="263"/>
    </row>
    <row r="291" spans="1:17" ht="22.5" x14ac:dyDescent="0.2">
      <c r="A291" s="252"/>
      <c r="B291" s="268" t="s">
        <v>1089</v>
      </c>
      <c r="C291" s="265" t="s">
        <v>1090</v>
      </c>
      <c r="D291" s="261" t="s">
        <v>216</v>
      </c>
      <c r="E291" s="266" t="s">
        <v>1091</v>
      </c>
      <c r="F291" s="267">
        <v>740.2</v>
      </c>
      <c r="G291" s="263"/>
      <c r="H291" s="263"/>
      <c r="I291" s="263"/>
      <c r="J291" s="267">
        <v>60.7</v>
      </c>
      <c r="K291" s="263"/>
      <c r="L291" s="263"/>
      <c r="M291" s="263"/>
      <c r="N291" s="263"/>
      <c r="O291" s="263"/>
      <c r="P291" s="263"/>
      <c r="Q291" s="263"/>
    </row>
    <row r="292" spans="1:17" ht="43.5" x14ac:dyDescent="0.2">
      <c r="A292" s="252">
        <v>44</v>
      </c>
      <c r="B292" s="258" t="s">
        <v>763</v>
      </c>
      <c r="C292" s="259" t="s">
        <v>1092</v>
      </c>
      <c r="D292" s="260" t="s">
        <v>765</v>
      </c>
      <c r="E292" s="261" t="s">
        <v>1070</v>
      </c>
      <c r="F292" s="262">
        <v>1959.54</v>
      </c>
      <c r="G292" s="262">
        <v>442.12</v>
      </c>
      <c r="H292" s="262">
        <v>56.26</v>
      </c>
      <c r="I292" s="262">
        <v>19.84</v>
      </c>
      <c r="J292" s="263">
        <v>1286</v>
      </c>
      <c r="K292" s="263">
        <v>290</v>
      </c>
      <c r="L292" s="263">
        <v>37</v>
      </c>
      <c r="M292" s="263">
        <v>13</v>
      </c>
      <c r="N292" s="263">
        <v>39.51</v>
      </c>
      <c r="O292" s="263">
        <v>25.93</v>
      </c>
      <c r="P292" s="263">
        <v>1.27</v>
      </c>
      <c r="Q292" s="263">
        <v>0.83</v>
      </c>
    </row>
    <row r="293" spans="1:17" ht="19.5" x14ac:dyDescent="0.2">
      <c r="A293" s="252"/>
      <c r="B293" s="264"/>
      <c r="C293" s="265" t="s">
        <v>767</v>
      </c>
      <c r="D293" s="261" t="s">
        <v>119</v>
      </c>
      <c r="E293" s="266" t="s">
        <v>1093</v>
      </c>
      <c r="F293" s="267">
        <v>11.19</v>
      </c>
      <c r="G293" s="267">
        <v>11.19</v>
      </c>
      <c r="H293" s="263"/>
      <c r="I293" s="263"/>
      <c r="J293" s="267">
        <v>290.16000000000003</v>
      </c>
      <c r="K293" s="267">
        <v>290.16000000000003</v>
      </c>
      <c r="L293" s="263"/>
      <c r="M293" s="263"/>
      <c r="N293" s="263"/>
      <c r="O293" s="263"/>
      <c r="P293" s="263"/>
      <c r="Q293" s="263"/>
    </row>
    <row r="294" spans="1:17" ht="22.5" x14ac:dyDescent="0.2">
      <c r="A294" s="252"/>
      <c r="B294" s="268" t="s">
        <v>144</v>
      </c>
      <c r="C294" s="265" t="s">
        <v>145</v>
      </c>
      <c r="D294" s="261" t="s">
        <v>146</v>
      </c>
      <c r="E294" s="266" t="s">
        <v>1094</v>
      </c>
      <c r="F294" s="267">
        <v>40.299999999999997</v>
      </c>
      <c r="G294" s="263"/>
      <c r="H294" s="267">
        <v>40.299999999999997</v>
      </c>
      <c r="I294" s="267">
        <v>15.62</v>
      </c>
      <c r="J294" s="267">
        <v>33.450000000000003</v>
      </c>
      <c r="K294" s="263"/>
      <c r="L294" s="267">
        <v>33.450000000000003</v>
      </c>
      <c r="M294" s="267">
        <v>12.96</v>
      </c>
      <c r="N294" s="263"/>
      <c r="O294" s="263"/>
      <c r="P294" s="263"/>
      <c r="Q294" s="263"/>
    </row>
    <row r="295" spans="1:17" ht="19.5" x14ac:dyDescent="0.2">
      <c r="A295" s="252"/>
      <c r="B295" s="268" t="s">
        <v>770</v>
      </c>
      <c r="C295" s="265" t="s">
        <v>771</v>
      </c>
      <c r="D295" s="261" t="s">
        <v>146</v>
      </c>
      <c r="E295" s="266" t="s">
        <v>1095</v>
      </c>
      <c r="F295" s="267">
        <v>0.56000000000000005</v>
      </c>
      <c r="G295" s="263"/>
      <c r="H295" s="267">
        <v>0.56000000000000005</v>
      </c>
      <c r="I295" s="263"/>
      <c r="J295" s="267">
        <v>3.33</v>
      </c>
      <c r="K295" s="263"/>
      <c r="L295" s="267">
        <v>3.33</v>
      </c>
      <c r="M295" s="263"/>
      <c r="N295" s="263"/>
      <c r="O295" s="263"/>
      <c r="P295" s="263"/>
      <c r="Q295" s="263"/>
    </row>
    <row r="296" spans="1:17" ht="22.5" x14ac:dyDescent="0.2">
      <c r="A296" s="252"/>
      <c r="B296" s="268" t="s">
        <v>773</v>
      </c>
      <c r="C296" s="265" t="s">
        <v>774</v>
      </c>
      <c r="D296" s="261" t="s">
        <v>220</v>
      </c>
      <c r="E296" s="266" t="s">
        <v>1096</v>
      </c>
      <c r="F296" s="267">
        <v>707.88</v>
      </c>
      <c r="G296" s="263"/>
      <c r="H296" s="263"/>
      <c r="I296" s="263"/>
      <c r="J296" s="267">
        <v>947.85</v>
      </c>
      <c r="K296" s="263"/>
      <c r="L296" s="263"/>
      <c r="M296" s="263"/>
      <c r="N296" s="263"/>
      <c r="O296" s="263"/>
      <c r="P296" s="263"/>
      <c r="Q296" s="263"/>
    </row>
    <row r="297" spans="1:17" ht="22.5" x14ac:dyDescent="0.2">
      <c r="A297" s="252"/>
      <c r="B297" s="268" t="s">
        <v>776</v>
      </c>
      <c r="C297" s="265" t="s">
        <v>418</v>
      </c>
      <c r="D297" s="261" t="s">
        <v>220</v>
      </c>
      <c r="E297" s="266" t="s">
        <v>1097</v>
      </c>
      <c r="F297" s="267">
        <v>4.88</v>
      </c>
      <c r="G297" s="263"/>
      <c r="H297" s="263"/>
      <c r="I297" s="263"/>
      <c r="J297" s="267">
        <v>11.21</v>
      </c>
      <c r="K297" s="263"/>
      <c r="L297" s="263"/>
      <c r="M297" s="263"/>
      <c r="N297" s="263"/>
      <c r="O297" s="263"/>
      <c r="P297" s="263"/>
      <c r="Q297" s="263"/>
    </row>
    <row r="298" spans="1:17" ht="75" x14ac:dyDescent="0.2">
      <c r="A298" s="252">
        <v>45</v>
      </c>
      <c r="B298" s="258" t="s">
        <v>778</v>
      </c>
      <c r="C298" s="259" t="s">
        <v>1098</v>
      </c>
      <c r="D298" s="260" t="s">
        <v>765</v>
      </c>
      <c r="E298" s="261" t="s">
        <v>1070</v>
      </c>
      <c r="F298" s="262">
        <v>7527.6</v>
      </c>
      <c r="G298" s="262">
        <v>112</v>
      </c>
      <c r="H298" s="262">
        <v>195.2</v>
      </c>
      <c r="I298" s="262">
        <v>65.599999999999994</v>
      </c>
      <c r="J298" s="263">
        <v>4940</v>
      </c>
      <c r="K298" s="263">
        <v>73</v>
      </c>
      <c r="L298" s="263">
        <v>128</v>
      </c>
      <c r="M298" s="263">
        <v>43</v>
      </c>
      <c r="N298" s="263">
        <v>10</v>
      </c>
      <c r="O298" s="263">
        <v>6.56</v>
      </c>
      <c r="P298" s="263">
        <v>4.2</v>
      </c>
      <c r="Q298" s="263">
        <v>2.76</v>
      </c>
    </row>
    <row r="299" spans="1:17" ht="19.5" x14ac:dyDescent="0.2">
      <c r="A299" s="252"/>
      <c r="B299" s="264"/>
      <c r="C299" s="265" t="s">
        <v>767</v>
      </c>
      <c r="D299" s="261" t="s">
        <v>119</v>
      </c>
      <c r="E299" s="266" t="s">
        <v>1099</v>
      </c>
      <c r="F299" s="267">
        <v>11.19</v>
      </c>
      <c r="G299" s="267">
        <v>11.19</v>
      </c>
      <c r="H299" s="263"/>
      <c r="I299" s="263"/>
      <c r="J299" s="267">
        <v>73.41</v>
      </c>
      <c r="K299" s="267">
        <v>73.41</v>
      </c>
      <c r="L299" s="263"/>
      <c r="M299" s="263"/>
      <c r="N299" s="263"/>
      <c r="O299" s="263"/>
      <c r="P299" s="263"/>
      <c r="Q299" s="263"/>
    </row>
    <row r="300" spans="1:17" ht="22.5" x14ac:dyDescent="0.2">
      <c r="A300" s="252"/>
      <c r="B300" s="268" t="s">
        <v>144</v>
      </c>
      <c r="C300" s="265" t="s">
        <v>145</v>
      </c>
      <c r="D300" s="261" t="s">
        <v>146</v>
      </c>
      <c r="E300" s="266" t="s">
        <v>1100</v>
      </c>
      <c r="F300" s="267">
        <v>40.299999999999997</v>
      </c>
      <c r="G300" s="263"/>
      <c r="H300" s="267">
        <v>40.299999999999997</v>
      </c>
      <c r="I300" s="267">
        <v>15.62</v>
      </c>
      <c r="J300" s="267">
        <v>111.23</v>
      </c>
      <c r="K300" s="263"/>
      <c r="L300" s="267">
        <v>111.23</v>
      </c>
      <c r="M300" s="267">
        <v>43.11</v>
      </c>
      <c r="N300" s="263"/>
      <c r="O300" s="263"/>
      <c r="P300" s="263"/>
      <c r="Q300" s="263"/>
    </row>
    <row r="301" spans="1:17" ht="19.5" x14ac:dyDescent="0.2">
      <c r="A301" s="252"/>
      <c r="B301" s="268" t="s">
        <v>770</v>
      </c>
      <c r="C301" s="265" t="s">
        <v>771</v>
      </c>
      <c r="D301" s="261" t="s">
        <v>146</v>
      </c>
      <c r="E301" s="266" t="s">
        <v>1101</v>
      </c>
      <c r="F301" s="267">
        <v>0.56000000000000005</v>
      </c>
      <c r="G301" s="263"/>
      <c r="H301" s="267">
        <v>0.56000000000000005</v>
      </c>
      <c r="I301" s="263"/>
      <c r="J301" s="267">
        <v>17.05</v>
      </c>
      <c r="K301" s="263"/>
      <c r="L301" s="267">
        <v>17.05</v>
      </c>
      <c r="M301" s="263"/>
      <c r="N301" s="263"/>
      <c r="O301" s="263"/>
      <c r="P301" s="263"/>
      <c r="Q301" s="263"/>
    </row>
    <row r="302" spans="1:17" ht="22.5" x14ac:dyDescent="0.2">
      <c r="A302" s="252"/>
      <c r="B302" s="268" t="s">
        <v>773</v>
      </c>
      <c r="C302" s="265" t="s">
        <v>774</v>
      </c>
      <c r="D302" s="261" t="s">
        <v>220</v>
      </c>
      <c r="E302" s="266" t="s">
        <v>1102</v>
      </c>
      <c r="F302" s="267">
        <v>707.88</v>
      </c>
      <c r="G302" s="263"/>
      <c r="H302" s="263"/>
      <c r="I302" s="263"/>
      <c r="J302" s="267">
        <v>4737.84</v>
      </c>
      <c r="K302" s="263"/>
      <c r="L302" s="263"/>
      <c r="M302" s="263"/>
      <c r="N302" s="263"/>
      <c r="O302" s="263"/>
      <c r="P302" s="263"/>
      <c r="Q302" s="263"/>
    </row>
    <row r="303" spans="1:17" ht="79.5" x14ac:dyDescent="0.2">
      <c r="A303" s="252">
        <v>46</v>
      </c>
      <c r="B303" s="258" t="s">
        <v>797</v>
      </c>
      <c r="C303" s="259" t="s">
        <v>1103</v>
      </c>
      <c r="D303" s="260" t="s">
        <v>140</v>
      </c>
      <c r="E303" s="261" t="s">
        <v>1070</v>
      </c>
      <c r="F303" s="262">
        <v>10157.719999999999</v>
      </c>
      <c r="G303" s="262">
        <v>1475.69</v>
      </c>
      <c r="H303" s="262">
        <v>181.39</v>
      </c>
      <c r="I303" s="262">
        <v>62.67</v>
      </c>
      <c r="J303" s="263">
        <v>6665</v>
      </c>
      <c r="K303" s="263">
        <v>968</v>
      </c>
      <c r="L303" s="263">
        <v>119</v>
      </c>
      <c r="M303" s="263">
        <v>41</v>
      </c>
      <c r="N303" s="263">
        <v>119.78</v>
      </c>
      <c r="O303" s="263">
        <v>78.599999999999994</v>
      </c>
      <c r="P303" s="263">
        <v>4.22</v>
      </c>
      <c r="Q303" s="263">
        <v>2.77</v>
      </c>
    </row>
    <row r="304" spans="1:17" ht="19.5" x14ac:dyDescent="0.2">
      <c r="A304" s="252"/>
      <c r="B304" s="264"/>
      <c r="C304" s="265" t="s">
        <v>799</v>
      </c>
      <c r="D304" s="261" t="s">
        <v>119</v>
      </c>
      <c r="E304" s="266" t="s">
        <v>1104</v>
      </c>
      <c r="F304" s="267">
        <v>12.32</v>
      </c>
      <c r="G304" s="267">
        <v>12.32</v>
      </c>
      <c r="H304" s="263"/>
      <c r="I304" s="263"/>
      <c r="J304" s="267">
        <v>968.35</v>
      </c>
      <c r="K304" s="267">
        <v>968.35</v>
      </c>
      <c r="L304" s="263"/>
      <c r="M304" s="263"/>
      <c r="N304" s="263"/>
      <c r="O304" s="263"/>
      <c r="P304" s="263"/>
      <c r="Q304" s="263"/>
    </row>
    <row r="305" spans="1:17" ht="19.5" x14ac:dyDescent="0.2">
      <c r="A305" s="252"/>
      <c r="B305" s="268" t="s">
        <v>801</v>
      </c>
      <c r="C305" s="265" t="s">
        <v>802</v>
      </c>
      <c r="D305" s="261" t="s">
        <v>146</v>
      </c>
      <c r="E305" s="266" t="s">
        <v>1105</v>
      </c>
      <c r="F305" s="267">
        <v>76.88</v>
      </c>
      <c r="G305" s="263"/>
      <c r="H305" s="267">
        <v>76.88</v>
      </c>
      <c r="I305" s="267">
        <v>15.62</v>
      </c>
      <c r="J305" s="267">
        <v>18.45</v>
      </c>
      <c r="K305" s="263"/>
      <c r="L305" s="267">
        <v>18.45</v>
      </c>
      <c r="M305" s="267">
        <v>3.75</v>
      </c>
      <c r="N305" s="263"/>
      <c r="O305" s="263"/>
      <c r="P305" s="263"/>
      <c r="Q305" s="263"/>
    </row>
    <row r="306" spans="1:17" ht="22.5" x14ac:dyDescent="0.2">
      <c r="A306" s="252"/>
      <c r="B306" s="268" t="s">
        <v>384</v>
      </c>
      <c r="C306" s="265" t="s">
        <v>145</v>
      </c>
      <c r="D306" s="261" t="s">
        <v>146</v>
      </c>
      <c r="E306" s="266" t="s">
        <v>1106</v>
      </c>
      <c r="F306" s="267">
        <v>40.299999999999997</v>
      </c>
      <c r="G306" s="263"/>
      <c r="H306" s="267">
        <v>40.299999999999997</v>
      </c>
      <c r="I306" s="267">
        <v>15.62</v>
      </c>
      <c r="J306" s="267">
        <v>60.85</v>
      </c>
      <c r="K306" s="263"/>
      <c r="L306" s="267">
        <v>60.85</v>
      </c>
      <c r="M306" s="267">
        <v>23.59</v>
      </c>
      <c r="N306" s="263"/>
      <c r="O306" s="263"/>
      <c r="P306" s="263"/>
      <c r="Q306" s="263"/>
    </row>
    <row r="307" spans="1:17" ht="19.5" x14ac:dyDescent="0.2">
      <c r="A307" s="252"/>
      <c r="B307" s="268" t="s">
        <v>805</v>
      </c>
      <c r="C307" s="265" t="s">
        <v>806</v>
      </c>
      <c r="D307" s="261" t="s">
        <v>146</v>
      </c>
      <c r="E307" s="266" t="s">
        <v>1107</v>
      </c>
      <c r="F307" s="267">
        <v>19.52</v>
      </c>
      <c r="G307" s="263"/>
      <c r="H307" s="267">
        <v>19.52</v>
      </c>
      <c r="I307" s="267">
        <v>13.55</v>
      </c>
      <c r="J307" s="267">
        <v>19.91</v>
      </c>
      <c r="K307" s="263"/>
      <c r="L307" s="267">
        <v>19.91</v>
      </c>
      <c r="M307" s="267">
        <v>13.82</v>
      </c>
      <c r="N307" s="263"/>
      <c r="O307" s="263"/>
      <c r="P307" s="263"/>
      <c r="Q307" s="263"/>
    </row>
    <row r="308" spans="1:17" ht="19.5" x14ac:dyDescent="0.2">
      <c r="A308" s="252"/>
      <c r="B308" s="268" t="s">
        <v>407</v>
      </c>
      <c r="C308" s="265" t="s">
        <v>212</v>
      </c>
      <c r="D308" s="261" t="s">
        <v>146</v>
      </c>
      <c r="E308" s="266" t="s">
        <v>1108</v>
      </c>
      <c r="F308" s="267">
        <v>109.17</v>
      </c>
      <c r="G308" s="263"/>
      <c r="H308" s="267">
        <v>109.17</v>
      </c>
      <c r="I308" s="263"/>
      <c r="J308" s="267">
        <v>19.649999999999999</v>
      </c>
      <c r="K308" s="263"/>
      <c r="L308" s="267">
        <v>19.649999999999999</v>
      </c>
      <c r="M308" s="263"/>
      <c r="N308" s="263"/>
      <c r="O308" s="263"/>
      <c r="P308" s="263"/>
      <c r="Q308" s="263"/>
    </row>
    <row r="309" spans="1:17" ht="33.75" x14ac:dyDescent="0.2">
      <c r="A309" s="252"/>
      <c r="B309" s="268" t="s">
        <v>1000</v>
      </c>
      <c r="C309" s="265" t="s">
        <v>1001</v>
      </c>
      <c r="D309" s="261" t="s">
        <v>812</v>
      </c>
      <c r="E309" s="266" t="s">
        <v>1109</v>
      </c>
      <c r="F309" s="267">
        <v>72.59</v>
      </c>
      <c r="G309" s="263"/>
      <c r="H309" s="263"/>
      <c r="I309" s="263"/>
      <c r="J309" s="267">
        <v>4858.45</v>
      </c>
      <c r="K309" s="263"/>
      <c r="L309" s="263"/>
      <c r="M309" s="263"/>
      <c r="N309" s="263"/>
      <c r="O309" s="263"/>
      <c r="P309" s="263"/>
      <c r="Q309" s="263"/>
    </row>
    <row r="310" spans="1:17" ht="22.5" x14ac:dyDescent="0.2">
      <c r="A310" s="252"/>
      <c r="B310" s="268" t="s">
        <v>814</v>
      </c>
      <c r="C310" s="265" t="s">
        <v>815</v>
      </c>
      <c r="D310" s="261" t="s">
        <v>231</v>
      </c>
      <c r="E310" s="266" t="s">
        <v>1088</v>
      </c>
      <c r="F310" s="267">
        <v>1.95</v>
      </c>
      <c r="G310" s="263"/>
      <c r="H310" s="263"/>
      <c r="I310" s="263"/>
      <c r="J310" s="267">
        <v>0.64</v>
      </c>
      <c r="K310" s="263"/>
      <c r="L310" s="263"/>
      <c r="M310" s="263"/>
      <c r="N310" s="263"/>
      <c r="O310" s="263"/>
      <c r="P310" s="263"/>
      <c r="Q310" s="263"/>
    </row>
    <row r="311" spans="1:17" ht="22.5" x14ac:dyDescent="0.2">
      <c r="A311" s="252"/>
      <c r="B311" s="268" t="s">
        <v>817</v>
      </c>
      <c r="C311" s="265" t="s">
        <v>818</v>
      </c>
      <c r="D311" s="261" t="s">
        <v>231</v>
      </c>
      <c r="E311" s="266" t="s">
        <v>1110</v>
      </c>
      <c r="F311" s="267">
        <v>1.53</v>
      </c>
      <c r="G311" s="263"/>
      <c r="H311" s="263"/>
      <c r="I311" s="263"/>
      <c r="J311" s="267">
        <v>451.81</v>
      </c>
      <c r="K311" s="263"/>
      <c r="L311" s="263"/>
      <c r="M311" s="263"/>
      <c r="N311" s="263"/>
      <c r="O311" s="263"/>
      <c r="P311" s="263"/>
      <c r="Q311" s="263"/>
    </row>
    <row r="312" spans="1:17" ht="22.5" x14ac:dyDescent="0.2">
      <c r="A312" s="252"/>
      <c r="B312" s="268" t="s">
        <v>820</v>
      </c>
      <c r="C312" s="265" t="s">
        <v>821</v>
      </c>
      <c r="D312" s="261" t="s">
        <v>216</v>
      </c>
      <c r="E312" s="266" t="s">
        <v>1111</v>
      </c>
      <c r="F312" s="267">
        <v>8130</v>
      </c>
      <c r="G312" s="263"/>
      <c r="H312" s="263"/>
      <c r="I312" s="263"/>
      <c r="J312" s="267">
        <v>266.66000000000003</v>
      </c>
      <c r="K312" s="263"/>
      <c r="L312" s="263"/>
      <c r="M312" s="263"/>
      <c r="N312" s="263"/>
      <c r="O312" s="263"/>
      <c r="P312" s="263"/>
      <c r="Q312" s="263"/>
    </row>
    <row r="313" spans="1:17" ht="22.5" x14ac:dyDescent="0.2">
      <c r="A313" s="252"/>
      <c r="B313" s="268" t="s">
        <v>417</v>
      </c>
      <c r="C313" s="265" t="s">
        <v>418</v>
      </c>
      <c r="D313" s="261" t="s">
        <v>220</v>
      </c>
      <c r="E313" s="266" t="s">
        <v>1112</v>
      </c>
      <c r="F313" s="267">
        <v>4.88</v>
      </c>
      <c r="G313" s="263"/>
      <c r="H313" s="263"/>
      <c r="I313" s="263"/>
      <c r="J313" s="267">
        <v>0.32</v>
      </c>
      <c r="K313" s="263"/>
      <c r="L313" s="263"/>
      <c r="M313" s="263"/>
      <c r="N313" s="263"/>
      <c r="O313" s="263"/>
      <c r="P313" s="263"/>
      <c r="Q313" s="263"/>
    </row>
    <row r="314" spans="1:17" ht="41.25" x14ac:dyDescent="0.2">
      <c r="A314" s="252">
        <v>47</v>
      </c>
      <c r="B314" s="258" t="s">
        <v>1113</v>
      </c>
      <c r="C314" s="259" t="s">
        <v>1114</v>
      </c>
      <c r="D314" s="260" t="s">
        <v>1115</v>
      </c>
      <c r="E314" s="261" t="s">
        <v>1116</v>
      </c>
      <c r="F314" s="262">
        <v>444.88</v>
      </c>
      <c r="G314" s="262">
        <v>316.24</v>
      </c>
      <c r="H314" s="262">
        <v>6.55</v>
      </c>
      <c r="I314" s="263"/>
      <c r="J314" s="263">
        <v>193</v>
      </c>
      <c r="K314" s="263">
        <v>137</v>
      </c>
      <c r="L314" s="263">
        <v>3</v>
      </c>
      <c r="M314" s="263"/>
      <c r="N314" s="263">
        <v>23.6</v>
      </c>
      <c r="O314" s="263">
        <v>10.220000000000001</v>
      </c>
      <c r="P314" s="263"/>
      <c r="Q314" s="263"/>
    </row>
    <row r="315" spans="1:17" ht="19.5" x14ac:dyDescent="0.2">
      <c r="A315" s="252"/>
      <c r="B315" s="264"/>
      <c r="C315" s="265" t="s">
        <v>400</v>
      </c>
      <c r="D315" s="261" t="s">
        <v>119</v>
      </c>
      <c r="E315" s="266" t="s">
        <v>1117</v>
      </c>
      <c r="F315" s="267">
        <v>13.4</v>
      </c>
      <c r="G315" s="267">
        <v>13.4</v>
      </c>
      <c r="H315" s="263"/>
      <c r="I315" s="263"/>
      <c r="J315" s="267">
        <v>136.94999999999999</v>
      </c>
      <c r="K315" s="267">
        <v>136.94999999999999</v>
      </c>
      <c r="L315" s="263"/>
      <c r="M315" s="263"/>
      <c r="N315" s="263"/>
      <c r="O315" s="263"/>
      <c r="P315" s="263"/>
      <c r="Q315" s="263"/>
    </row>
    <row r="316" spans="1:17" ht="19.5" x14ac:dyDescent="0.2">
      <c r="A316" s="252"/>
      <c r="B316" s="268" t="s">
        <v>1118</v>
      </c>
      <c r="C316" s="265" t="s">
        <v>212</v>
      </c>
      <c r="D316" s="261" t="s">
        <v>146</v>
      </c>
      <c r="E316" s="266" t="s">
        <v>1119</v>
      </c>
      <c r="F316" s="267">
        <v>109.17</v>
      </c>
      <c r="G316" s="263"/>
      <c r="H316" s="267">
        <v>109.17</v>
      </c>
      <c r="I316" s="263"/>
      <c r="J316" s="267">
        <v>3.28</v>
      </c>
      <c r="K316" s="263"/>
      <c r="L316" s="267">
        <v>3.28</v>
      </c>
      <c r="M316" s="263"/>
      <c r="N316" s="263"/>
      <c r="O316" s="263"/>
      <c r="P316" s="263"/>
      <c r="Q316" s="263"/>
    </row>
    <row r="317" spans="1:17" ht="22.5" x14ac:dyDescent="0.2">
      <c r="A317" s="252"/>
      <c r="B317" s="268" t="s">
        <v>1120</v>
      </c>
      <c r="C317" s="265" t="s">
        <v>414</v>
      </c>
      <c r="D317" s="261" t="s">
        <v>220</v>
      </c>
      <c r="E317" s="266" t="s">
        <v>1121</v>
      </c>
      <c r="F317" s="267">
        <v>763.06</v>
      </c>
      <c r="G317" s="263"/>
      <c r="H317" s="263"/>
      <c r="I317" s="263"/>
      <c r="J317" s="267">
        <v>52.88</v>
      </c>
      <c r="K317" s="263"/>
      <c r="L317" s="263"/>
      <c r="M317" s="263"/>
      <c r="N317" s="263"/>
      <c r="O317" s="263"/>
      <c r="P317" s="263"/>
      <c r="Q317" s="263"/>
    </row>
    <row r="318" spans="1:17" ht="24" x14ac:dyDescent="0.2">
      <c r="A318" s="252">
        <v>48</v>
      </c>
      <c r="B318" s="258" t="s">
        <v>1122</v>
      </c>
      <c r="C318" s="259" t="s">
        <v>1123</v>
      </c>
      <c r="D318" s="260" t="s">
        <v>812</v>
      </c>
      <c r="E318" s="261" t="s">
        <v>1124</v>
      </c>
      <c r="F318" s="262">
        <v>81.819999999999993</v>
      </c>
      <c r="G318" s="263"/>
      <c r="H318" s="263"/>
      <c r="I318" s="263"/>
      <c r="J318" s="263">
        <v>425</v>
      </c>
      <c r="K318" s="263"/>
      <c r="L318" s="263"/>
      <c r="M318" s="263"/>
      <c r="N318" s="263"/>
      <c r="O318" s="263"/>
      <c r="P318" s="263"/>
      <c r="Q318" s="263"/>
    </row>
    <row r="319" spans="1:17" x14ac:dyDescent="0.2">
      <c r="A319" s="257" t="s">
        <v>243</v>
      </c>
      <c r="B319" s="256"/>
      <c r="C319" s="256"/>
      <c r="D319" s="256"/>
      <c r="E319" s="256"/>
      <c r="F319" s="256"/>
      <c r="G319" s="256"/>
      <c r="H319" s="256"/>
      <c r="I319" s="256"/>
      <c r="J319" s="262">
        <v>73353</v>
      </c>
      <c r="K319" s="262">
        <v>8875</v>
      </c>
      <c r="L319" s="262">
        <v>1996</v>
      </c>
      <c r="M319" s="262">
        <v>551</v>
      </c>
      <c r="N319" s="263"/>
      <c r="O319" s="262">
        <v>685.88</v>
      </c>
      <c r="P319" s="263"/>
      <c r="Q319" s="262">
        <v>37.21</v>
      </c>
    </row>
    <row r="320" spans="1:17" x14ac:dyDescent="0.2">
      <c r="A320" s="257" t="s">
        <v>244</v>
      </c>
      <c r="B320" s="256"/>
      <c r="C320" s="256"/>
      <c r="D320" s="256"/>
      <c r="E320" s="256"/>
      <c r="F320" s="256"/>
      <c r="G320" s="256"/>
      <c r="H320" s="256"/>
      <c r="I320" s="256"/>
      <c r="J320" s="262">
        <v>10192</v>
      </c>
      <c r="K320" s="263"/>
      <c r="L320" s="263"/>
      <c r="M320" s="263"/>
      <c r="N320" s="263"/>
      <c r="O320" s="263"/>
      <c r="P320" s="263"/>
      <c r="Q320" s="263"/>
    </row>
    <row r="321" spans="1:17" x14ac:dyDescent="0.2">
      <c r="A321" s="257" t="s">
        <v>245</v>
      </c>
      <c r="B321" s="256"/>
      <c r="C321" s="256"/>
      <c r="D321" s="256"/>
      <c r="E321" s="256"/>
      <c r="F321" s="256"/>
      <c r="G321" s="256"/>
      <c r="H321" s="256"/>
      <c r="I321" s="256"/>
      <c r="J321" s="262">
        <v>5745</v>
      </c>
      <c r="K321" s="263"/>
      <c r="L321" s="263"/>
      <c r="M321" s="263"/>
      <c r="N321" s="263"/>
      <c r="O321" s="263"/>
      <c r="P321" s="263"/>
      <c r="Q321" s="263"/>
    </row>
    <row r="322" spans="1:17" x14ac:dyDescent="0.2">
      <c r="A322" s="269" t="s">
        <v>1125</v>
      </c>
      <c r="B322" s="256"/>
      <c r="C322" s="256"/>
      <c r="D322" s="256"/>
      <c r="E322" s="256"/>
      <c r="F322" s="256"/>
      <c r="G322" s="256"/>
      <c r="H322" s="256"/>
      <c r="I322" s="256"/>
      <c r="J322" s="263"/>
      <c r="K322" s="263"/>
      <c r="L322" s="263"/>
      <c r="M322" s="263"/>
      <c r="N322" s="263"/>
      <c r="O322" s="263"/>
      <c r="P322" s="263"/>
      <c r="Q322" s="263"/>
    </row>
    <row r="323" spans="1:17" x14ac:dyDescent="0.2">
      <c r="A323" s="257" t="s">
        <v>1126</v>
      </c>
      <c r="B323" s="256"/>
      <c r="C323" s="256"/>
      <c r="D323" s="256"/>
      <c r="E323" s="256"/>
      <c r="F323" s="256"/>
      <c r="G323" s="256"/>
      <c r="H323" s="256"/>
      <c r="I323" s="256"/>
      <c r="J323" s="262">
        <v>51867</v>
      </c>
      <c r="K323" s="263"/>
      <c r="L323" s="263"/>
      <c r="M323" s="263"/>
      <c r="N323" s="263"/>
      <c r="O323" s="262">
        <v>556.96</v>
      </c>
      <c r="P323" s="263"/>
      <c r="Q323" s="262">
        <v>35.89</v>
      </c>
    </row>
    <row r="324" spans="1:17" x14ac:dyDescent="0.2">
      <c r="A324" s="257" t="s">
        <v>928</v>
      </c>
      <c r="B324" s="256"/>
      <c r="C324" s="256"/>
      <c r="D324" s="256"/>
      <c r="E324" s="256"/>
      <c r="F324" s="256"/>
      <c r="G324" s="256"/>
      <c r="H324" s="256"/>
      <c r="I324" s="256"/>
      <c r="J324" s="262">
        <v>27985</v>
      </c>
      <c r="K324" s="263"/>
      <c r="L324" s="263"/>
      <c r="M324" s="263"/>
      <c r="N324" s="263"/>
      <c r="O324" s="263"/>
      <c r="P324" s="263"/>
      <c r="Q324" s="263"/>
    </row>
    <row r="325" spans="1:17" x14ac:dyDescent="0.2">
      <c r="A325" s="257" t="s">
        <v>927</v>
      </c>
      <c r="B325" s="256"/>
      <c r="C325" s="256"/>
      <c r="D325" s="256"/>
      <c r="E325" s="256"/>
      <c r="F325" s="256"/>
      <c r="G325" s="256"/>
      <c r="H325" s="256"/>
      <c r="I325" s="256"/>
      <c r="J325" s="262">
        <v>9438</v>
      </c>
      <c r="K325" s="263"/>
      <c r="L325" s="263"/>
      <c r="M325" s="263"/>
      <c r="N325" s="263"/>
      <c r="O325" s="262">
        <v>128.91999999999999</v>
      </c>
      <c r="P325" s="263"/>
      <c r="Q325" s="262">
        <v>1.32</v>
      </c>
    </row>
    <row r="326" spans="1:17" x14ac:dyDescent="0.2">
      <c r="A326" s="257" t="s">
        <v>252</v>
      </c>
      <c r="B326" s="256"/>
      <c r="C326" s="256"/>
      <c r="D326" s="256"/>
      <c r="E326" s="256"/>
      <c r="F326" s="256"/>
      <c r="G326" s="256"/>
      <c r="H326" s="256"/>
      <c r="I326" s="256"/>
      <c r="J326" s="262">
        <v>89290</v>
      </c>
      <c r="K326" s="263"/>
      <c r="L326" s="263"/>
      <c r="M326" s="263"/>
      <c r="N326" s="263"/>
      <c r="O326" s="262">
        <v>685.88</v>
      </c>
      <c r="P326" s="263"/>
      <c r="Q326" s="262">
        <v>37.21</v>
      </c>
    </row>
    <row r="327" spans="1:17" x14ac:dyDescent="0.2">
      <c r="A327" s="257" t="s">
        <v>253</v>
      </c>
      <c r="B327" s="256"/>
      <c r="C327" s="256"/>
      <c r="D327" s="256"/>
      <c r="E327" s="256"/>
      <c r="F327" s="256"/>
      <c r="G327" s="256"/>
      <c r="H327" s="256"/>
      <c r="I327" s="256"/>
      <c r="J327" s="263"/>
      <c r="K327" s="263"/>
      <c r="L327" s="263"/>
      <c r="M327" s="263"/>
      <c r="N327" s="263"/>
      <c r="O327" s="263"/>
      <c r="P327" s="263"/>
      <c r="Q327" s="263"/>
    </row>
    <row r="328" spans="1:17" x14ac:dyDescent="0.2">
      <c r="A328" s="257" t="s">
        <v>572</v>
      </c>
      <c r="B328" s="256"/>
      <c r="C328" s="256"/>
      <c r="D328" s="256"/>
      <c r="E328" s="256"/>
      <c r="F328" s="256"/>
      <c r="G328" s="256"/>
      <c r="H328" s="256"/>
      <c r="I328" s="256"/>
      <c r="J328" s="262">
        <v>62482</v>
      </c>
      <c r="K328" s="263"/>
      <c r="L328" s="263"/>
      <c r="M328" s="263"/>
      <c r="N328" s="263"/>
      <c r="O328" s="263"/>
      <c r="P328" s="263"/>
      <c r="Q328" s="263"/>
    </row>
    <row r="329" spans="1:17" x14ac:dyDescent="0.2">
      <c r="A329" s="257" t="s">
        <v>254</v>
      </c>
      <c r="B329" s="256"/>
      <c r="C329" s="256"/>
      <c r="D329" s="256"/>
      <c r="E329" s="256"/>
      <c r="F329" s="256"/>
      <c r="G329" s="256"/>
      <c r="H329" s="256"/>
      <c r="I329" s="256"/>
      <c r="J329" s="262">
        <v>1996</v>
      </c>
      <c r="K329" s="263"/>
      <c r="L329" s="263"/>
      <c r="M329" s="263"/>
      <c r="N329" s="263"/>
      <c r="O329" s="263"/>
      <c r="P329" s="263"/>
      <c r="Q329" s="263"/>
    </row>
    <row r="330" spans="1:17" x14ac:dyDescent="0.2">
      <c r="A330" s="257" t="s">
        <v>255</v>
      </c>
      <c r="B330" s="256"/>
      <c r="C330" s="256"/>
      <c r="D330" s="256"/>
      <c r="E330" s="256"/>
      <c r="F330" s="256"/>
      <c r="G330" s="256"/>
      <c r="H330" s="256"/>
      <c r="I330" s="256"/>
      <c r="J330" s="262">
        <v>9426</v>
      </c>
      <c r="K330" s="263"/>
      <c r="L330" s="263"/>
      <c r="M330" s="263"/>
      <c r="N330" s="263"/>
      <c r="O330" s="263"/>
      <c r="P330" s="263"/>
      <c r="Q330" s="263"/>
    </row>
    <row r="331" spans="1:17" x14ac:dyDescent="0.2">
      <c r="A331" s="257" t="s">
        <v>256</v>
      </c>
      <c r="B331" s="256"/>
      <c r="C331" s="256"/>
      <c r="D331" s="256"/>
      <c r="E331" s="256"/>
      <c r="F331" s="256"/>
      <c r="G331" s="256"/>
      <c r="H331" s="256"/>
      <c r="I331" s="256"/>
      <c r="J331" s="262">
        <v>10192</v>
      </c>
      <c r="K331" s="263"/>
      <c r="L331" s="263"/>
      <c r="M331" s="263"/>
      <c r="N331" s="263"/>
      <c r="O331" s="263"/>
      <c r="P331" s="263"/>
      <c r="Q331" s="263"/>
    </row>
    <row r="332" spans="1:17" x14ac:dyDescent="0.2">
      <c r="A332" s="257" t="s">
        <v>257</v>
      </c>
      <c r="B332" s="256"/>
      <c r="C332" s="256"/>
      <c r="D332" s="256"/>
      <c r="E332" s="256"/>
      <c r="F332" s="256"/>
      <c r="G332" s="256"/>
      <c r="H332" s="256"/>
      <c r="I332" s="256"/>
      <c r="J332" s="262">
        <v>5745</v>
      </c>
      <c r="K332" s="263"/>
      <c r="L332" s="263"/>
      <c r="M332" s="263"/>
      <c r="N332" s="263"/>
      <c r="O332" s="263"/>
      <c r="P332" s="263"/>
      <c r="Q332" s="263"/>
    </row>
    <row r="333" spans="1:17" x14ac:dyDescent="0.2">
      <c r="A333" s="269" t="s">
        <v>1127</v>
      </c>
      <c r="B333" s="256"/>
      <c r="C333" s="256"/>
      <c r="D333" s="256"/>
      <c r="E333" s="256"/>
      <c r="F333" s="256"/>
      <c r="G333" s="256"/>
      <c r="H333" s="256"/>
      <c r="I333" s="256"/>
      <c r="J333" s="270">
        <v>89290</v>
      </c>
      <c r="K333" s="263"/>
      <c r="L333" s="263"/>
      <c r="M333" s="263"/>
      <c r="N333" s="263"/>
      <c r="O333" s="270">
        <v>685.88</v>
      </c>
      <c r="P333" s="263"/>
      <c r="Q333" s="270">
        <v>37.21</v>
      </c>
    </row>
    <row r="334" spans="1:17" x14ac:dyDescent="0.2">
      <c r="A334" s="255" t="s">
        <v>1128</v>
      </c>
      <c r="B334" s="256"/>
      <c r="C334" s="256"/>
      <c r="D334" s="256"/>
      <c r="E334" s="256"/>
      <c r="F334" s="256"/>
      <c r="G334" s="256"/>
      <c r="H334" s="256"/>
      <c r="I334" s="256"/>
      <c r="J334" s="256"/>
      <c r="K334" s="256"/>
      <c r="L334" s="256"/>
      <c r="M334" s="256"/>
      <c r="N334" s="256"/>
      <c r="O334" s="256"/>
      <c r="P334" s="256"/>
      <c r="Q334" s="256"/>
    </row>
    <row r="335" spans="1:17" ht="31.5" x14ac:dyDescent="0.2">
      <c r="A335" s="252">
        <v>49</v>
      </c>
      <c r="B335" s="258" t="s">
        <v>1129</v>
      </c>
      <c r="C335" s="259" t="s">
        <v>1130</v>
      </c>
      <c r="D335" s="260" t="s">
        <v>150</v>
      </c>
      <c r="E335" s="261" t="s">
        <v>1131</v>
      </c>
      <c r="F335" s="262">
        <v>2276.4899999999998</v>
      </c>
      <c r="G335" s="262">
        <v>348.71</v>
      </c>
      <c r="H335" s="262">
        <v>1927.78</v>
      </c>
      <c r="I335" s="262">
        <v>178.54</v>
      </c>
      <c r="J335" s="263">
        <v>228</v>
      </c>
      <c r="K335" s="263">
        <v>35</v>
      </c>
      <c r="L335" s="263">
        <v>193</v>
      </c>
      <c r="M335" s="263">
        <v>18</v>
      </c>
      <c r="N335" s="263">
        <v>27.61</v>
      </c>
      <c r="O335" s="263">
        <v>2.76</v>
      </c>
      <c r="P335" s="263">
        <v>11.43</v>
      </c>
      <c r="Q335" s="263">
        <v>1.1399999999999999</v>
      </c>
    </row>
    <row r="336" spans="1:17" ht="19.5" x14ac:dyDescent="0.2">
      <c r="A336" s="252"/>
      <c r="B336" s="264"/>
      <c r="C336" s="265" t="s">
        <v>865</v>
      </c>
      <c r="D336" s="261" t="s">
        <v>119</v>
      </c>
      <c r="E336" s="266" t="s">
        <v>1132</v>
      </c>
      <c r="F336" s="267">
        <v>12.63</v>
      </c>
      <c r="G336" s="267">
        <v>12.63</v>
      </c>
      <c r="H336" s="263"/>
      <c r="I336" s="263"/>
      <c r="J336" s="267">
        <v>34.86</v>
      </c>
      <c r="K336" s="267">
        <v>34.86</v>
      </c>
      <c r="L336" s="263"/>
      <c r="M336" s="263"/>
      <c r="N336" s="263"/>
      <c r="O336" s="263"/>
      <c r="P336" s="263"/>
      <c r="Q336" s="263"/>
    </row>
    <row r="337" spans="1:17" ht="33.75" x14ac:dyDescent="0.2">
      <c r="A337" s="252"/>
      <c r="B337" s="268" t="s">
        <v>154</v>
      </c>
      <c r="C337" s="265" t="s">
        <v>155</v>
      </c>
      <c r="D337" s="261" t="s">
        <v>146</v>
      </c>
      <c r="E337" s="266" t="s">
        <v>1133</v>
      </c>
      <c r="F337" s="267">
        <v>103.34</v>
      </c>
      <c r="G337" s="263"/>
      <c r="H337" s="267">
        <v>103.34</v>
      </c>
      <c r="I337" s="267">
        <v>15.62</v>
      </c>
      <c r="J337" s="267">
        <v>117.81</v>
      </c>
      <c r="K337" s="263"/>
      <c r="L337" s="267">
        <v>117.81</v>
      </c>
      <c r="M337" s="267">
        <v>17.809999999999999</v>
      </c>
      <c r="N337" s="263"/>
      <c r="O337" s="263"/>
      <c r="P337" s="263"/>
      <c r="Q337" s="263"/>
    </row>
    <row r="338" spans="1:17" ht="33.75" x14ac:dyDescent="0.2">
      <c r="A338" s="252"/>
      <c r="B338" s="268" t="s">
        <v>157</v>
      </c>
      <c r="C338" s="265" t="s">
        <v>158</v>
      </c>
      <c r="D338" s="261" t="s">
        <v>146</v>
      </c>
      <c r="E338" s="266" t="s">
        <v>1134</v>
      </c>
      <c r="F338" s="267">
        <v>32.659999999999997</v>
      </c>
      <c r="G338" s="263"/>
      <c r="H338" s="267">
        <v>32.659999999999997</v>
      </c>
      <c r="I338" s="263"/>
      <c r="J338" s="267">
        <v>74.790000000000006</v>
      </c>
      <c r="K338" s="263"/>
      <c r="L338" s="267">
        <v>74.790000000000006</v>
      </c>
      <c r="M338" s="263"/>
      <c r="N338" s="263"/>
      <c r="O338" s="263"/>
      <c r="P338" s="263"/>
      <c r="Q338" s="263"/>
    </row>
    <row r="339" spans="1:17" x14ac:dyDescent="0.2">
      <c r="A339" s="257" t="s">
        <v>243</v>
      </c>
      <c r="B339" s="256"/>
      <c r="C339" s="256"/>
      <c r="D339" s="256"/>
      <c r="E339" s="256"/>
      <c r="F339" s="256"/>
      <c r="G339" s="256"/>
      <c r="H339" s="256"/>
      <c r="I339" s="256"/>
      <c r="J339" s="262">
        <v>228</v>
      </c>
      <c r="K339" s="262">
        <v>35</v>
      </c>
      <c r="L339" s="262">
        <v>193</v>
      </c>
      <c r="M339" s="262">
        <v>18</v>
      </c>
      <c r="N339" s="263"/>
      <c r="O339" s="262">
        <v>2.76</v>
      </c>
      <c r="P339" s="263"/>
      <c r="Q339" s="262">
        <v>1.1399999999999999</v>
      </c>
    </row>
    <row r="340" spans="1:17" x14ac:dyDescent="0.2">
      <c r="A340" s="257" t="s">
        <v>244</v>
      </c>
      <c r="B340" s="256"/>
      <c r="C340" s="256"/>
      <c r="D340" s="256"/>
      <c r="E340" s="256"/>
      <c r="F340" s="256"/>
      <c r="G340" s="256"/>
      <c r="H340" s="256"/>
      <c r="I340" s="256"/>
      <c r="J340" s="262">
        <v>52</v>
      </c>
      <c r="K340" s="263"/>
      <c r="L340" s="263"/>
      <c r="M340" s="263"/>
      <c r="N340" s="263"/>
      <c r="O340" s="263"/>
      <c r="P340" s="263"/>
      <c r="Q340" s="263"/>
    </row>
    <row r="341" spans="1:17" x14ac:dyDescent="0.2">
      <c r="A341" s="257" t="s">
        <v>245</v>
      </c>
      <c r="B341" s="256"/>
      <c r="C341" s="256"/>
      <c r="D341" s="256"/>
      <c r="E341" s="256"/>
      <c r="F341" s="256"/>
      <c r="G341" s="256"/>
      <c r="H341" s="256"/>
      <c r="I341" s="256"/>
      <c r="J341" s="262">
        <v>32</v>
      </c>
      <c r="K341" s="263"/>
      <c r="L341" s="263"/>
      <c r="M341" s="263"/>
      <c r="N341" s="263"/>
      <c r="O341" s="263"/>
      <c r="P341" s="263"/>
      <c r="Q341" s="263"/>
    </row>
    <row r="342" spans="1:17" x14ac:dyDescent="0.2">
      <c r="A342" s="269" t="s">
        <v>1135</v>
      </c>
      <c r="B342" s="256"/>
      <c r="C342" s="256"/>
      <c r="D342" s="256"/>
      <c r="E342" s="256"/>
      <c r="F342" s="256"/>
      <c r="G342" s="256"/>
      <c r="H342" s="256"/>
      <c r="I342" s="256"/>
      <c r="J342" s="263"/>
      <c r="K342" s="263"/>
      <c r="L342" s="263"/>
      <c r="M342" s="263"/>
      <c r="N342" s="263"/>
      <c r="O342" s="263"/>
      <c r="P342" s="263"/>
      <c r="Q342" s="263"/>
    </row>
    <row r="343" spans="1:17" x14ac:dyDescent="0.2">
      <c r="A343" s="257" t="s">
        <v>248</v>
      </c>
      <c r="B343" s="256"/>
      <c r="C343" s="256"/>
      <c r="D343" s="256"/>
      <c r="E343" s="256"/>
      <c r="F343" s="256"/>
      <c r="G343" s="256"/>
      <c r="H343" s="256"/>
      <c r="I343" s="256"/>
      <c r="J343" s="262">
        <v>312</v>
      </c>
      <c r="K343" s="263"/>
      <c r="L343" s="263"/>
      <c r="M343" s="263"/>
      <c r="N343" s="263"/>
      <c r="O343" s="262">
        <v>2.76</v>
      </c>
      <c r="P343" s="263"/>
      <c r="Q343" s="262">
        <v>1.1399999999999999</v>
      </c>
    </row>
    <row r="344" spans="1:17" x14ac:dyDescent="0.2">
      <c r="A344" s="257" t="s">
        <v>252</v>
      </c>
      <c r="B344" s="256"/>
      <c r="C344" s="256"/>
      <c r="D344" s="256"/>
      <c r="E344" s="256"/>
      <c r="F344" s="256"/>
      <c r="G344" s="256"/>
      <c r="H344" s="256"/>
      <c r="I344" s="256"/>
      <c r="J344" s="262">
        <v>312</v>
      </c>
      <c r="K344" s="263"/>
      <c r="L344" s="263"/>
      <c r="M344" s="263"/>
      <c r="N344" s="263"/>
      <c r="O344" s="262">
        <v>2.76</v>
      </c>
      <c r="P344" s="263"/>
      <c r="Q344" s="262">
        <v>1.1399999999999999</v>
      </c>
    </row>
    <row r="345" spans="1:17" x14ac:dyDescent="0.2">
      <c r="A345" s="257" t="s">
        <v>253</v>
      </c>
      <c r="B345" s="256"/>
      <c r="C345" s="256"/>
      <c r="D345" s="256"/>
      <c r="E345" s="256"/>
      <c r="F345" s="256"/>
      <c r="G345" s="256"/>
      <c r="H345" s="256"/>
      <c r="I345" s="256"/>
      <c r="J345" s="263"/>
      <c r="K345" s="263"/>
      <c r="L345" s="263"/>
      <c r="M345" s="263"/>
      <c r="N345" s="263"/>
      <c r="O345" s="263"/>
      <c r="P345" s="263"/>
      <c r="Q345" s="263"/>
    </row>
    <row r="346" spans="1:17" x14ac:dyDescent="0.2">
      <c r="A346" s="257" t="s">
        <v>254</v>
      </c>
      <c r="B346" s="256"/>
      <c r="C346" s="256"/>
      <c r="D346" s="256"/>
      <c r="E346" s="256"/>
      <c r="F346" s="256"/>
      <c r="G346" s="256"/>
      <c r="H346" s="256"/>
      <c r="I346" s="256"/>
      <c r="J346" s="262">
        <v>193</v>
      </c>
      <c r="K346" s="263"/>
      <c r="L346" s="263"/>
      <c r="M346" s="263"/>
      <c r="N346" s="263"/>
      <c r="O346" s="263"/>
      <c r="P346" s="263"/>
      <c r="Q346" s="263"/>
    </row>
    <row r="347" spans="1:17" x14ac:dyDescent="0.2">
      <c r="A347" s="257" t="s">
        <v>255</v>
      </c>
      <c r="B347" s="256"/>
      <c r="C347" s="256"/>
      <c r="D347" s="256"/>
      <c r="E347" s="256"/>
      <c r="F347" s="256"/>
      <c r="G347" s="256"/>
      <c r="H347" s="256"/>
      <c r="I347" s="256"/>
      <c r="J347" s="262">
        <v>53</v>
      </c>
      <c r="K347" s="263"/>
      <c r="L347" s="263"/>
      <c r="M347" s="263"/>
      <c r="N347" s="263"/>
      <c r="O347" s="263"/>
      <c r="P347" s="263"/>
      <c r="Q347" s="263"/>
    </row>
    <row r="348" spans="1:17" x14ac:dyDescent="0.2">
      <c r="A348" s="257" t="s">
        <v>256</v>
      </c>
      <c r="B348" s="256"/>
      <c r="C348" s="256"/>
      <c r="D348" s="256"/>
      <c r="E348" s="256"/>
      <c r="F348" s="256"/>
      <c r="G348" s="256"/>
      <c r="H348" s="256"/>
      <c r="I348" s="256"/>
      <c r="J348" s="262">
        <v>52</v>
      </c>
      <c r="K348" s="263"/>
      <c r="L348" s="263"/>
      <c r="M348" s="263"/>
      <c r="N348" s="263"/>
      <c r="O348" s="263"/>
      <c r="P348" s="263"/>
      <c r="Q348" s="263"/>
    </row>
    <row r="349" spans="1:17" x14ac:dyDescent="0.2">
      <c r="A349" s="257" t="s">
        <v>257</v>
      </c>
      <c r="B349" s="256"/>
      <c r="C349" s="256"/>
      <c r="D349" s="256"/>
      <c r="E349" s="256"/>
      <c r="F349" s="256"/>
      <c r="G349" s="256"/>
      <c r="H349" s="256"/>
      <c r="I349" s="256"/>
      <c r="J349" s="262">
        <v>32</v>
      </c>
      <c r="K349" s="263"/>
      <c r="L349" s="263"/>
      <c r="M349" s="263"/>
      <c r="N349" s="263"/>
      <c r="O349" s="263"/>
      <c r="P349" s="263"/>
      <c r="Q349" s="263"/>
    </row>
    <row r="350" spans="1:17" x14ac:dyDescent="0.2">
      <c r="A350" s="269" t="s">
        <v>1136</v>
      </c>
      <c r="B350" s="256"/>
      <c r="C350" s="256"/>
      <c r="D350" s="256"/>
      <c r="E350" s="256"/>
      <c r="F350" s="256"/>
      <c r="G350" s="256"/>
      <c r="H350" s="256"/>
      <c r="I350" s="256"/>
      <c r="J350" s="270">
        <v>312</v>
      </c>
      <c r="K350" s="263"/>
      <c r="L350" s="263"/>
      <c r="M350" s="263"/>
      <c r="N350" s="263"/>
      <c r="O350" s="270">
        <v>2.76</v>
      </c>
      <c r="P350" s="263"/>
      <c r="Q350" s="270">
        <v>1.1399999999999999</v>
      </c>
    </row>
    <row r="351" spans="1:17" x14ac:dyDescent="0.2">
      <c r="A351" s="255" t="s">
        <v>1137</v>
      </c>
      <c r="B351" s="256"/>
      <c r="C351" s="256"/>
      <c r="D351" s="256"/>
      <c r="E351" s="256"/>
      <c r="F351" s="256"/>
      <c r="G351" s="256"/>
      <c r="H351" s="256"/>
      <c r="I351" s="256"/>
      <c r="J351" s="256"/>
      <c r="K351" s="256"/>
      <c r="L351" s="256"/>
      <c r="M351" s="256"/>
      <c r="N351" s="256"/>
      <c r="O351" s="256"/>
      <c r="P351" s="256"/>
      <c r="Q351" s="256"/>
    </row>
    <row r="352" spans="1:17" ht="63" x14ac:dyDescent="0.2">
      <c r="A352" s="252">
        <v>50</v>
      </c>
      <c r="B352" s="258" t="s">
        <v>976</v>
      </c>
      <c r="C352" s="259" t="s">
        <v>1138</v>
      </c>
      <c r="D352" s="260" t="s">
        <v>958</v>
      </c>
      <c r="E352" s="261" t="s">
        <v>1139</v>
      </c>
      <c r="F352" s="262">
        <v>1016.69</v>
      </c>
      <c r="G352" s="262">
        <v>415.88</v>
      </c>
      <c r="H352" s="262">
        <v>223.72</v>
      </c>
      <c r="I352" s="262">
        <v>2.81</v>
      </c>
      <c r="J352" s="263">
        <v>33</v>
      </c>
      <c r="K352" s="263">
        <v>14</v>
      </c>
      <c r="L352" s="263">
        <v>7</v>
      </c>
      <c r="M352" s="263"/>
      <c r="N352" s="263">
        <v>26.97</v>
      </c>
      <c r="O352" s="263">
        <v>0.88</v>
      </c>
      <c r="P352" s="263">
        <v>0.18</v>
      </c>
      <c r="Q352" s="263">
        <v>0.01</v>
      </c>
    </row>
    <row r="353" spans="1:17" ht="19.5" x14ac:dyDescent="0.2">
      <c r="A353" s="252"/>
      <c r="B353" s="264"/>
      <c r="C353" s="265" t="s">
        <v>959</v>
      </c>
      <c r="D353" s="261" t="s">
        <v>119</v>
      </c>
      <c r="E353" s="266" t="s">
        <v>1140</v>
      </c>
      <c r="F353" s="267">
        <v>15.42</v>
      </c>
      <c r="G353" s="267">
        <v>15.42</v>
      </c>
      <c r="H353" s="263"/>
      <c r="I353" s="263"/>
      <c r="J353" s="267">
        <v>13.57</v>
      </c>
      <c r="K353" s="267">
        <v>13.57</v>
      </c>
      <c r="L353" s="263"/>
      <c r="M353" s="263"/>
      <c r="N353" s="263"/>
      <c r="O353" s="263"/>
      <c r="P353" s="263"/>
      <c r="Q353" s="263"/>
    </row>
    <row r="354" spans="1:17" ht="22.5" x14ac:dyDescent="0.2">
      <c r="A354" s="252"/>
      <c r="B354" s="268" t="s">
        <v>144</v>
      </c>
      <c r="C354" s="265" t="s">
        <v>145</v>
      </c>
      <c r="D354" s="261" t="s">
        <v>146</v>
      </c>
      <c r="E354" s="266" t="s">
        <v>1141</v>
      </c>
      <c r="F354" s="267">
        <v>40.299999999999997</v>
      </c>
      <c r="G354" s="263"/>
      <c r="H354" s="267">
        <v>40.299999999999997</v>
      </c>
      <c r="I354" s="267">
        <v>15.62</v>
      </c>
      <c r="J354" s="267">
        <v>0.4</v>
      </c>
      <c r="K354" s="263"/>
      <c r="L354" s="267">
        <v>0.4</v>
      </c>
      <c r="M354" s="267">
        <v>0.16</v>
      </c>
      <c r="N354" s="263"/>
      <c r="O354" s="263"/>
      <c r="P354" s="263"/>
      <c r="Q354" s="263"/>
    </row>
    <row r="355" spans="1:17" ht="19.5" x14ac:dyDescent="0.2">
      <c r="A355" s="252"/>
      <c r="B355" s="268" t="s">
        <v>962</v>
      </c>
      <c r="C355" s="265" t="s">
        <v>963</v>
      </c>
      <c r="D355" s="261" t="s">
        <v>146</v>
      </c>
      <c r="E355" s="266" t="s">
        <v>1142</v>
      </c>
      <c r="F355" s="267">
        <v>42.14</v>
      </c>
      <c r="G355" s="263"/>
      <c r="H355" s="267">
        <v>42.14</v>
      </c>
      <c r="I355" s="263"/>
      <c r="J355" s="267">
        <v>5.9</v>
      </c>
      <c r="K355" s="263"/>
      <c r="L355" s="267">
        <v>5.9</v>
      </c>
      <c r="M355" s="263"/>
      <c r="N355" s="263"/>
      <c r="O355" s="263"/>
      <c r="P355" s="263"/>
      <c r="Q355" s="263"/>
    </row>
    <row r="356" spans="1:17" ht="19.5" x14ac:dyDescent="0.2">
      <c r="A356" s="252"/>
      <c r="B356" s="268" t="s">
        <v>965</v>
      </c>
      <c r="C356" s="265" t="s">
        <v>966</v>
      </c>
      <c r="D356" s="261" t="s">
        <v>146</v>
      </c>
      <c r="E356" s="266" t="s">
        <v>1143</v>
      </c>
      <c r="F356" s="267">
        <v>3.35</v>
      </c>
      <c r="G356" s="263"/>
      <c r="H356" s="267">
        <v>3.35</v>
      </c>
      <c r="I356" s="263"/>
      <c r="J356" s="267">
        <v>0.17</v>
      </c>
      <c r="K356" s="263"/>
      <c r="L356" s="267">
        <v>0.17</v>
      </c>
      <c r="M356" s="263"/>
      <c r="N356" s="263"/>
      <c r="O356" s="263"/>
      <c r="P356" s="263"/>
      <c r="Q356" s="263"/>
    </row>
    <row r="357" spans="1:17" ht="19.5" x14ac:dyDescent="0.2">
      <c r="A357" s="252"/>
      <c r="B357" s="268" t="s">
        <v>407</v>
      </c>
      <c r="C357" s="265" t="s">
        <v>212</v>
      </c>
      <c r="D357" s="261" t="s">
        <v>146</v>
      </c>
      <c r="E357" s="266" t="s">
        <v>1144</v>
      </c>
      <c r="F357" s="267">
        <v>109.17</v>
      </c>
      <c r="G357" s="263"/>
      <c r="H357" s="267">
        <v>109.17</v>
      </c>
      <c r="I357" s="263"/>
      <c r="J357" s="267">
        <v>1.0900000000000001</v>
      </c>
      <c r="K357" s="263"/>
      <c r="L357" s="267">
        <v>1.0900000000000001</v>
      </c>
      <c r="M357" s="263"/>
      <c r="N357" s="263"/>
      <c r="O357" s="263"/>
      <c r="P357" s="263"/>
      <c r="Q357" s="263"/>
    </row>
    <row r="358" spans="1:17" ht="22.5" x14ac:dyDescent="0.2">
      <c r="A358" s="252"/>
      <c r="B358" s="268" t="s">
        <v>981</v>
      </c>
      <c r="C358" s="265" t="s">
        <v>982</v>
      </c>
      <c r="D358" s="261" t="s">
        <v>216</v>
      </c>
      <c r="E358" s="266" t="s">
        <v>1145</v>
      </c>
      <c r="F358" s="267">
        <v>6598.59</v>
      </c>
      <c r="G358" s="263"/>
      <c r="H358" s="263"/>
      <c r="I358" s="263"/>
      <c r="J358" s="267">
        <v>12.54</v>
      </c>
      <c r="K358" s="263"/>
      <c r="L358" s="263"/>
      <c r="M358" s="263"/>
      <c r="N358" s="263"/>
      <c r="O358" s="263"/>
      <c r="P358" s="263"/>
      <c r="Q358" s="263"/>
    </row>
    <row r="359" spans="1:17" ht="22.5" x14ac:dyDescent="0.2">
      <c r="A359" s="252"/>
      <c r="B359" s="268" t="s">
        <v>814</v>
      </c>
      <c r="C359" s="265" t="s">
        <v>815</v>
      </c>
      <c r="D359" s="261" t="s">
        <v>231</v>
      </c>
      <c r="E359" s="266" t="s">
        <v>1146</v>
      </c>
      <c r="F359" s="267">
        <v>1.95</v>
      </c>
      <c r="G359" s="263"/>
      <c r="H359" s="263"/>
      <c r="I359" s="263"/>
      <c r="J359" s="267">
        <v>0.03</v>
      </c>
      <c r="K359" s="263"/>
      <c r="L359" s="263"/>
      <c r="M359" s="263"/>
      <c r="N359" s="263"/>
      <c r="O359" s="263"/>
      <c r="P359" s="263"/>
      <c r="Q359" s="263"/>
    </row>
    <row r="360" spans="1:17" ht="24" x14ac:dyDescent="0.2">
      <c r="A360" s="252">
        <v>51</v>
      </c>
      <c r="B360" s="258" t="s">
        <v>984</v>
      </c>
      <c r="C360" s="259" t="s">
        <v>985</v>
      </c>
      <c r="D360" s="260" t="s">
        <v>231</v>
      </c>
      <c r="E360" s="261" t="s">
        <v>1147</v>
      </c>
      <c r="F360" s="262">
        <v>93.36</v>
      </c>
      <c r="G360" s="263"/>
      <c r="H360" s="263"/>
      <c r="I360" s="263"/>
      <c r="J360" s="263">
        <v>308</v>
      </c>
      <c r="K360" s="263"/>
      <c r="L360" s="263"/>
      <c r="M360" s="263"/>
      <c r="N360" s="263"/>
      <c r="O360" s="263"/>
      <c r="P360" s="263"/>
      <c r="Q360" s="263"/>
    </row>
    <row r="361" spans="1:17" ht="75" x14ac:dyDescent="0.2">
      <c r="A361" s="252">
        <v>52</v>
      </c>
      <c r="B361" s="258" t="s">
        <v>987</v>
      </c>
      <c r="C361" s="259" t="s">
        <v>1148</v>
      </c>
      <c r="D361" s="260" t="s">
        <v>958</v>
      </c>
      <c r="E361" s="261" t="s">
        <v>1139</v>
      </c>
      <c r="F361" s="262">
        <v>255.62</v>
      </c>
      <c r="G361" s="262">
        <v>140.32</v>
      </c>
      <c r="H361" s="262">
        <v>115.29</v>
      </c>
      <c r="I361" s="262">
        <v>1.56</v>
      </c>
      <c r="J361" s="263">
        <v>8</v>
      </c>
      <c r="K361" s="263">
        <v>5</v>
      </c>
      <c r="L361" s="263">
        <v>3</v>
      </c>
      <c r="M361" s="263"/>
      <c r="N361" s="263">
        <v>9.1</v>
      </c>
      <c r="O361" s="263">
        <v>0.3</v>
      </c>
      <c r="P361" s="263">
        <v>0.1</v>
      </c>
      <c r="Q361" s="263"/>
    </row>
    <row r="362" spans="1:17" ht="19.5" x14ac:dyDescent="0.2">
      <c r="A362" s="252"/>
      <c r="B362" s="264"/>
      <c r="C362" s="265" t="s">
        <v>959</v>
      </c>
      <c r="D362" s="261" t="s">
        <v>119</v>
      </c>
      <c r="E362" s="266" t="s">
        <v>1149</v>
      </c>
      <c r="F362" s="267">
        <v>15.42</v>
      </c>
      <c r="G362" s="267">
        <v>15.42</v>
      </c>
      <c r="H362" s="263"/>
      <c r="I362" s="263"/>
      <c r="J362" s="267">
        <v>4.63</v>
      </c>
      <c r="K362" s="267">
        <v>4.63</v>
      </c>
      <c r="L362" s="263"/>
      <c r="M362" s="263"/>
      <c r="N362" s="263"/>
      <c r="O362" s="263"/>
      <c r="P362" s="263"/>
      <c r="Q362" s="263"/>
    </row>
    <row r="363" spans="1:17" ht="22.5" x14ac:dyDescent="0.2">
      <c r="A363" s="252"/>
      <c r="B363" s="268" t="s">
        <v>144</v>
      </c>
      <c r="C363" s="265" t="s">
        <v>145</v>
      </c>
      <c r="D363" s="261" t="s">
        <v>146</v>
      </c>
      <c r="E363" s="266" t="s">
        <v>1150</v>
      </c>
      <c r="F363" s="267">
        <v>40.299999999999997</v>
      </c>
      <c r="G363" s="263"/>
      <c r="H363" s="267">
        <v>40.299999999999997</v>
      </c>
      <c r="I363" s="267">
        <v>15.62</v>
      </c>
      <c r="J363" s="263"/>
      <c r="K363" s="263"/>
      <c r="L363" s="263"/>
      <c r="M363" s="263"/>
      <c r="N363" s="263"/>
      <c r="O363" s="263"/>
      <c r="P363" s="263"/>
      <c r="Q363" s="263"/>
    </row>
    <row r="364" spans="1:17" ht="19.5" x14ac:dyDescent="0.2">
      <c r="A364" s="252"/>
      <c r="B364" s="268" t="s">
        <v>962</v>
      </c>
      <c r="C364" s="265" t="s">
        <v>963</v>
      </c>
      <c r="D364" s="261" t="s">
        <v>146</v>
      </c>
      <c r="E364" s="266" t="s">
        <v>1151</v>
      </c>
      <c r="F364" s="267">
        <v>42.14</v>
      </c>
      <c r="G364" s="263"/>
      <c r="H364" s="267">
        <v>42.14</v>
      </c>
      <c r="I364" s="263"/>
      <c r="J364" s="267">
        <v>2.95</v>
      </c>
      <c r="K364" s="263"/>
      <c r="L364" s="267">
        <v>2.95</v>
      </c>
      <c r="M364" s="263"/>
      <c r="N364" s="263"/>
      <c r="O364" s="263"/>
      <c r="P364" s="263"/>
      <c r="Q364" s="263"/>
    </row>
    <row r="365" spans="1:17" ht="19.5" x14ac:dyDescent="0.2">
      <c r="A365" s="252"/>
      <c r="B365" s="268" t="s">
        <v>965</v>
      </c>
      <c r="C365" s="265" t="s">
        <v>966</v>
      </c>
      <c r="D365" s="261" t="s">
        <v>146</v>
      </c>
      <c r="E365" s="266" t="s">
        <v>1152</v>
      </c>
      <c r="F365" s="267">
        <v>3.35</v>
      </c>
      <c r="G365" s="263"/>
      <c r="H365" s="267">
        <v>3.35</v>
      </c>
      <c r="I365" s="263"/>
      <c r="J365" s="267">
        <v>0.13</v>
      </c>
      <c r="K365" s="263"/>
      <c r="L365" s="267">
        <v>0.13</v>
      </c>
      <c r="M365" s="263"/>
      <c r="N365" s="263"/>
      <c r="O365" s="263"/>
      <c r="P365" s="263"/>
      <c r="Q365" s="263"/>
    </row>
    <row r="366" spans="1:17" ht="19.5" x14ac:dyDescent="0.2">
      <c r="A366" s="252"/>
      <c r="B366" s="268" t="s">
        <v>407</v>
      </c>
      <c r="C366" s="265" t="s">
        <v>212</v>
      </c>
      <c r="D366" s="261" t="s">
        <v>146</v>
      </c>
      <c r="E366" s="266" t="s">
        <v>1153</v>
      </c>
      <c r="F366" s="267">
        <v>109.17</v>
      </c>
      <c r="G366" s="263"/>
      <c r="H366" s="267">
        <v>109.17</v>
      </c>
      <c r="I366" s="263"/>
      <c r="J366" s="263"/>
      <c r="K366" s="263"/>
      <c r="L366" s="263"/>
      <c r="M366" s="263"/>
      <c r="N366" s="263"/>
      <c r="O366" s="263"/>
      <c r="P366" s="263"/>
      <c r="Q366" s="263"/>
    </row>
    <row r="367" spans="1:17" ht="24" x14ac:dyDescent="0.2">
      <c r="A367" s="252">
        <v>53</v>
      </c>
      <c r="B367" s="258" t="s">
        <v>984</v>
      </c>
      <c r="C367" s="259" t="s">
        <v>985</v>
      </c>
      <c r="D367" s="260" t="s">
        <v>231</v>
      </c>
      <c r="E367" s="261" t="s">
        <v>1147</v>
      </c>
      <c r="F367" s="262">
        <v>93.36</v>
      </c>
      <c r="G367" s="263"/>
      <c r="H367" s="263"/>
      <c r="I367" s="263"/>
      <c r="J367" s="263">
        <v>308</v>
      </c>
      <c r="K367" s="263"/>
      <c r="L367" s="263"/>
      <c r="M367" s="263"/>
      <c r="N367" s="263"/>
      <c r="O367" s="263"/>
      <c r="P367" s="263"/>
      <c r="Q367" s="263"/>
    </row>
    <row r="368" spans="1:17" x14ac:dyDescent="0.2">
      <c r="A368" s="257" t="s">
        <v>243</v>
      </c>
      <c r="B368" s="256"/>
      <c r="C368" s="256"/>
      <c r="D368" s="256"/>
      <c r="E368" s="256"/>
      <c r="F368" s="256"/>
      <c r="G368" s="256"/>
      <c r="H368" s="256"/>
      <c r="I368" s="256"/>
      <c r="J368" s="262">
        <v>657</v>
      </c>
      <c r="K368" s="262">
        <v>19</v>
      </c>
      <c r="L368" s="262">
        <v>10</v>
      </c>
      <c r="M368" s="263"/>
      <c r="N368" s="263"/>
      <c r="O368" s="262">
        <v>1.18</v>
      </c>
      <c r="P368" s="263"/>
      <c r="Q368" s="262">
        <v>0.01</v>
      </c>
    </row>
    <row r="369" spans="1:17" x14ac:dyDescent="0.2">
      <c r="A369" s="257" t="s">
        <v>244</v>
      </c>
      <c r="B369" s="256"/>
      <c r="C369" s="256"/>
      <c r="D369" s="256"/>
      <c r="E369" s="256"/>
      <c r="F369" s="256"/>
      <c r="G369" s="256"/>
      <c r="H369" s="256"/>
      <c r="I369" s="256"/>
      <c r="J369" s="262">
        <v>21</v>
      </c>
      <c r="K369" s="263"/>
      <c r="L369" s="263"/>
      <c r="M369" s="263"/>
      <c r="N369" s="263"/>
      <c r="O369" s="263"/>
      <c r="P369" s="263"/>
      <c r="Q369" s="263"/>
    </row>
    <row r="370" spans="1:17" x14ac:dyDescent="0.2">
      <c r="A370" s="257" t="s">
        <v>245</v>
      </c>
      <c r="B370" s="256"/>
      <c r="C370" s="256"/>
      <c r="D370" s="256"/>
      <c r="E370" s="256"/>
      <c r="F370" s="256"/>
      <c r="G370" s="256"/>
      <c r="H370" s="256"/>
      <c r="I370" s="256"/>
      <c r="J370" s="262">
        <v>12</v>
      </c>
      <c r="K370" s="263"/>
      <c r="L370" s="263"/>
      <c r="M370" s="263"/>
      <c r="N370" s="263"/>
      <c r="O370" s="263"/>
      <c r="P370" s="263"/>
      <c r="Q370" s="263"/>
    </row>
    <row r="371" spans="1:17" x14ac:dyDescent="0.2">
      <c r="A371" s="269" t="s">
        <v>1154</v>
      </c>
      <c r="B371" s="256"/>
      <c r="C371" s="256"/>
      <c r="D371" s="256"/>
      <c r="E371" s="256"/>
      <c r="F371" s="256"/>
      <c r="G371" s="256"/>
      <c r="H371" s="256"/>
      <c r="I371" s="256"/>
      <c r="J371" s="263"/>
      <c r="K371" s="263"/>
      <c r="L371" s="263"/>
      <c r="M371" s="263"/>
      <c r="N371" s="263"/>
      <c r="O371" s="263"/>
      <c r="P371" s="263"/>
      <c r="Q371" s="263"/>
    </row>
    <row r="372" spans="1:17" x14ac:dyDescent="0.2">
      <c r="A372" s="257" t="s">
        <v>1126</v>
      </c>
      <c r="B372" s="256"/>
      <c r="C372" s="256"/>
      <c r="D372" s="256"/>
      <c r="E372" s="256"/>
      <c r="F372" s="256"/>
      <c r="G372" s="256"/>
      <c r="H372" s="256"/>
      <c r="I372" s="256"/>
      <c r="J372" s="262">
        <v>74</v>
      </c>
      <c r="K372" s="263"/>
      <c r="L372" s="263"/>
      <c r="M372" s="263"/>
      <c r="N372" s="263"/>
      <c r="O372" s="262">
        <v>1.18</v>
      </c>
      <c r="P372" s="263"/>
      <c r="Q372" s="262">
        <v>0.01</v>
      </c>
    </row>
    <row r="373" spans="1:17" x14ac:dyDescent="0.2">
      <c r="A373" s="257" t="s">
        <v>928</v>
      </c>
      <c r="B373" s="256"/>
      <c r="C373" s="256"/>
      <c r="D373" s="256"/>
      <c r="E373" s="256"/>
      <c r="F373" s="256"/>
      <c r="G373" s="256"/>
      <c r="H373" s="256"/>
      <c r="I373" s="256"/>
      <c r="J373" s="262">
        <v>616</v>
      </c>
      <c r="K373" s="263"/>
      <c r="L373" s="263"/>
      <c r="M373" s="263"/>
      <c r="N373" s="263"/>
      <c r="O373" s="263"/>
      <c r="P373" s="263"/>
      <c r="Q373" s="263"/>
    </row>
    <row r="374" spans="1:17" x14ac:dyDescent="0.2">
      <c r="A374" s="257" t="s">
        <v>252</v>
      </c>
      <c r="B374" s="256"/>
      <c r="C374" s="256"/>
      <c r="D374" s="256"/>
      <c r="E374" s="256"/>
      <c r="F374" s="256"/>
      <c r="G374" s="256"/>
      <c r="H374" s="256"/>
      <c r="I374" s="256"/>
      <c r="J374" s="262">
        <v>690</v>
      </c>
      <c r="K374" s="263"/>
      <c r="L374" s="263"/>
      <c r="M374" s="263"/>
      <c r="N374" s="263"/>
      <c r="O374" s="262">
        <v>1.18</v>
      </c>
      <c r="P374" s="263"/>
      <c r="Q374" s="262">
        <v>0.01</v>
      </c>
    </row>
    <row r="375" spans="1:17" x14ac:dyDescent="0.2">
      <c r="A375" s="257" t="s">
        <v>253</v>
      </c>
      <c r="B375" s="256"/>
      <c r="C375" s="256"/>
      <c r="D375" s="256"/>
      <c r="E375" s="256"/>
      <c r="F375" s="256"/>
      <c r="G375" s="256"/>
      <c r="H375" s="256"/>
      <c r="I375" s="256"/>
      <c r="J375" s="263"/>
      <c r="K375" s="263"/>
      <c r="L375" s="263"/>
      <c r="M375" s="263"/>
      <c r="N375" s="263"/>
      <c r="O375" s="263"/>
      <c r="P375" s="263"/>
      <c r="Q375" s="263"/>
    </row>
    <row r="376" spans="1:17" x14ac:dyDescent="0.2">
      <c r="A376" s="257" t="s">
        <v>572</v>
      </c>
      <c r="B376" s="256"/>
      <c r="C376" s="256"/>
      <c r="D376" s="256"/>
      <c r="E376" s="256"/>
      <c r="F376" s="256"/>
      <c r="G376" s="256"/>
      <c r="H376" s="256"/>
      <c r="I376" s="256"/>
      <c r="J376" s="262">
        <v>628</v>
      </c>
      <c r="K376" s="263"/>
      <c r="L376" s="263"/>
      <c r="M376" s="263"/>
      <c r="N376" s="263"/>
      <c r="O376" s="263"/>
      <c r="P376" s="263"/>
      <c r="Q376" s="263"/>
    </row>
    <row r="377" spans="1:17" x14ac:dyDescent="0.2">
      <c r="A377" s="257" t="s">
        <v>254</v>
      </c>
      <c r="B377" s="256"/>
      <c r="C377" s="256"/>
      <c r="D377" s="256"/>
      <c r="E377" s="256"/>
      <c r="F377" s="256"/>
      <c r="G377" s="256"/>
      <c r="H377" s="256"/>
      <c r="I377" s="256"/>
      <c r="J377" s="262">
        <v>10</v>
      </c>
      <c r="K377" s="263"/>
      <c r="L377" s="263"/>
      <c r="M377" s="263"/>
      <c r="N377" s="263"/>
      <c r="O377" s="263"/>
      <c r="P377" s="263"/>
      <c r="Q377" s="263"/>
    </row>
    <row r="378" spans="1:17" x14ac:dyDescent="0.2">
      <c r="A378" s="257" t="s">
        <v>255</v>
      </c>
      <c r="B378" s="256"/>
      <c r="C378" s="256"/>
      <c r="D378" s="256"/>
      <c r="E378" s="256"/>
      <c r="F378" s="256"/>
      <c r="G378" s="256"/>
      <c r="H378" s="256"/>
      <c r="I378" s="256"/>
      <c r="J378" s="262">
        <v>19</v>
      </c>
      <c r="K378" s="263"/>
      <c r="L378" s="263"/>
      <c r="M378" s="263"/>
      <c r="N378" s="263"/>
      <c r="O378" s="263"/>
      <c r="P378" s="263"/>
      <c r="Q378" s="263"/>
    </row>
    <row r="379" spans="1:17" x14ac:dyDescent="0.2">
      <c r="A379" s="257" t="s">
        <v>256</v>
      </c>
      <c r="B379" s="256"/>
      <c r="C379" s="256"/>
      <c r="D379" s="256"/>
      <c r="E379" s="256"/>
      <c r="F379" s="256"/>
      <c r="G379" s="256"/>
      <c r="H379" s="256"/>
      <c r="I379" s="256"/>
      <c r="J379" s="262">
        <v>21</v>
      </c>
      <c r="K379" s="263"/>
      <c r="L379" s="263"/>
      <c r="M379" s="263"/>
      <c r="N379" s="263"/>
      <c r="O379" s="263"/>
      <c r="P379" s="263"/>
      <c r="Q379" s="263"/>
    </row>
    <row r="380" spans="1:17" x14ac:dyDescent="0.2">
      <c r="A380" s="257" t="s">
        <v>257</v>
      </c>
      <c r="B380" s="256"/>
      <c r="C380" s="256"/>
      <c r="D380" s="256"/>
      <c r="E380" s="256"/>
      <c r="F380" s="256"/>
      <c r="G380" s="256"/>
      <c r="H380" s="256"/>
      <c r="I380" s="256"/>
      <c r="J380" s="262">
        <v>12</v>
      </c>
      <c r="K380" s="263"/>
      <c r="L380" s="263"/>
      <c r="M380" s="263"/>
      <c r="N380" s="263"/>
      <c r="O380" s="263"/>
      <c r="P380" s="263"/>
      <c r="Q380" s="263"/>
    </row>
    <row r="381" spans="1:17" x14ac:dyDescent="0.2">
      <c r="A381" s="269" t="s">
        <v>1155</v>
      </c>
      <c r="B381" s="256"/>
      <c r="C381" s="256"/>
      <c r="D381" s="256"/>
      <c r="E381" s="256"/>
      <c r="F381" s="256"/>
      <c r="G381" s="256"/>
      <c r="H381" s="256"/>
      <c r="I381" s="256"/>
      <c r="J381" s="270">
        <v>690</v>
      </c>
      <c r="K381" s="263"/>
      <c r="L381" s="263"/>
      <c r="M381" s="263"/>
      <c r="N381" s="263"/>
      <c r="O381" s="270">
        <v>1.18</v>
      </c>
      <c r="P381" s="263"/>
      <c r="Q381" s="270">
        <v>0.01</v>
      </c>
    </row>
    <row r="382" spans="1:17" x14ac:dyDescent="0.2">
      <c r="A382" s="271" t="s">
        <v>290</v>
      </c>
      <c r="B382" s="272"/>
      <c r="C382" s="272"/>
      <c r="D382" s="272"/>
      <c r="E382" s="272"/>
      <c r="F382" s="272"/>
      <c r="G382" s="272"/>
      <c r="H382" s="272"/>
      <c r="I382" s="272"/>
      <c r="J382" s="272"/>
      <c r="K382" s="272"/>
      <c r="L382" s="272"/>
      <c r="M382" s="272"/>
      <c r="N382" s="272"/>
      <c r="O382" s="272"/>
      <c r="P382" s="272"/>
      <c r="Q382" s="272"/>
    </row>
    <row r="383" spans="1:17" x14ac:dyDescent="0.2">
      <c r="A383" s="257" t="s">
        <v>291</v>
      </c>
      <c r="B383" s="256"/>
      <c r="C383" s="256"/>
      <c r="D383" s="256"/>
      <c r="E383" s="256"/>
      <c r="F383" s="256"/>
      <c r="G383" s="256"/>
      <c r="H383" s="256"/>
      <c r="I383" s="256"/>
      <c r="J383" s="262">
        <v>163558</v>
      </c>
      <c r="K383" s="262">
        <v>31175</v>
      </c>
      <c r="L383" s="262">
        <v>3185</v>
      </c>
      <c r="M383" s="262">
        <v>836</v>
      </c>
      <c r="N383" s="263"/>
      <c r="O383" s="262">
        <v>2484.29</v>
      </c>
      <c r="P383" s="263"/>
      <c r="Q383" s="262">
        <v>55.67</v>
      </c>
    </row>
    <row r="384" spans="1:17" x14ac:dyDescent="0.2">
      <c r="A384" s="257" t="s">
        <v>244</v>
      </c>
      <c r="B384" s="256"/>
      <c r="C384" s="256"/>
      <c r="D384" s="256"/>
      <c r="E384" s="256"/>
      <c r="F384" s="256"/>
      <c r="G384" s="256"/>
      <c r="H384" s="256"/>
      <c r="I384" s="256"/>
      <c r="J384" s="262">
        <v>29801</v>
      </c>
      <c r="K384" s="263"/>
      <c r="L384" s="263"/>
      <c r="M384" s="263"/>
      <c r="N384" s="263"/>
      <c r="O384" s="263"/>
      <c r="P384" s="263"/>
      <c r="Q384" s="263"/>
    </row>
    <row r="385" spans="1:17" x14ac:dyDescent="0.2">
      <c r="A385" s="257" t="s">
        <v>245</v>
      </c>
      <c r="B385" s="256"/>
      <c r="C385" s="256"/>
      <c r="D385" s="256"/>
      <c r="E385" s="256"/>
      <c r="F385" s="256"/>
      <c r="G385" s="256"/>
      <c r="H385" s="256"/>
      <c r="I385" s="256"/>
      <c r="J385" s="262">
        <v>17467</v>
      </c>
      <c r="K385" s="263"/>
      <c r="L385" s="263"/>
      <c r="M385" s="263"/>
      <c r="N385" s="263"/>
      <c r="O385" s="263"/>
      <c r="P385" s="263"/>
      <c r="Q385" s="263"/>
    </row>
    <row r="386" spans="1:17" x14ac:dyDescent="0.2">
      <c r="A386" s="269" t="s">
        <v>292</v>
      </c>
      <c r="B386" s="256"/>
      <c r="C386" s="256"/>
      <c r="D386" s="256"/>
      <c r="E386" s="256"/>
      <c r="F386" s="256"/>
      <c r="G386" s="256"/>
      <c r="H386" s="256"/>
      <c r="I386" s="256"/>
      <c r="J386" s="263"/>
      <c r="K386" s="263"/>
      <c r="L386" s="263"/>
      <c r="M386" s="263"/>
      <c r="N386" s="263"/>
      <c r="O386" s="263"/>
      <c r="P386" s="263"/>
      <c r="Q386" s="263"/>
    </row>
    <row r="387" spans="1:17" x14ac:dyDescent="0.2">
      <c r="A387" s="257" t="s">
        <v>570</v>
      </c>
      <c r="B387" s="256"/>
      <c r="C387" s="256"/>
      <c r="D387" s="256"/>
      <c r="E387" s="256"/>
      <c r="F387" s="256"/>
      <c r="G387" s="256"/>
      <c r="H387" s="256"/>
      <c r="I387" s="256"/>
      <c r="J387" s="262">
        <v>197820</v>
      </c>
      <c r="K387" s="263"/>
      <c r="L387" s="263"/>
      <c r="M387" s="263"/>
      <c r="N387" s="263"/>
      <c r="O387" s="262">
        <v>2484.29</v>
      </c>
      <c r="P387" s="263"/>
      <c r="Q387" s="262">
        <v>55.67</v>
      </c>
    </row>
    <row r="388" spans="1:17" x14ac:dyDescent="0.2">
      <c r="A388" s="257" t="s">
        <v>571</v>
      </c>
      <c r="B388" s="256"/>
      <c r="C388" s="256"/>
      <c r="D388" s="256"/>
      <c r="E388" s="256"/>
      <c r="F388" s="256"/>
      <c r="G388" s="256"/>
      <c r="H388" s="256"/>
      <c r="I388" s="256"/>
      <c r="J388" s="262">
        <v>13006</v>
      </c>
      <c r="K388" s="263"/>
      <c r="L388" s="263"/>
      <c r="M388" s="263"/>
      <c r="N388" s="263"/>
      <c r="O388" s="263"/>
      <c r="P388" s="263"/>
      <c r="Q388" s="263"/>
    </row>
    <row r="389" spans="1:17" x14ac:dyDescent="0.2">
      <c r="A389" s="257" t="s">
        <v>252</v>
      </c>
      <c r="B389" s="256"/>
      <c r="C389" s="256"/>
      <c r="D389" s="256"/>
      <c r="E389" s="256"/>
      <c r="F389" s="256"/>
      <c r="G389" s="256"/>
      <c r="H389" s="256"/>
      <c r="I389" s="256"/>
      <c r="J389" s="262">
        <v>210826</v>
      </c>
      <c r="K389" s="263"/>
      <c r="L389" s="263"/>
      <c r="M389" s="263"/>
      <c r="N389" s="263"/>
      <c r="O389" s="262">
        <v>2484.29</v>
      </c>
      <c r="P389" s="263"/>
      <c r="Q389" s="262">
        <v>55.67</v>
      </c>
    </row>
    <row r="390" spans="1:17" x14ac:dyDescent="0.2">
      <c r="A390" s="257" t="s">
        <v>253</v>
      </c>
      <c r="B390" s="256"/>
      <c r="C390" s="256"/>
      <c r="D390" s="256"/>
      <c r="E390" s="256"/>
      <c r="F390" s="256"/>
      <c r="G390" s="256"/>
      <c r="H390" s="256"/>
      <c r="I390" s="256"/>
      <c r="J390" s="263"/>
      <c r="K390" s="263"/>
      <c r="L390" s="263"/>
      <c r="M390" s="263"/>
      <c r="N390" s="263"/>
      <c r="O390" s="263"/>
      <c r="P390" s="263"/>
      <c r="Q390" s="263"/>
    </row>
    <row r="391" spans="1:17" x14ac:dyDescent="0.2">
      <c r="A391" s="257" t="s">
        <v>572</v>
      </c>
      <c r="B391" s="256"/>
      <c r="C391" s="256"/>
      <c r="D391" s="256"/>
      <c r="E391" s="256"/>
      <c r="F391" s="256"/>
      <c r="G391" s="256"/>
      <c r="H391" s="256"/>
      <c r="I391" s="256"/>
      <c r="J391" s="262">
        <v>129198</v>
      </c>
      <c r="K391" s="263"/>
      <c r="L391" s="263"/>
      <c r="M391" s="263"/>
      <c r="N391" s="263"/>
      <c r="O391" s="263"/>
      <c r="P391" s="263"/>
      <c r="Q391" s="263"/>
    </row>
    <row r="392" spans="1:17" x14ac:dyDescent="0.2">
      <c r="A392" s="257" t="s">
        <v>254</v>
      </c>
      <c r="B392" s="256"/>
      <c r="C392" s="256"/>
      <c r="D392" s="256"/>
      <c r="E392" s="256"/>
      <c r="F392" s="256"/>
      <c r="G392" s="256"/>
      <c r="H392" s="256"/>
      <c r="I392" s="256"/>
      <c r="J392" s="262">
        <v>3185</v>
      </c>
      <c r="K392" s="263"/>
      <c r="L392" s="263"/>
      <c r="M392" s="263"/>
      <c r="N392" s="263"/>
      <c r="O392" s="263"/>
      <c r="P392" s="263"/>
      <c r="Q392" s="263"/>
    </row>
    <row r="393" spans="1:17" x14ac:dyDescent="0.2">
      <c r="A393" s="257" t="s">
        <v>255</v>
      </c>
      <c r="B393" s="256"/>
      <c r="C393" s="256"/>
      <c r="D393" s="256"/>
      <c r="E393" s="256"/>
      <c r="F393" s="256"/>
      <c r="G393" s="256"/>
      <c r="H393" s="256"/>
      <c r="I393" s="256"/>
      <c r="J393" s="262">
        <v>32011</v>
      </c>
      <c r="K393" s="263"/>
      <c r="L393" s="263"/>
      <c r="M393" s="263"/>
      <c r="N393" s="263"/>
      <c r="O393" s="263"/>
      <c r="P393" s="263"/>
      <c r="Q393" s="263"/>
    </row>
    <row r="394" spans="1:17" x14ac:dyDescent="0.2">
      <c r="A394" s="257" t="s">
        <v>256</v>
      </c>
      <c r="B394" s="256"/>
      <c r="C394" s="256"/>
      <c r="D394" s="256"/>
      <c r="E394" s="256"/>
      <c r="F394" s="256"/>
      <c r="G394" s="256"/>
      <c r="H394" s="256"/>
      <c r="I394" s="256"/>
      <c r="J394" s="262">
        <v>29801</v>
      </c>
      <c r="K394" s="263"/>
      <c r="L394" s="263"/>
      <c r="M394" s="263"/>
      <c r="N394" s="263"/>
      <c r="O394" s="263"/>
      <c r="P394" s="263"/>
      <c r="Q394" s="263"/>
    </row>
    <row r="395" spans="1:17" x14ac:dyDescent="0.2">
      <c r="A395" s="257" t="s">
        <v>257</v>
      </c>
      <c r="B395" s="256"/>
      <c r="C395" s="256"/>
      <c r="D395" s="256"/>
      <c r="E395" s="256"/>
      <c r="F395" s="256"/>
      <c r="G395" s="256"/>
      <c r="H395" s="256"/>
      <c r="I395" s="256"/>
      <c r="J395" s="262">
        <v>17467</v>
      </c>
      <c r="K395" s="263"/>
      <c r="L395" s="263"/>
      <c r="M395" s="263"/>
      <c r="N395" s="263"/>
      <c r="O395" s="263"/>
      <c r="P395" s="263"/>
      <c r="Q395" s="263"/>
    </row>
    <row r="396" spans="1:17" x14ac:dyDescent="0.2">
      <c r="A396" s="269" t="s">
        <v>293</v>
      </c>
      <c r="B396" s="256"/>
      <c r="C396" s="256"/>
      <c r="D396" s="256"/>
      <c r="E396" s="256"/>
      <c r="F396" s="256"/>
      <c r="G396" s="256"/>
      <c r="H396" s="256"/>
      <c r="I396" s="256"/>
      <c r="J396" s="270">
        <v>210826</v>
      </c>
      <c r="K396" s="263"/>
      <c r="L396" s="263"/>
      <c r="M396" s="263"/>
      <c r="N396" s="263"/>
      <c r="O396" s="270">
        <v>2484.29</v>
      </c>
      <c r="P396" s="263"/>
      <c r="Q396" s="270">
        <v>55.67</v>
      </c>
    </row>
    <row r="397" spans="1:17" x14ac:dyDescent="0.2">
      <c r="A397" s="243"/>
      <c r="B397" s="217"/>
      <c r="C397" s="244"/>
      <c r="D397" s="234"/>
      <c r="E397" s="245"/>
      <c r="F397" s="273"/>
      <c r="G397" s="273"/>
      <c r="H397" s="273"/>
      <c r="I397" s="273"/>
      <c r="J397" s="273"/>
      <c r="K397" s="273"/>
      <c r="L397" s="273"/>
      <c r="M397" s="273"/>
      <c r="N397" s="273"/>
      <c r="O397" s="273"/>
      <c r="P397" s="273"/>
      <c r="Q397" s="273"/>
    </row>
    <row r="398" spans="1:17" x14ac:dyDescent="0.2">
      <c r="A398" s="243"/>
      <c r="B398" s="217"/>
      <c r="C398" s="244"/>
      <c r="D398" s="234"/>
      <c r="E398" s="245"/>
      <c r="F398" s="273"/>
      <c r="G398" s="273"/>
      <c r="H398" s="273"/>
      <c r="I398" s="273"/>
      <c r="J398" s="273"/>
      <c r="K398" s="273"/>
      <c r="L398" s="273"/>
      <c r="M398" s="273"/>
      <c r="N398" s="273"/>
      <c r="O398" s="273"/>
      <c r="P398" s="273"/>
      <c r="Q398" s="273"/>
    </row>
    <row r="399" spans="1:17" x14ac:dyDescent="0.2">
      <c r="A399" s="274" t="s">
        <v>294</v>
      </c>
      <c r="B399" s="275"/>
      <c r="C399" s="275"/>
      <c r="D399" s="234"/>
      <c r="E399" s="245"/>
      <c r="F399" s="273"/>
      <c r="G399" s="273"/>
      <c r="H399" s="273"/>
      <c r="I399" s="273"/>
      <c r="J399" s="273"/>
      <c r="K399" s="273"/>
      <c r="L399" s="273"/>
      <c r="M399" s="273"/>
      <c r="N399" s="273"/>
      <c r="O399" s="273"/>
      <c r="P399" s="273"/>
      <c r="Q399" s="273"/>
    </row>
  </sheetData>
  <mergeCells count="118">
    <mergeCell ref="A396:I396"/>
    <mergeCell ref="A399:C399"/>
    <mergeCell ref="A390:I390"/>
    <mergeCell ref="A391:I391"/>
    <mergeCell ref="A392:I392"/>
    <mergeCell ref="A393:I393"/>
    <mergeCell ref="A394:I394"/>
    <mergeCell ref="A395:I395"/>
    <mergeCell ref="A384:I384"/>
    <mergeCell ref="A385:I385"/>
    <mergeCell ref="A386:I386"/>
    <mergeCell ref="A387:I387"/>
    <mergeCell ref="A388:I388"/>
    <mergeCell ref="A389:I389"/>
    <mergeCell ref="A378:I378"/>
    <mergeCell ref="A379:I379"/>
    <mergeCell ref="A380:I380"/>
    <mergeCell ref="A381:I381"/>
    <mergeCell ref="A382:Q382"/>
    <mergeCell ref="A383:I383"/>
    <mergeCell ref="A372:I372"/>
    <mergeCell ref="A373:I373"/>
    <mergeCell ref="A374:I374"/>
    <mergeCell ref="A375:I375"/>
    <mergeCell ref="A376:I376"/>
    <mergeCell ref="A377:I377"/>
    <mergeCell ref="A350:I350"/>
    <mergeCell ref="A351:Q351"/>
    <mergeCell ref="A368:I368"/>
    <mergeCell ref="A369:I369"/>
    <mergeCell ref="A370:I370"/>
    <mergeCell ref="A371:I371"/>
    <mergeCell ref="A344:I344"/>
    <mergeCell ref="A345:I345"/>
    <mergeCell ref="A346:I346"/>
    <mergeCell ref="A347:I347"/>
    <mergeCell ref="A348:I348"/>
    <mergeCell ref="A349:I349"/>
    <mergeCell ref="A334:Q334"/>
    <mergeCell ref="A339:I339"/>
    <mergeCell ref="A340:I340"/>
    <mergeCell ref="A341:I341"/>
    <mergeCell ref="A342:I342"/>
    <mergeCell ref="A343:I343"/>
    <mergeCell ref="A328:I328"/>
    <mergeCell ref="A329:I329"/>
    <mergeCell ref="A330:I330"/>
    <mergeCell ref="A331:I331"/>
    <mergeCell ref="A332:I332"/>
    <mergeCell ref="A333:I333"/>
    <mergeCell ref="A322:I322"/>
    <mergeCell ref="A323:I323"/>
    <mergeCell ref="A324:I324"/>
    <mergeCell ref="A325:I325"/>
    <mergeCell ref="A326:I326"/>
    <mergeCell ref="A327:I327"/>
    <mergeCell ref="A177:Q177"/>
    <mergeCell ref="A225:Q225"/>
    <mergeCell ref="A279:Q279"/>
    <mergeCell ref="A319:I319"/>
    <mergeCell ref="A320:I320"/>
    <mergeCell ref="A321:I321"/>
    <mergeCell ref="A171:I171"/>
    <mergeCell ref="A172:I172"/>
    <mergeCell ref="A173:I173"/>
    <mergeCell ref="A174:I174"/>
    <mergeCell ref="A175:I175"/>
    <mergeCell ref="A176:Q176"/>
    <mergeCell ref="A165:I165"/>
    <mergeCell ref="A166:I166"/>
    <mergeCell ref="A167:I167"/>
    <mergeCell ref="A168:I168"/>
    <mergeCell ref="A169:I169"/>
    <mergeCell ref="A170:I170"/>
    <mergeCell ref="A119:Q119"/>
    <mergeCell ref="A140:Q140"/>
    <mergeCell ref="A161:I161"/>
    <mergeCell ref="A162:I162"/>
    <mergeCell ref="A163:I163"/>
    <mergeCell ref="A164:I164"/>
    <mergeCell ref="A113:I113"/>
    <mergeCell ref="A114:I114"/>
    <mergeCell ref="A115:I115"/>
    <mergeCell ref="A116:I116"/>
    <mergeCell ref="A117:I117"/>
    <mergeCell ref="A118:Q118"/>
    <mergeCell ref="A107:I107"/>
    <mergeCell ref="A108:I108"/>
    <mergeCell ref="A109:I109"/>
    <mergeCell ref="A110:I110"/>
    <mergeCell ref="A111:I111"/>
    <mergeCell ref="A112:I112"/>
    <mergeCell ref="A28:Q28"/>
    <mergeCell ref="A29:Q29"/>
    <mergeCell ref="A71:Q71"/>
    <mergeCell ref="A104:I104"/>
    <mergeCell ref="A105:I105"/>
    <mergeCell ref="A106:I106"/>
    <mergeCell ref="F24:I24"/>
    <mergeCell ref="J24:M24"/>
    <mergeCell ref="N24:N26"/>
    <mergeCell ref="O24:O26"/>
    <mergeCell ref="P24:P26"/>
    <mergeCell ref="Q24:Q26"/>
    <mergeCell ref="F25:F26"/>
    <mergeCell ref="G25:I25"/>
    <mergeCell ref="J25:J26"/>
    <mergeCell ref="K25:M25"/>
    <mergeCell ref="J16:K16"/>
    <mergeCell ref="J17:K17"/>
    <mergeCell ref="J18:K18"/>
    <mergeCell ref="J19:K19"/>
    <mergeCell ref="J20:K20"/>
    <mergeCell ref="A24:A26"/>
    <mergeCell ref="B24:B26"/>
    <mergeCell ref="C24:C26"/>
    <mergeCell ref="D24:D26"/>
    <mergeCell ref="E24:E2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566"/>
  <sheetViews>
    <sheetView workbookViewId="0">
      <selection activeCell="N30" sqref="N30"/>
    </sheetView>
  </sheetViews>
  <sheetFormatPr defaultRowHeight="12.75" x14ac:dyDescent="0.2"/>
  <cols>
    <col min="3" max="3" width="43.28515625" customWidth="1"/>
  </cols>
  <sheetData>
    <row r="1" spans="1:17" x14ac:dyDescent="0.2">
      <c r="A1" s="216" t="s">
        <v>100</v>
      </c>
      <c r="B1" s="217"/>
      <c r="C1" s="218"/>
      <c r="D1" s="219"/>
      <c r="E1" s="220"/>
      <c r="F1" s="221"/>
      <c r="G1" s="221"/>
      <c r="H1" s="221"/>
      <c r="I1" s="221"/>
      <c r="J1" s="221"/>
      <c r="K1" s="221"/>
      <c r="L1" s="221"/>
      <c r="M1" s="222" t="s">
        <v>101</v>
      </c>
      <c r="N1" s="223"/>
      <c r="O1" s="221"/>
      <c r="P1" s="221"/>
      <c r="Q1" s="221"/>
    </row>
    <row r="2" spans="1:17" x14ac:dyDescent="0.2">
      <c r="A2" s="224"/>
      <c r="B2" s="217"/>
      <c r="C2" s="218"/>
      <c r="D2" s="219"/>
      <c r="E2" s="220"/>
      <c r="F2" s="221"/>
      <c r="G2" s="221"/>
      <c r="H2" s="221"/>
      <c r="I2" s="221"/>
      <c r="J2" s="221"/>
      <c r="K2" s="221"/>
      <c r="L2" s="221"/>
      <c r="M2" s="224"/>
      <c r="N2" s="223"/>
      <c r="O2" s="221"/>
      <c r="P2" s="221"/>
      <c r="Q2" s="221"/>
    </row>
    <row r="3" spans="1:17" x14ac:dyDescent="0.2">
      <c r="A3" s="224"/>
      <c r="B3" s="217"/>
      <c r="C3" s="218"/>
      <c r="D3" s="219"/>
      <c r="E3" s="220"/>
      <c r="F3" s="221"/>
      <c r="G3" s="221"/>
      <c r="H3" s="221"/>
      <c r="I3" s="221"/>
      <c r="J3" s="221"/>
      <c r="K3" s="221"/>
      <c r="L3" s="221"/>
      <c r="M3" s="224"/>
      <c r="N3" s="223"/>
      <c r="O3" s="221"/>
      <c r="P3" s="221"/>
      <c r="Q3" s="221"/>
    </row>
    <row r="4" spans="1:17" x14ac:dyDescent="0.2">
      <c r="A4" s="224" t="s">
        <v>102</v>
      </c>
      <c r="B4" s="217"/>
      <c r="C4" s="218"/>
      <c r="D4" s="219"/>
      <c r="E4" s="220"/>
      <c r="F4" s="221"/>
      <c r="G4" s="221"/>
      <c r="H4" s="221"/>
      <c r="I4" s="221"/>
      <c r="J4" s="221"/>
      <c r="K4" s="221"/>
      <c r="L4" s="221"/>
      <c r="M4" s="224" t="s">
        <v>102</v>
      </c>
      <c r="N4" s="223"/>
      <c r="O4" s="221"/>
      <c r="P4" s="221"/>
      <c r="Q4" s="221"/>
    </row>
    <row r="5" spans="1:17" x14ac:dyDescent="0.2">
      <c r="A5" s="224" t="s">
        <v>103</v>
      </c>
      <c r="B5" s="217"/>
      <c r="C5" s="218"/>
      <c r="D5" s="219"/>
      <c r="E5" s="220"/>
      <c r="F5" s="221"/>
      <c r="G5" s="221"/>
      <c r="H5" s="221"/>
      <c r="I5" s="221"/>
      <c r="J5" s="221"/>
      <c r="K5" s="221"/>
      <c r="L5" s="221"/>
      <c r="M5" s="225" t="s">
        <v>104</v>
      </c>
      <c r="N5" s="223"/>
      <c r="O5" s="221"/>
      <c r="P5" s="221"/>
      <c r="Q5" s="221"/>
    </row>
    <row r="6" spans="1:17" x14ac:dyDescent="0.2">
      <c r="A6" s="220"/>
      <c r="B6" s="224"/>
      <c r="C6" s="218"/>
      <c r="D6" s="219"/>
      <c r="E6" s="226"/>
      <c r="F6" s="221"/>
      <c r="G6" s="221"/>
      <c r="H6" s="220" t="s">
        <v>105</v>
      </c>
      <c r="I6" s="221"/>
      <c r="J6" s="227"/>
      <c r="K6" s="221"/>
      <c r="L6" s="221"/>
      <c r="M6" s="221"/>
      <c r="N6" s="221"/>
      <c r="O6" s="221"/>
      <c r="P6" s="221"/>
      <c r="Q6" s="221"/>
    </row>
    <row r="7" spans="1:17" x14ac:dyDescent="0.2">
      <c r="A7" s="220"/>
      <c r="B7" s="224"/>
      <c r="C7" s="218"/>
      <c r="D7" s="219"/>
      <c r="E7" s="228"/>
      <c r="F7" s="229"/>
      <c r="G7" s="229"/>
      <c r="H7" s="230" t="s">
        <v>106</v>
      </c>
      <c r="I7" s="230"/>
      <c r="J7" s="231"/>
      <c r="K7" s="221"/>
      <c r="L7" s="221"/>
      <c r="M7" s="221"/>
      <c r="N7" s="221"/>
      <c r="O7" s="221"/>
      <c r="P7" s="221"/>
      <c r="Q7" s="221"/>
    </row>
    <row r="8" spans="1:17" x14ac:dyDescent="0.2">
      <c r="A8" s="220"/>
      <c r="B8" s="224"/>
      <c r="C8" s="218"/>
      <c r="D8" s="219"/>
      <c r="E8" s="226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</row>
    <row r="9" spans="1:17" x14ac:dyDescent="0.2">
      <c r="A9" s="220"/>
      <c r="B9" s="224"/>
      <c r="C9" s="218"/>
      <c r="D9" s="219"/>
      <c r="E9" s="226"/>
      <c r="F9" s="221"/>
      <c r="G9" s="221"/>
      <c r="H9" s="232" t="s">
        <v>1156</v>
      </c>
      <c r="I9" s="232"/>
      <c r="J9" s="221"/>
      <c r="K9" s="221"/>
      <c r="L9" s="221"/>
      <c r="M9" s="221"/>
      <c r="N9" s="221"/>
      <c r="O9" s="221"/>
      <c r="P9" s="221"/>
      <c r="Q9" s="221"/>
    </row>
    <row r="10" spans="1:17" x14ac:dyDescent="0.2">
      <c r="A10" s="220"/>
      <c r="B10" s="224"/>
      <c r="C10" s="218"/>
      <c r="D10" s="219"/>
      <c r="E10" s="226"/>
      <c r="F10" s="221"/>
      <c r="G10" s="221"/>
      <c r="H10" s="220" t="s">
        <v>108</v>
      </c>
      <c r="I10" s="220"/>
      <c r="J10" s="221"/>
      <c r="K10" s="221"/>
      <c r="L10" s="221"/>
      <c r="M10" s="221"/>
      <c r="N10" s="221"/>
      <c r="O10" s="221"/>
      <c r="P10" s="221"/>
      <c r="Q10" s="221"/>
    </row>
    <row r="11" spans="1:17" x14ac:dyDescent="0.2">
      <c r="A11" s="220"/>
      <c r="B11" s="224"/>
      <c r="C11" s="218"/>
      <c r="D11" s="219"/>
      <c r="E11" s="226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</row>
    <row r="12" spans="1:17" x14ac:dyDescent="0.2">
      <c r="A12" s="220"/>
      <c r="B12" s="224"/>
      <c r="C12" s="233"/>
      <c r="D12" s="286"/>
      <c r="E12" s="235"/>
      <c r="F12" s="236" t="s">
        <v>1157</v>
      </c>
      <c r="G12" s="221"/>
      <c r="H12" s="220"/>
      <c r="I12" s="221"/>
      <c r="J12" s="221"/>
      <c r="K12" s="227"/>
      <c r="L12" s="227"/>
      <c r="M12" s="221"/>
      <c r="N12" s="221"/>
      <c r="O12" s="221"/>
      <c r="P12" s="221"/>
      <c r="Q12" s="221"/>
    </row>
    <row r="13" spans="1:17" x14ac:dyDescent="0.2">
      <c r="A13" s="220"/>
      <c r="B13" s="224"/>
      <c r="C13" s="218"/>
      <c r="D13" s="219"/>
      <c r="E13" s="237"/>
      <c r="F13" s="229"/>
      <c r="G13" s="229"/>
      <c r="H13" s="230" t="s">
        <v>110</v>
      </c>
      <c r="I13" s="230"/>
      <c r="J13" s="229"/>
      <c r="K13" s="231"/>
      <c r="L13" s="221"/>
      <c r="M13" s="221"/>
      <c r="N13" s="221"/>
      <c r="O13" s="221"/>
      <c r="P13" s="221"/>
      <c r="Q13" s="221"/>
    </row>
    <row r="14" spans="1:17" x14ac:dyDescent="0.2">
      <c r="A14" s="238"/>
      <c r="B14" s="239"/>
      <c r="C14" s="218"/>
      <c r="D14" s="219"/>
      <c r="E14" s="226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</row>
    <row r="15" spans="1:17" x14ac:dyDescent="0.2">
      <c r="A15" s="220"/>
      <c r="B15" s="224"/>
      <c r="C15" s="218"/>
      <c r="D15" s="235" t="s">
        <v>1158</v>
      </c>
      <c r="E15" s="220"/>
      <c r="F15" s="221"/>
      <c r="G15" s="221"/>
      <c r="H15" s="221"/>
      <c r="I15" s="235"/>
      <c r="J15" s="235"/>
      <c r="K15" s="221"/>
      <c r="L15" s="221"/>
      <c r="M15" s="221"/>
      <c r="N15" s="221"/>
      <c r="O15" s="221"/>
      <c r="P15" s="221"/>
      <c r="Q15" s="221"/>
    </row>
    <row r="16" spans="1:17" x14ac:dyDescent="0.2">
      <c r="A16" s="220"/>
      <c r="B16" s="224"/>
      <c r="C16" s="218"/>
      <c r="D16" s="235" t="s">
        <v>309</v>
      </c>
      <c r="E16" s="220"/>
      <c r="F16" s="221"/>
      <c r="G16" s="221"/>
      <c r="H16" s="221"/>
      <c r="I16" s="235"/>
      <c r="J16" s="240" t="s">
        <v>1159</v>
      </c>
      <c r="K16" s="241"/>
      <c r="L16" s="225" t="s">
        <v>114</v>
      </c>
      <c r="M16" s="221"/>
      <c r="N16" s="221"/>
      <c r="O16" s="221"/>
      <c r="P16" s="221"/>
      <c r="Q16" s="221"/>
    </row>
    <row r="17" spans="1:17" x14ac:dyDescent="0.2">
      <c r="A17" s="220"/>
      <c r="B17" s="224"/>
      <c r="C17" s="218"/>
      <c r="D17" s="235" t="s">
        <v>311</v>
      </c>
      <c r="E17" s="220"/>
      <c r="F17" s="221"/>
      <c r="G17" s="221"/>
      <c r="H17" s="221"/>
      <c r="I17" s="235"/>
      <c r="J17" s="240" t="s">
        <v>1160</v>
      </c>
      <c r="K17" s="241"/>
      <c r="L17" s="225" t="s">
        <v>114</v>
      </c>
      <c r="M17" s="221"/>
      <c r="N17" s="221"/>
      <c r="O17" s="221"/>
      <c r="P17" s="221"/>
      <c r="Q17" s="221"/>
    </row>
    <row r="18" spans="1:17" x14ac:dyDescent="0.2">
      <c r="A18" s="220"/>
      <c r="B18" s="224"/>
      <c r="C18" s="218"/>
      <c r="D18" s="235" t="s">
        <v>313</v>
      </c>
      <c r="E18" s="220"/>
      <c r="F18" s="221"/>
      <c r="G18" s="221"/>
      <c r="H18" s="221"/>
      <c r="I18" s="235"/>
      <c r="J18" s="240" t="s">
        <v>1161</v>
      </c>
      <c r="K18" s="241"/>
      <c r="L18" s="225" t="s">
        <v>114</v>
      </c>
      <c r="M18" s="221"/>
      <c r="N18" s="221"/>
      <c r="O18" s="221"/>
      <c r="P18" s="221"/>
      <c r="Q18" s="221"/>
    </row>
    <row r="19" spans="1:17" x14ac:dyDescent="0.2">
      <c r="A19" s="220"/>
      <c r="B19" s="224"/>
      <c r="C19" s="218"/>
      <c r="D19" s="235" t="s">
        <v>1162</v>
      </c>
      <c r="E19" s="220"/>
      <c r="F19" s="221"/>
      <c r="G19" s="221"/>
      <c r="H19" s="221"/>
      <c r="I19" s="235"/>
      <c r="J19" s="240" t="s">
        <v>1163</v>
      </c>
      <c r="K19" s="241"/>
      <c r="L19" s="225" t="s">
        <v>114</v>
      </c>
      <c r="M19" s="221"/>
      <c r="N19" s="221"/>
      <c r="O19" s="221"/>
      <c r="P19" s="221"/>
      <c r="Q19" s="221"/>
    </row>
    <row r="20" spans="1:17" x14ac:dyDescent="0.2">
      <c r="A20" s="220"/>
      <c r="B20" s="224"/>
      <c r="C20" s="218"/>
      <c r="D20" s="235" t="s">
        <v>115</v>
      </c>
      <c r="E20" s="220"/>
      <c r="F20" s="221"/>
      <c r="G20" s="221"/>
      <c r="H20" s="221"/>
      <c r="I20" s="235"/>
      <c r="J20" s="240" t="s">
        <v>1164</v>
      </c>
      <c r="K20" s="241"/>
      <c r="L20" s="225" t="s">
        <v>114</v>
      </c>
      <c r="M20" s="221"/>
      <c r="N20" s="221"/>
      <c r="O20" s="221"/>
      <c r="P20" s="221"/>
      <c r="Q20" s="221"/>
    </row>
    <row r="21" spans="1:17" x14ac:dyDescent="0.2">
      <c r="A21" s="220"/>
      <c r="B21" s="224"/>
      <c r="C21" s="218"/>
      <c r="D21" s="235" t="s">
        <v>117</v>
      </c>
      <c r="E21" s="220"/>
      <c r="F21" s="221"/>
      <c r="G21" s="221"/>
      <c r="H21" s="221"/>
      <c r="I21" s="235"/>
      <c r="J21" s="240" t="s">
        <v>1165</v>
      </c>
      <c r="K21" s="241"/>
      <c r="L21" s="225" t="s">
        <v>119</v>
      </c>
      <c r="M21" s="221"/>
      <c r="N21" s="221"/>
      <c r="O21" s="221"/>
      <c r="P21" s="221"/>
      <c r="Q21" s="221"/>
    </row>
    <row r="22" spans="1:17" x14ac:dyDescent="0.2">
      <c r="A22" s="220"/>
      <c r="B22" s="224"/>
      <c r="C22" s="218"/>
      <c r="D22" s="242" t="s">
        <v>120</v>
      </c>
      <c r="E22" s="220"/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</row>
    <row r="23" spans="1:17" x14ac:dyDescent="0.2">
      <c r="A23" s="220"/>
      <c r="B23" s="224"/>
      <c r="C23" s="218"/>
      <c r="D23" s="219"/>
      <c r="E23" s="220"/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</row>
    <row r="24" spans="1:17" x14ac:dyDescent="0.2">
      <c r="A24" s="243"/>
      <c r="B24" s="217"/>
      <c r="C24" s="244"/>
      <c r="D24" s="234"/>
      <c r="E24" s="245"/>
      <c r="F24" s="223"/>
      <c r="G24" s="223"/>
      <c r="H24" s="223"/>
      <c r="I24" s="223"/>
      <c r="J24" s="223"/>
      <c r="K24" s="223"/>
      <c r="L24" s="223"/>
      <c r="M24" s="223"/>
      <c r="N24" s="223"/>
      <c r="O24" s="223"/>
      <c r="P24" s="223"/>
      <c r="Q24" s="223"/>
    </row>
    <row r="25" spans="1:17" x14ac:dyDescent="0.2">
      <c r="A25" s="246" t="s">
        <v>121</v>
      </c>
      <c r="B25" s="247" t="s">
        <v>122</v>
      </c>
      <c r="C25" s="246" t="s">
        <v>123</v>
      </c>
      <c r="D25" s="246" t="s">
        <v>124</v>
      </c>
      <c r="E25" s="246" t="s">
        <v>125</v>
      </c>
      <c r="F25" s="246" t="s">
        <v>126</v>
      </c>
      <c r="G25" s="248"/>
      <c r="H25" s="248"/>
      <c r="I25" s="248"/>
      <c r="J25" s="246" t="s">
        <v>127</v>
      </c>
      <c r="K25" s="248"/>
      <c r="L25" s="248"/>
      <c r="M25" s="248"/>
      <c r="N25" s="246" t="s">
        <v>128</v>
      </c>
      <c r="O25" s="246" t="s">
        <v>129</v>
      </c>
      <c r="P25" s="246" t="s">
        <v>130</v>
      </c>
      <c r="Q25" s="246" t="s">
        <v>131</v>
      </c>
    </row>
    <row r="26" spans="1:17" x14ac:dyDescent="0.2">
      <c r="A26" s="248"/>
      <c r="B26" s="249"/>
      <c r="C26" s="250"/>
      <c r="D26" s="246"/>
      <c r="E26" s="248"/>
      <c r="F26" s="246" t="s">
        <v>0</v>
      </c>
      <c r="G26" s="246" t="s">
        <v>132</v>
      </c>
      <c r="H26" s="248"/>
      <c r="I26" s="248"/>
      <c r="J26" s="246" t="s">
        <v>0</v>
      </c>
      <c r="K26" s="246" t="s">
        <v>132</v>
      </c>
      <c r="L26" s="248"/>
      <c r="M26" s="248"/>
      <c r="N26" s="246"/>
      <c r="O26" s="246"/>
      <c r="P26" s="246"/>
      <c r="Q26" s="246"/>
    </row>
    <row r="27" spans="1:17" x14ac:dyDescent="0.2">
      <c r="A27" s="248"/>
      <c r="B27" s="249"/>
      <c r="C27" s="250"/>
      <c r="D27" s="246"/>
      <c r="E27" s="248"/>
      <c r="F27" s="248"/>
      <c r="G27" s="251" t="s">
        <v>133</v>
      </c>
      <c r="H27" s="251" t="s">
        <v>134</v>
      </c>
      <c r="I27" s="251" t="s">
        <v>135</v>
      </c>
      <c r="J27" s="248"/>
      <c r="K27" s="251" t="s">
        <v>133</v>
      </c>
      <c r="L27" s="251" t="s">
        <v>134</v>
      </c>
      <c r="M27" s="251" t="s">
        <v>135</v>
      </c>
      <c r="N27" s="246"/>
      <c r="O27" s="246"/>
      <c r="P27" s="246"/>
      <c r="Q27" s="246"/>
    </row>
    <row r="28" spans="1:17" x14ac:dyDescent="0.2">
      <c r="A28" s="252">
        <v>1</v>
      </c>
      <c r="B28" s="253">
        <v>2</v>
      </c>
      <c r="C28" s="251">
        <v>3</v>
      </c>
      <c r="D28" s="251">
        <v>4</v>
      </c>
      <c r="E28" s="252">
        <v>5</v>
      </c>
      <c r="F28" s="254">
        <v>6</v>
      </c>
      <c r="G28" s="254">
        <v>7</v>
      </c>
      <c r="H28" s="254">
        <v>8</v>
      </c>
      <c r="I28" s="254">
        <v>9</v>
      </c>
      <c r="J28" s="254">
        <v>10</v>
      </c>
      <c r="K28" s="254">
        <v>11</v>
      </c>
      <c r="L28" s="254">
        <v>12</v>
      </c>
      <c r="M28" s="254">
        <v>13</v>
      </c>
      <c r="N28" s="254">
        <v>14</v>
      </c>
      <c r="O28" s="254">
        <v>15</v>
      </c>
      <c r="P28" s="254">
        <v>16</v>
      </c>
      <c r="Q28" s="254">
        <v>17</v>
      </c>
    </row>
    <row r="29" spans="1:17" x14ac:dyDescent="0.2">
      <c r="A29" s="255" t="s">
        <v>1166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</row>
    <row r="30" spans="1:17" ht="53.25" x14ac:dyDescent="0.2">
      <c r="A30" s="252">
        <v>1</v>
      </c>
      <c r="B30" s="258" t="s">
        <v>318</v>
      </c>
      <c r="C30" s="259" t="s">
        <v>1167</v>
      </c>
      <c r="D30" s="260" t="s">
        <v>320</v>
      </c>
      <c r="E30" s="261" t="s">
        <v>1168</v>
      </c>
      <c r="F30" s="262">
        <v>334.13</v>
      </c>
      <c r="G30" s="262">
        <v>185.49</v>
      </c>
      <c r="H30" s="262">
        <v>14.31</v>
      </c>
      <c r="I30" s="262">
        <v>0.91</v>
      </c>
      <c r="J30" s="263">
        <v>2005</v>
      </c>
      <c r="K30" s="263">
        <v>1113</v>
      </c>
      <c r="L30" s="263">
        <v>86</v>
      </c>
      <c r="M30" s="263">
        <v>5</v>
      </c>
      <c r="N30" s="263">
        <v>14.17</v>
      </c>
      <c r="O30" s="263">
        <v>85.02</v>
      </c>
      <c r="P30" s="263">
        <v>0.05</v>
      </c>
      <c r="Q30" s="263">
        <v>0.3</v>
      </c>
    </row>
    <row r="31" spans="1:17" ht="19.5" x14ac:dyDescent="0.2">
      <c r="A31" s="252"/>
      <c r="B31" s="264"/>
      <c r="C31" s="265" t="s">
        <v>322</v>
      </c>
      <c r="D31" s="261" t="s">
        <v>119</v>
      </c>
      <c r="E31" s="266" t="s">
        <v>1169</v>
      </c>
      <c r="F31" s="267">
        <v>13.09</v>
      </c>
      <c r="G31" s="267">
        <v>13.09</v>
      </c>
      <c r="H31" s="263"/>
      <c r="I31" s="263"/>
      <c r="J31" s="267">
        <v>1112.9100000000001</v>
      </c>
      <c r="K31" s="267">
        <v>1112.9100000000001</v>
      </c>
      <c r="L31" s="263"/>
      <c r="M31" s="263"/>
      <c r="N31" s="263"/>
      <c r="O31" s="263"/>
      <c r="P31" s="263"/>
      <c r="Q31" s="263"/>
    </row>
    <row r="32" spans="1:17" ht="22.5" x14ac:dyDescent="0.2">
      <c r="A32" s="252"/>
      <c r="B32" s="268" t="s">
        <v>324</v>
      </c>
      <c r="C32" s="265" t="s">
        <v>191</v>
      </c>
      <c r="D32" s="261" t="s">
        <v>146</v>
      </c>
      <c r="E32" s="266" t="s">
        <v>1170</v>
      </c>
      <c r="F32" s="267">
        <v>127.47</v>
      </c>
      <c r="G32" s="263"/>
      <c r="H32" s="267">
        <v>127.47</v>
      </c>
      <c r="I32" s="267">
        <v>18.2</v>
      </c>
      <c r="J32" s="267">
        <v>38.24</v>
      </c>
      <c r="K32" s="263"/>
      <c r="L32" s="267">
        <v>38.24</v>
      </c>
      <c r="M32" s="267">
        <v>5.46</v>
      </c>
      <c r="N32" s="263"/>
      <c r="O32" s="263"/>
      <c r="P32" s="263"/>
      <c r="Q32" s="263"/>
    </row>
    <row r="33" spans="1:17" ht="22.5" x14ac:dyDescent="0.2">
      <c r="A33" s="252"/>
      <c r="B33" s="268" t="s">
        <v>326</v>
      </c>
      <c r="C33" s="265" t="s">
        <v>327</v>
      </c>
      <c r="D33" s="261" t="s">
        <v>146</v>
      </c>
      <c r="E33" s="266" t="s">
        <v>1171</v>
      </c>
      <c r="F33" s="267">
        <v>8.9700000000000006</v>
      </c>
      <c r="G33" s="263"/>
      <c r="H33" s="267">
        <v>8.9700000000000006</v>
      </c>
      <c r="I33" s="263"/>
      <c r="J33" s="267">
        <v>27.99</v>
      </c>
      <c r="K33" s="263"/>
      <c r="L33" s="267">
        <v>27.99</v>
      </c>
      <c r="M33" s="263"/>
      <c r="N33" s="263"/>
      <c r="O33" s="263"/>
      <c r="P33" s="263"/>
      <c r="Q33" s="263"/>
    </row>
    <row r="34" spans="1:17" ht="19.5" x14ac:dyDescent="0.2">
      <c r="A34" s="252"/>
      <c r="B34" s="268" t="s">
        <v>329</v>
      </c>
      <c r="C34" s="265" t="s">
        <v>212</v>
      </c>
      <c r="D34" s="261" t="s">
        <v>146</v>
      </c>
      <c r="E34" s="266" t="s">
        <v>1172</v>
      </c>
      <c r="F34" s="267">
        <v>109.17</v>
      </c>
      <c r="G34" s="263"/>
      <c r="H34" s="267">
        <v>109.17</v>
      </c>
      <c r="I34" s="263"/>
      <c r="J34" s="267">
        <v>19.649999999999999</v>
      </c>
      <c r="K34" s="263"/>
      <c r="L34" s="267">
        <v>19.649999999999999</v>
      </c>
      <c r="M34" s="263"/>
      <c r="N34" s="263"/>
      <c r="O34" s="263"/>
      <c r="P34" s="263"/>
      <c r="Q34" s="263"/>
    </row>
    <row r="35" spans="1:17" ht="22.5" x14ac:dyDescent="0.2">
      <c r="A35" s="252"/>
      <c r="B35" s="268" t="s">
        <v>331</v>
      </c>
      <c r="C35" s="265" t="s">
        <v>332</v>
      </c>
      <c r="D35" s="261" t="s">
        <v>216</v>
      </c>
      <c r="E35" s="266" t="s">
        <v>1173</v>
      </c>
      <c r="F35" s="267">
        <v>11130.07</v>
      </c>
      <c r="G35" s="263"/>
      <c r="H35" s="263"/>
      <c r="I35" s="263"/>
      <c r="J35" s="267">
        <v>25.6</v>
      </c>
      <c r="K35" s="263"/>
      <c r="L35" s="263"/>
      <c r="M35" s="263"/>
      <c r="N35" s="263"/>
      <c r="O35" s="263"/>
      <c r="P35" s="263"/>
      <c r="Q35" s="263"/>
    </row>
    <row r="36" spans="1:17" ht="22.5" x14ac:dyDescent="0.2">
      <c r="A36" s="252"/>
      <c r="B36" s="268" t="s">
        <v>333</v>
      </c>
      <c r="C36" s="265" t="s">
        <v>334</v>
      </c>
      <c r="D36" s="261" t="s">
        <v>231</v>
      </c>
      <c r="E36" s="266" t="s">
        <v>1174</v>
      </c>
      <c r="F36" s="267">
        <v>24.75</v>
      </c>
      <c r="G36" s="263"/>
      <c r="H36" s="263"/>
      <c r="I36" s="263"/>
      <c r="J36" s="267">
        <v>10.4</v>
      </c>
      <c r="K36" s="263"/>
      <c r="L36" s="263"/>
      <c r="M36" s="263"/>
      <c r="N36" s="263"/>
      <c r="O36" s="263"/>
      <c r="P36" s="263"/>
      <c r="Q36" s="263"/>
    </row>
    <row r="37" spans="1:17" ht="22.5" x14ac:dyDescent="0.2">
      <c r="A37" s="252"/>
      <c r="B37" s="268" t="s">
        <v>335</v>
      </c>
      <c r="C37" s="265" t="s">
        <v>336</v>
      </c>
      <c r="D37" s="261" t="s">
        <v>216</v>
      </c>
      <c r="E37" s="266" t="s">
        <v>1175</v>
      </c>
      <c r="F37" s="267">
        <v>16456.009999999998</v>
      </c>
      <c r="G37" s="263"/>
      <c r="H37" s="263"/>
      <c r="I37" s="263"/>
      <c r="J37" s="267">
        <v>125.07</v>
      </c>
      <c r="K37" s="263"/>
      <c r="L37" s="263"/>
      <c r="M37" s="263"/>
      <c r="N37" s="263"/>
      <c r="O37" s="263"/>
      <c r="P37" s="263"/>
      <c r="Q37" s="263"/>
    </row>
    <row r="38" spans="1:17" ht="33.75" x14ac:dyDescent="0.2">
      <c r="A38" s="252"/>
      <c r="B38" s="268" t="s">
        <v>337</v>
      </c>
      <c r="C38" s="265" t="s">
        <v>338</v>
      </c>
      <c r="D38" s="261" t="s">
        <v>216</v>
      </c>
      <c r="E38" s="266" t="s">
        <v>1176</v>
      </c>
      <c r="F38" s="267">
        <v>10820</v>
      </c>
      <c r="G38" s="263"/>
      <c r="H38" s="263"/>
      <c r="I38" s="263"/>
      <c r="J38" s="267">
        <v>142.82</v>
      </c>
      <c r="K38" s="263"/>
      <c r="L38" s="263"/>
      <c r="M38" s="263"/>
      <c r="N38" s="263"/>
      <c r="O38" s="263"/>
      <c r="P38" s="263"/>
      <c r="Q38" s="263"/>
    </row>
    <row r="39" spans="1:17" ht="22.5" x14ac:dyDescent="0.2">
      <c r="A39" s="252"/>
      <c r="B39" s="268" t="s">
        <v>1177</v>
      </c>
      <c r="C39" s="265" t="s">
        <v>343</v>
      </c>
      <c r="D39" s="261" t="s">
        <v>220</v>
      </c>
      <c r="E39" s="266" t="s">
        <v>1178</v>
      </c>
      <c r="F39" s="267">
        <v>613.29</v>
      </c>
      <c r="G39" s="263"/>
      <c r="H39" s="263"/>
      <c r="I39" s="263"/>
      <c r="J39" s="267">
        <v>51.52</v>
      </c>
      <c r="K39" s="263"/>
      <c r="L39" s="263"/>
      <c r="M39" s="263"/>
      <c r="N39" s="263"/>
      <c r="O39" s="263"/>
      <c r="P39" s="263"/>
      <c r="Q39" s="263"/>
    </row>
    <row r="40" spans="1:17" ht="33.75" x14ac:dyDescent="0.2">
      <c r="A40" s="252"/>
      <c r="B40" s="268" t="s">
        <v>1179</v>
      </c>
      <c r="C40" s="265" t="s">
        <v>345</v>
      </c>
      <c r="D40" s="261" t="s">
        <v>346</v>
      </c>
      <c r="E40" s="266" t="s">
        <v>1180</v>
      </c>
      <c r="F40" s="267">
        <v>30.94</v>
      </c>
      <c r="G40" s="263"/>
      <c r="H40" s="263"/>
      <c r="I40" s="263"/>
      <c r="J40" s="267">
        <v>185.64</v>
      </c>
      <c r="K40" s="263"/>
      <c r="L40" s="263"/>
      <c r="M40" s="263"/>
      <c r="N40" s="263"/>
      <c r="O40" s="263"/>
      <c r="P40" s="263"/>
      <c r="Q40" s="263"/>
    </row>
    <row r="41" spans="1:17" ht="33.75" x14ac:dyDescent="0.2">
      <c r="A41" s="252"/>
      <c r="B41" s="268" t="s">
        <v>1181</v>
      </c>
      <c r="C41" s="265" t="s">
        <v>348</v>
      </c>
      <c r="D41" s="261" t="s">
        <v>346</v>
      </c>
      <c r="E41" s="266" t="s">
        <v>1180</v>
      </c>
      <c r="F41" s="267">
        <v>44.03</v>
      </c>
      <c r="G41" s="263"/>
      <c r="H41" s="263"/>
      <c r="I41" s="263"/>
      <c r="J41" s="267">
        <v>264.18</v>
      </c>
      <c r="K41" s="263"/>
      <c r="L41" s="263"/>
      <c r="M41" s="263"/>
      <c r="N41" s="263"/>
      <c r="O41" s="263"/>
      <c r="P41" s="263"/>
      <c r="Q41" s="263"/>
    </row>
    <row r="42" spans="1:17" ht="53.25" x14ac:dyDescent="0.2">
      <c r="A42" s="252">
        <v>2</v>
      </c>
      <c r="B42" s="258" t="s">
        <v>1182</v>
      </c>
      <c r="C42" s="259" t="s">
        <v>1183</v>
      </c>
      <c r="D42" s="260" t="s">
        <v>346</v>
      </c>
      <c r="E42" s="287">
        <v>3</v>
      </c>
      <c r="F42" s="262" t="s">
        <v>1184</v>
      </c>
      <c r="G42" s="263"/>
      <c r="H42" s="263"/>
      <c r="I42" s="263"/>
      <c r="J42" s="263">
        <v>13852</v>
      </c>
      <c r="K42" s="263"/>
      <c r="L42" s="263"/>
      <c r="M42" s="263"/>
      <c r="N42" s="263"/>
      <c r="O42" s="263"/>
      <c r="P42" s="263"/>
      <c r="Q42" s="263"/>
    </row>
    <row r="43" spans="1:17" ht="48" x14ac:dyDescent="0.2">
      <c r="A43" s="252">
        <v>3</v>
      </c>
      <c r="B43" s="258" t="s">
        <v>1185</v>
      </c>
      <c r="C43" s="259" t="s">
        <v>1186</v>
      </c>
      <c r="D43" s="260" t="s">
        <v>346</v>
      </c>
      <c r="E43" s="287">
        <v>1</v>
      </c>
      <c r="F43" s="262" t="s">
        <v>1187</v>
      </c>
      <c r="G43" s="263"/>
      <c r="H43" s="263"/>
      <c r="I43" s="263"/>
      <c r="J43" s="263">
        <v>3201</v>
      </c>
      <c r="K43" s="263"/>
      <c r="L43" s="263"/>
      <c r="M43" s="263"/>
      <c r="N43" s="263"/>
      <c r="O43" s="263"/>
      <c r="P43" s="263"/>
      <c r="Q43" s="263"/>
    </row>
    <row r="44" spans="1:17" ht="53.25" x14ac:dyDescent="0.2">
      <c r="A44" s="252">
        <v>4</v>
      </c>
      <c r="B44" s="258" t="s">
        <v>1182</v>
      </c>
      <c r="C44" s="259" t="s">
        <v>1188</v>
      </c>
      <c r="D44" s="260" t="s">
        <v>346</v>
      </c>
      <c r="E44" s="287">
        <v>2</v>
      </c>
      <c r="F44" s="262" t="s">
        <v>1189</v>
      </c>
      <c r="G44" s="263"/>
      <c r="H44" s="263"/>
      <c r="I44" s="263"/>
      <c r="J44" s="263">
        <v>13590</v>
      </c>
      <c r="K44" s="263"/>
      <c r="L44" s="263"/>
      <c r="M44" s="263"/>
      <c r="N44" s="263"/>
      <c r="O44" s="263"/>
      <c r="P44" s="263"/>
      <c r="Q44" s="263"/>
    </row>
    <row r="45" spans="1:17" ht="53.25" x14ac:dyDescent="0.2">
      <c r="A45" s="252">
        <v>5</v>
      </c>
      <c r="B45" s="258" t="s">
        <v>1190</v>
      </c>
      <c r="C45" s="259" t="s">
        <v>1191</v>
      </c>
      <c r="D45" s="260" t="s">
        <v>346</v>
      </c>
      <c r="E45" s="287">
        <v>2</v>
      </c>
      <c r="F45" s="262" t="s">
        <v>1192</v>
      </c>
      <c r="G45" s="263"/>
      <c r="H45" s="263"/>
      <c r="I45" s="263"/>
      <c r="J45" s="263">
        <v>5059</v>
      </c>
      <c r="K45" s="263"/>
      <c r="L45" s="263"/>
      <c r="M45" s="263"/>
      <c r="N45" s="263"/>
      <c r="O45" s="263"/>
      <c r="P45" s="263"/>
      <c r="Q45" s="263"/>
    </row>
    <row r="46" spans="1:17" ht="31.5" x14ac:dyDescent="0.2">
      <c r="A46" s="252">
        <v>6</v>
      </c>
      <c r="B46" s="258" t="s">
        <v>1193</v>
      </c>
      <c r="C46" s="259" t="s">
        <v>1194</v>
      </c>
      <c r="D46" s="260" t="s">
        <v>423</v>
      </c>
      <c r="E46" s="287">
        <v>1</v>
      </c>
      <c r="F46" s="262">
        <v>29.46</v>
      </c>
      <c r="G46" s="262">
        <v>15.31</v>
      </c>
      <c r="H46" s="262">
        <v>11.69</v>
      </c>
      <c r="I46" s="262">
        <v>0.73</v>
      </c>
      <c r="J46" s="263">
        <v>29</v>
      </c>
      <c r="K46" s="263">
        <v>15</v>
      </c>
      <c r="L46" s="263">
        <v>12</v>
      </c>
      <c r="M46" s="263">
        <v>1</v>
      </c>
      <c r="N46" s="263">
        <v>1.1299999999999999</v>
      </c>
      <c r="O46" s="263">
        <v>1.1299999999999999</v>
      </c>
      <c r="P46" s="263">
        <v>0.04</v>
      </c>
      <c r="Q46" s="263">
        <v>0.04</v>
      </c>
    </row>
    <row r="47" spans="1:17" ht="19.5" x14ac:dyDescent="0.2">
      <c r="A47" s="252"/>
      <c r="B47" s="264"/>
      <c r="C47" s="265" t="s">
        <v>492</v>
      </c>
      <c r="D47" s="261" t="s">
        <v>119</v>
      </c>
      <c r="E47" s="266" t="s">
        <v>1195</v>
      </c>
      <c r="F47" s="267">
        <v>13.55</v>
      </c>
      <c r="G47" s="267">
        <v>13.55</v>
      </c>
      <c r="H47" s="263"/>
      <c r="I47" s="263"/>
      <c r="J47" s="267">
        <v>15.31</v>
      </c>
      <c r="K47" s="267">
        <v>15.31</v>
      </c>
      <c r="L47" s="263"/>
      <c r="M47" s="263"/>
      <c r="N47" s="263"/>
      <c r="O47" s="263"/>
      <c r="P47" s="263"/>
      <c r="Q47" s="263"/>
    </row>
    <row r="48" spans="1:17" ht="22.5" x14ac:dyDescent="0.2">
      <c r="A48" s="252"/>
      <c r="B48" s="268" t="s">
        <v>654</v>
      </c>
      <c r="C48" s="265" t="s">
        <v>655</v>
      </c>
      <c r="D48" s="261" t="s">
        <v>146</v>
      </c>
      <c r="E48" s="266" t="s">
        <v>1044</v>
      </c>
      <c r="F48" s="267">
        <v>172.79</v>
      </c>
      <c r="G48" s="263"/>
      <c r="H48" s="267">
        <v>172.79</v>
      </c>
      <c r="I48" s="267">
        <v>18.2</v>
      </c>
      <c r="J48" s="267">
        <v>6.91</v>
      </c>
      <c r="K48" s="263"/>
      <c r="L48" s="267">
        <v>6.91</v>
      </c>
      <c r="M48" s="267">
        <v>0.73</v>
      </c>
      <c r="N48" s="263"/>
      <c r="O48" s="263"/>
      <c r="P48" s="263"/>
      <c r="Q48" s="263"/>
    </row>
    <row r="49" spans="1:17" ht="19.5" x14ac:dyDescent="0.2">
      <c r="A49" s="252"/>
      <c r="B49" s="268" t="s">
        <v>1196</v>
      </c>
      <c r="C49" s="265" t="s">
        <v>663</v>
      </c>
      <c r="D49" s="261" t="s">
        <v>146</v>
      </c>
      <c r="E49" s="266" t="s">
        <v>1044</v>
      </c>
      <c r="F49" s="267">
        <v>119.46</v>
      </c>
      <c r="G49" s="263"/>
      <c r="H49" s="267">
        <v>119.46</v>
      </c>
      <c r="I49" s="263"/>
      <c r="J49" s="267">
        <v>4.78</v>
      </c>
      <c r="K49" s="263"/>
      <c r="L49" s="267">
        <v>4.78</v>
      </c>
      <c r="M49" s="263"/>
      <c r="N49" s="263"/>
      <c r="O49" s="263"/>
      <c r="P49" s="263"/>
      <c r="Q49" s="263"/>
    </row>
    <row r="50" spans="1:17" ht="22.5" x14ac:dyDescent="0.2">
      <c r="A50" s="252"/>
      <c r="B50" s="268" t="s">
        <v>1197</v>
      </c>
      <c r="C50" s="265" t="s">
        <v>372</v>
      </c>
      <c r="D50" s="261" t="s">
        <v>231</v>
      </c>
      <c r="E50" s="266" t="s">
        <v>1044</v>
      </c>
      <c r="F50" s="267">
        <v>16.8</v>
      </c>
      <c r="G50" s="263"/>
      <c r="H50" s="263"/>
      <c r="I50" s="263"/>
      <c r="J50" s="267">
        <v>0.67</v>
      </c>
      <c r="K50" s="263"/>
      <c r="L50" s="263"/>
      <c r="M50" s="263"/>
      <c r="N50" s="263"/>
      <c r="O50" s="263"/>
      <c r="P50" s="263"/>
      <c r="Q50" s="263"/>
    </row>
    <row r="51" spans="1:17" ht="22.5" x14ac:dyDescent="0.2">
      <c r="A51" s="252"/>
      <c r="B51" s="268" t="s">
        <v>1198</v>
      </c>
      <c r="C51" s="265" t="s">
        <v>1199</v>
      </c>
      <c r="D51" s="261" t="s">
        <v>176</v>
      </c>
      <c r="E51" s="266" t="s">
        <v>1200</v>
      </c>
      <c r="F51" s="267">
        <v>74.099999999999994</v>
      </c>
      <c r="G51" s="263"/>
      <c r="H51" s="263"/>
      <c r="I51" s="263"/>
      <c r="J51" s="267">
        <v>1.48</v>
      </c>
      <c r="K51" s="263"/>
      <c r="L51" s="263"/>
      <c r="M51" s="263"/>
      <c r="N51" s="263"/>
      <c r="O51" s="263"/>
      <c r="P51" s="263"/>
      <c r="Q51" s="263"/>
    </row>
    <row r="52" spans="1:17" ht="22.5" x14ac:dyDescent="0.2">
      <c r="A52" s="252"/>
      <c r="B52" s="268" t="s">
        <v>1201</v>
      </c>
      <c r="C52" s="265" t="s">
        <v>482</v>
      </c>
      <c r="D52" s="261" t="s">
        <v>71</v>
      </c>
      <c r="E52" s="266" t="s">
        <v>1202</v>
      </c>
      <c r="F52" s="267">
        <v>1</v>
      </c>
      <c r="G52" s="263"/>
      <c r="H52" s="263"/>
      <c r="I52" s="263"/>
      <c r="J52" s="267">
        <v>0.31</v>
      </c>
      <c r="K52" s="263"/>
      <c r="L52" s="263"/>
      <c r="M52" s="263"/>
      <c r="N52" s="263"/>
      <c r="O52" s="263"/>
      <c r="P52" s="263"/>
      <c r="Q52" s="263"/>
    </row>
    <row r="53" spans="1:17" ht="60" x14ac:dyDescent="0.2">
      <c r="A53" s="252">
        <v>7</v>
      </c>
      <c r="B53" s="258" t="s">
        <v>1203</v>
      </c>
      <c r="C53" s="259" t="s">
        <v>1204</v>
      </c>
      <c r="D53" s="260" t="s">
        <v>346</v>
      </c>
      <c r="E53" s="287">
        <v>1</v>
      </c>
      <c r="F53" s="262" t="s">
        <v>1205</v>
      </c>
      <c r="G53" s="263"/>
      <c r="H53" s="263"/>
      <c r="I53" s="263"/>
      <c r="J53" s="263">
        <v>271</v>
      </c>
      <c r="K53" s="263"/>
      <c r="L53" s="263"/>
      <c r="M53" s="263"/>
      <c r="N53" s="263"/>
      <c r="O53" s="263"/>
      <c r="P53" s="263"/>
      <c r="Q53" s="263"/>
    </row>
    <row r="54" spans="1:17" ht="43.5" x14ac:dyDescent="0.2">
      <c r="A54" s="252">
        <v>8</v>
      </c>
      <c r="B54" s="258" t="s">
        <v>651</v>
      </c>
      <c r="C54" s="259" t="s">
        <v>1206</v>
      </c>
      <c r="D54" s="260" t="s">
        <v>423</v>
      </c>
      <c r="E54" s="287">
        <v>1</v>
      </c>
      <c r="F54" s="262">
        <v>99.26</v>
      </c>
      <c r="G54" s="262">
        <v>33.11</v>
      </c>
      <c r="H54" s="262">
        <v>62.05</v>
      </c>
      <c r="I54" s="262">
        <v>4.71</v>
      </c>
      <c r="J54" s="263">
        <v>99</v>
      </c>
      <c r="K54" s="263">
        <v>33</v>
      </c>
      <c r="L54" s="263">
        <v>62</v>
      </c>
      <c r="M54" s="263">
        <v>5</v>
      </c>
      <c r="N54" s="263">
        <v>2.37</v>
      </c>
      <c r="O54" s="263">
        <v>2.37</v>
      </c>
      <c r="P54" s="263">
        <v>0.28999999999999998</v>
      </c>
      <c r="Q54" s="263">
        <v>0.28999999999999998</v>
      </c>
    </row>
    <row r="55" spans="1:17" ht="19.5" x14ac:dyDescent="0.2">
      <c r="A55" s="252"/>
      <c r="B55" s="264"/>
      <c r="C55" s="265" t="s">
        <v>619</v>
      </c>
      <c r="D55" s="261" t="s">
        <v>119</v>
      </c>
      <c r="E55" s="266" t="s">
        <v>1207</v>
      </c>
      <c r="F55" s="267">
        <v>13.97</v>
      </c>
      <c r="G55" s="267">
        <v>13.97</v>
      </c>
      <c r="H55" s="263"/>
      <c r="I55" s="263"/>
      <c r="J55" s="267">
        <v>33.11</v>
      </c>
      <c r="K55" s="267">
        <v>33.11</v>
      </c>
      <c r="L55" s="263"/>
      <c r="M55" s="263"/>
      <c r="N55" s="263"/>
      <c r="O55" s="263"/>
      <c r="P55" s="263"/>
      <c r="Q55" s="263"/>
    </row>
    <row r="56" spans="1:17" ht="22.5" x14ac:dyDescent="0.2">
      <c r="A56" s="252"/>
      <c r="B56" s="268" t="s">
        <v>654</v>
      </c>
      <c r="C56" s="265" t="s">
        <v>655</v>
      </c>
      <c r="D56" s="261" t="s">
        <v>146</v>
      </c>
      <c r="E56" s="266" t="s">
        <v>1208</v>
      </c>
      <c r="F56" s="267">
        <v>172.79</v>
      </c>
      <c r="G56" s="263"/>
      <c r="H56" s="267">
        <v>172.79</v>
      </c>
      <c r="I56" s="267">
        <v>18.2</v>
      </c>
      <c r="J56" s="267">
        <v>12.1</v>
      </c>
      <c r="K56" s="263"/>
      <c r="L56" s="267">
        <v>12.1</v>
      </c>
      <c r="M56" s="267">
        <v>1.27</v>
      </c>
      <c r="N56" s="263"/>
      <c r="O56" s="263"/>
      <c r="P56" s="263"/>
      <c r="Q56" s="263"/>
    </row>
    <row r="57" spans="1:17" ht="22.5" x14ac:dyDescent="0.2">
      <c r="A57" s="252"/>
      <c r="B57" s="268" t="s">
        <v>326</v>
      </c>
      <c r="C57" s="265" t="s">
        <v>327</v>
      </c>
      <c r="D57" s="261" t="s">
        <v>146</v>
      </c>
      <c r="E57" s="266" t="s">
        <v>1209</v>
      </c>
      <c r="F57" s="267">
        <v>8.9700000000000006</v>
      </c>
      <c r="G57" s="263"/>
      <c r="H57" s="267">
        <v>8.9700000000000006</v>
      </c>
      <c r="I57" s="263"/>
      <c r="J57" s="267">
        <v>6.37</v>
      </c>
      <c r="K57" s="263"/>
      <c r="L57" s="267">
        <v>6.37</v>
      </c>
      <c r="M57" s="263"/>
      <c r="N57" s="263"/>
      <c r="O57" s="263"/>
      <c r="P57" s="263"/>
      <c r="Q57" s="263"/>
    </row>
    <row r="58" spans="1:17" ht="33.75" x14ac:dyDescent="0.2">
      <c r="A58" s="252"/>
      <c r="B58" s="268" t="s">
        <v>658</v>
      </c>
      <c r="C58" s="265" t="s">
        <v>155</v>
      </c>
      <c r="D58" s="261" t="s">
        <v>146</v>
      </c>
      <c r="E58" s="266" t="s">
        <v>1210</v>
      </c>
      <c r="F58" s="267">
        <v>103.34</v>
      </c>
      <c r="G58" s="263"/>
      <c r="H58" s="267">
        <v>103.34</v>
      </c>
      <c r="I58" s="267">
        <v>15.62</v>
      </c>
      <c r="J58" s="267">
        <v>22.73</v>
      </c>
      <c r="K58" s="263"/>
      <c r="L58" s="267">
        <v>22.73</v>
      </c>
      <c r="M58" s="267">
        <v>3.44</v>
      </c>
      <c r="N58" s="263"/>
      <c r="O58" s="263"/>
      <c r="P58" s="263"/>
      <c r="Q58" s="263"/>
    </row>
    <row r="59" spans="1:17" ht="22.5" x14ac:dyDescent="0.2">
      <c r="A59" s="252"/>
      <c r="B59" s="268" t="s">
        <v>660</v>
      </c>
      <c r="C59" s="265" t="s">
        <v>661</v>
      </c>
      <c r="D59" s="261" t="s">
        <v>146</v>
      </c>
      <c r="E59" s="266" t="s">
        <v>1210</v>
      </c>
      <c r="F59" s="267">
        <v>56.77</v>
      </c>
      <c r="G59" s="263"/>
      <c r="H59" s="267">
        <v>56.77</v>
      </c>
      <c r="I59" s="263"/>
      <c r="J59" s="267">
        <v>12.49</v>
      </c>
      <c r="K59" s="263"/>
      <c r="L59" s="267">
        <v>12.49</v>
      </c>
      <c r="M59" s="263"/>
      <c r="N59" s="263"/>
      <c r="O59" s="263"/>
      <c r="P59" s="263"/>
      <c r="Q59" s="263"/>
    </row>
    <row r="60" spans="1:17" ht="19.5" x14ac:dyDescent="0.2">
      <c r="A60" s="252"/>
      <c r="B60" s="268" t="s">
        <v>662</v>
      </c>
      <c r="C60" s="265" t="s">
        <v>663</v>
      </c>
      <c r="D60" s="261" t="s">
        <v>146</v>
      </c>
      <c r="E60" s="266" t="s">
        <v>1208</v>
      </c>
      <c r="F60" s="267">
        <v>119.46</v>
      </c>
      <c r="G60" s="263"/>
      <c r="H60" s="267">
        <v>119.46</v>
      </c>
      <c r="I60" s="263"/>
      <c r="J60" s="267">
        <v>8.36</v>
      </c>
      <c r="K60" s="263"/>
      <c r="L60" s="267">
        <v>8.36</v>
      </c>
      <c r="M60" s="263"/>
      <c r="N60" s="263"/>
      <c r="O60" s="263"/>
      <c r="P60" s="263"/>
      <c r="Q60" s="263"/>
    </row>
    <row r="61" spans="1:17" ht="22.5" x14ac:dyDescent="0.2">
      <c r="A61" s="252"/>
      <c r="B61" s="268" t="s">
        <v>664</v>
      </c>
      <c r="C61" s="265" t="s">
        <v>462</v>
      </c>
      <c r="D61" s="261" t="s">
        <v>231</v>
      </c>
      <c r="E61" s="266" t="s">
        <v>1211</v>
      </c>
      <c r="F61" s="267">
        <v>11.66</v>
      </c>
      <c r="G61" s="263"/>
      <c r="H61" s="263"/>
      <c r="I61" s="263"/>
      <c r="J61" s="267">
        <v>1.17</v>
      </c>
      <c r="K61" s="263"/>
      <c r="L61" s="263"/>
      <c r="M61" s="263"/>
      <c r="N61" s="263"/>
      <c r="O61" s="263"/>
      <c r="P61" s="263"/>
      <c r="Q61" s="263"/>
    </row>
    <row r="62" spans="1:17" ht="22.5" x14ac:dyDescent="0.2">
      <c r="A62" s="252"/>
      <c r="B62" s="268" t="s">
        <v>665</v>
      </c>
      <c r="C62" s="265" t="s">
        <v>372</v>
      </c>
      <c r="D62" s="261" t="s">
        <v>231</v>
      </c>
      <c r="E62" s="266" t="s">
        <v>1211</v>
      </c>
      <c r="F62" s="267">
        <v>16.8</v>
      </c>
      <c r="G62" s="263"/>
      <c r="H62" s="263"/>
      <c r="I62" s="263"/>
      <c r="J62" s="267">
        <v>1.68</v>
      </c>
      <c r="K62" s="263"/>
      <c r="L62" s="263"/>
      <c r="M62" s="263"/>
      <c r="N62" s="263"/>
      <c r="O62" s="263"/>
      <c r="P62" s="263"/>
      <c r="Q62" s="263"/>
    </row>
    <row r="63" spans="1:17" ht="22.5" x14ac:dyDescent="0.2">
      <c r="A63" s="252"/>
      <c r="B63" s="268" t="s">
        <v>666</v>
      </c>
      <c r="C63" s="265" t="s">
        <v>667</v>
      </c>
      <c r="D63" s="261" t="s">
        <v>231</v>
      </c>
      <c r="E63" s="266" t="s">
        <v>1200</v>
      </c>
      <c r="F63" s="267">
        <v>29.75</v>
      </c>
      <c r="G63" s="263"/>
      <c r="H63" s="263"/>
      <c r="I63" s="263"/>
      <c r="J63" s="267">
        <v>0.6</v>
      </c>
      <c r="K63" s="263"/>
      <c r="L63" s="263"/>
      <c r="M63" s="263"/>
      <c r="N63" s="263"/>
      <c r="O63" s="263"/>
      <c r="P63" s="263"/>
      <c r="Q63" s="263"/>
    </row>
    <row r="64" spans="1:17" ht="22.5" x14ac:dyDescent="0.2">
      <c r="A64" s="252"/>
      <c r="B64" s="268" t="s">
        <v>668</v>
      </c>
      <c r="C64" s="265" t="s">
        <v>482</v>
      </c>
      <c r="D64" s="261" t="s">
        <v>71</v>
      </c>
      <c r="E64" s="266" t="s">
        <v>1212</v>
      </c>
      <c r="F64" s="267">
        <v>1</v>
      </c>
      <c r="G64" s="263"/>
      <c r="H64" s="263"/>
      <c r="I64" s="263"/>
      <c r="J64" s="267">
        <v>0.66</v>
      </c>
      <c r="K64" s="263"/>
      <c r="L64" s="263"/>
      <c r="M64" s="263"/>
      <c r="N64" s="263"/>
      <c r="O64" s="263"/>
      <c r="P64" s="263"/>
      <c r="Q64" s="263"/>
    </row>
    <row r="65" spans="1:17" ht="60" x14ac:dyDescent="0.2">
      <c r="A65" s="252">
        <v>9</v>
      </c>
      <c r="B65" s="258" t="s">
        <v>1213</v>
      </c>
      <c r="C65" s="259" t="s">
        <v>1214</v>
      </c>
      <c r="D65" s="260" t="s">
        <v>346</v>
      </c>
      <c r="E65" s="287">
        <v>1</v>
      </c>
      <c r="F65" s="262" t="s">
        <v>1215</v>
      </c>
      <c r="G65" s="263"/>
      <c r="H65" s="263"/>
      <c r="I65" s="263"/>
      <c r="J65" s="263">
        <v>6411</v>
      </c>
      <c r="K65" s="263"/>
      <c r="L65" s="263"/>
      <c r="M65" s="263"/>
      <c r="N65" s="263"/>
      <c r="O65" s="263"/>
      <c r="P65" s="263"/>
      <c r="Q65" s="263"/>
    </row>
    <row r="66" spans="1:17" ht="41.25" x14ac:dyDescent="0.2">
      <c r="A66" s="252">
        <v>10</v>
      </c>
      <c r="B66" s="258" t="s">
        <v>421</v>
      </c>
      <c r="C66" s="259" t="s">
        <v>1216</v>
      </c>
      <c r="D66" s="260" t="s">
        <v>423</v>
      </c>
      <c r="E66" s="287">
        <v>4</v>
      </c>
      <c r="F66" s="262">
        <v>204.61</v>
      </c>
      <c r="G66" s="262">
        <v>37.19</v>
      </c>
      <c r="H66" s="262">
        <v>11.67</v>
      </c>
      <c r="I66" s="262">
        <v>0.36</v>
      </c>
      <c r="J66" s="263">
        <v>818</v>
      </c>
      <c r="K66" s="263">
        <v>149</v>
      </c>
      <c r="L66" s="263">
        <v>47</v>
      </c>
      <c r="M66" s="263">
        <v>1</v>
      </c>
      <c r="N66" s="263">
        <v>2.91</v>
      </c>
      <c r="O66" s="263">
        <v>11.64</v>
      </c>
      <c r="P66" s="263">
        <v>0.02</v>
      </c>
      <c r="Q66" s="263">
        <v>0.08</v>
      </c>
    </row>
    <row r="67" spans="1:17" ht="19.5" x14ac:dyDescent="0.2">
      <c r="A67" s="252"/>
      <c r="B67" s="264"/>
      <c r="C67" s="265" t="s">
        <v>152</v>
      </c>
      <c r="D67" s="261" t="s">
        <v>119</v>
      </c>
      <c r="E67" s="266" t="s">
        <v>1217</v>
      </c>
      <c r="F67" s="267">
        <v>12.78</v>
      </c>
      <c r="G67" s="267">
        <v>12.78</v>
      </c>
      <c r="H67" s="263"/>
      <c r="I67" s="263"/>
      <c r="J67" s="267">
        <v>148.76</v>
      </c>
      <c r="K67" s="267">
        <v>148.76</v>
      </c>
      <c r="L67" s="263"/>
      <c r="M67" s="263"/>
      <c r="N67" s="263"/>
      <c r="O67" s="263"/>
      <c r="P67" s="263"/>
      <c r="Q67" s="263"/>
    </row>
    <row r="68" spans="1:17" ht="22.5" x14ac:dyDescent="0.2">
      <c r="A68" s="252"/>
      <c r="B68" s="268" t="s">
        <v>402</v>
      </c>
      <c r="C68" s="265" t="s">
        <v>403</v>
      </c>
      <c r="D68" s="261" t="s">
        <v>146</v>
      </c>
      <c r="E68" s="266" t="s">
        <v>1218</v>
      </c>
      <c r="F68" s="267">
        <v>255.96</v>
      </c>
      <c r="G68" s="263"/>
      <c r="H68" s="267">
        <v>255.96</v>
      </c>
      <c r="I68" s="267">
        <v>18.2</v>
      </c>
      <c r="J68" s="267">
        <v>10.24</v>
      </c>
      <c r="K68" s="263"/>
      <c r="L68" s="267">
        <v>10.24</v>
      </c>
      <c r="M68" s="267">
        <v>0.73</v>
      </c>
      <c r="N68" s="263"/>
      <c r="O68" s="263"/>
      <c r="P68" s="263"/>
      <c r="Q68" s="263"/>
    </row>
    <row r="69" spans="1:17" ht="22.5" x14ac:dyDescent="0.2">
      <c r="A69" s="252"/>
      <c r="B69" s="268" t="s">
        <v>190</v>
      </c>
      <c r="C69" s="265" t="s">
        <v>191</v>
      </c>
      <c r="D69" s="261" t="s">
        <v>146</v>
      </c>
      <c r="E69" s="266" t="s">
        <v>1218</v>
      </c>
      <c r="F69" s="267">
        <v>127.47</v>
      </c>
      <c r="G69" s="263"/>
      <c r="H69" s="267">
        <v>127.47</v>
      </c>
      <c r="I69" s="267">
        <v>18.2</v>
      </c>
      <c r="J69" s="267">
        <v>5.0999999999999996</v>
      </c>
      <c r="K69" s="263"/>
      <c r="L69" s="267">
        <v>5.0999999999999996</v>
      </c>
      <c r="M69" s="267">
        <v>0.73</v>
      </c>
      <c r="N69" s="263"/>
      <c r="O69" s="263"/>
      <c r="P69" s="263"/>
      <c r="Q69" s="263"/>
    </row>
    <row r="70" spans="1:17" ht="22.5" x14ac:dyDescent="0.2">
      <c r="A70" s="252"/>
      <c r="B70" s="268" t="s">
        <v>405</v>
      </c>
      <c r="C70" s="265" t="s">
        <v>327</v>
      </c>
      <c r="D70" s="261" t="s">
        <v>146</v>
      </c>
      <c r="E70" s="266" t="s">
        <v>1219</v>
      </c>
      <c r="F70" s="267">
        <v>8.9700000000000006</v>
      </c>
      <c r="G70" s="263"/>
      <c r="H70" s="267">
        <v>8.9700000000000006</v>
      </c>
      <c r="I70" s="263"/>
      <c r="J70" s="267">
        <v>22.6</v>
      </c>
      <c r="K70" s="263"/>
      <c r="L70" s="267">
        <v>22.6</v>
      </c>
      <c r="M70" s="263"/>
      <c r="N70" s="263"/>
      <c r="O70" s="263"/>
      <c r="P70" s="263"/>
      <c r="Q70" s="263"/>
    </row>
    <row r="71" spans="1:17" ht="19.5" x14ac:dyDescent="0.2">
      <c r="A71" s="252"/>
      <c r="B71" s="268" t="s">
        <v>407</v>
      </c>
      <c r="C71" s="265" t="s">
        <v>212</v>
      </c>
      <c r="D71" s="261" t="s">
        <v>146</v>
      </c>
      <c r="E71" s="266" t="s">
        <v>1220</v>
      </c>
      <c r="F71" s="267">
        <v>109.17</v>
      </c>
      <c r="G71" s="263"/>
      <c r="H71" s="267">
        <v>109.17</v>
      </c>
      <c r="I71" s="263"/>
      <c r="J71" s="267">
        <v>8.73</v>
      </c>
      <c r="K71" s="263"/>
      <c r="L71" s="267">
        <v>8.73</v>
      </c>
      <c r="M71" s="263"/>
      <c r="N71" s="263"/>
      <c r="O71" s="263"/>
      <c r="P71" s="263"/>
      <c r="Q71" s="263"/>
    </row>
    <row r="72" spans="1:17" ht="22.5" x14ac:dyDescent="0.2">
      <c r="A72" s="252"/>
      <c r="B72" s="268" t="s">
        <v>409</v>
      </c>
      <c r="C72" s="265" t="s">
        <v>332</v>
      </c>
      <c r="D72" s="261" t="s">
        <v>216</v>
      </c>
      <c r="E72" s="266" t="s">
        <v>1221</v>
      </c>
      <c r="F72" s="267">
        <v>11130.07</v>
      </c>
      <c r="G72" s="263"/>
      <c r="H72" s="263"/>
      <c r="I72" s="263"/>
      <c r="J72" s="267">
        <v>14.47</v>
      </c>
      <c r="K72" s="263"/>
      <c r="L72" s="263"/>
      <c r="M72" s="263"/>
      <c r="N72" s="263"/>
      <c r="O72" s="263"/>
      <c r="P72" s="263"/>
      <c r="Q72" s="263"/>
    </row>
    <row r="73" spans="1:17" ht="22.5" x14ac:dyDescent="0.2">
      <c r="A73" s="252"/>
      <c r="B73" s="268" t="s">
        <v>428</v>
      </c>
      <c r="C73" s="265" t="s">
        <v>429</v>
      </c>
      <c r="D73" s="261" t="s">
        <v>216</v>
      </c>
      <c r="E73" s="266" t="s">
        <v>1222</v>
      </c>
      <c r="F73" s="267">
        <v>19992</v>
      </c>
      <c r="G73" s="263"/>
      <c r="H73" s="263"/>
      <c r="I73" s="263"/>
      <c r="J73" s="267">
        <v>165.93</v>
      </c>
      <c r="K73" s="263"/>
      <c r="L73" s="263"/>
      <c r="M73" s="263"/>
      <c r="N73" s="263"/>
      <c r="O73" s="263"/>
      <c r="P73" s="263"/>
      <c r="Q73" s="263"/>
    </row>
    <row r="74" spans="1:17" ht="33.75" x14ac:dyDescent="0.2">
      <c r="A74" s="288" t="s">
        <v>809</v>
      </c>
      <c r="B74" s="268" t="s">
        <v>1223</v>
      </c>
      <c r="C74" s="265" t="s">
        <v>1224</v>
      </c>
      <c r="D74" s="261" t="s">
        <v>346</v>
      </c>
      <c r="E74" s="266" t="s">
        <v>1225</v>
      </c>
      <c r="F74" s="267">
        <v>52.37</v>
      </c>
      <c r="G74" s="263"/>
      <c r="H74" s="263"/>
      <c r="I74" s="263"/>
      <c r="J74" s="267">
        <v>418.96</v>
      </c>
      <c r="K74" s="263"/>
      <c r="L74" s="263"/>
      <c r="M74" s="263"/>
      <c r="N74" s="263"/>
      <c r="O74" s="263"/>
      <c r="P74" s="263"/>
      <c r="Q74" s="263"/>
    </row>
    <row r="75" spans="1:17" ht="22.5" x14ac:dyDescent="0.2">
      <c r="A75" s="252"/>
      <c r="B75" s="268" t="s">
        <v>432</v>
      </c>
      <c r="C75" s="265" t="s">
        <v>433</v>
      </c>
      <c r="D75" s="261" t="s">
        <v>434</v>
      </c>
      <c r="E75" s="266" t="s">
        <v>1226</v>
      </c>
      <c r="F75" s="267">
        <v>2975</v>
      </c>
      <c r="G75" s="263"/>
      <c r="H75" s="263"/>
      <c r="I75" s="263"/>
      <c r="J75" s="267">
        <v>23.8</v>
      </c>
      <c r="K75" s="263"/>
      <c r="L75" s="263"/>
      <c r="M75" s="263"/>
      <c r="N75" s="263"/>
      <c r="O75" s="263"/>
      <c r="P75" s="263"/>
      <c r="Q75" s="263"/>
    </row>
    <row r="76" spans="1:17" ht="65.25" x14ac:dyDescent="0.2">
      <c r="A76" s="252">
        <v>11</v>
      </c>
      <c r="B76" s="258" t="s">
        <v>1227</v>
      </c>
      <c r="C76" s="259" t="s">
        <v>1228</v>
      </c>
      <c r="D76" s="260" t="s">
        <v>346</v>
      </c>
      <c r="E76" s="261" t="s">
        <v>1229</v>
      </c>
      <c r="F76" s="262" t="s">
        <v>1230</v>
      </c>
      <c r="G76" s="263"/>
      <c r="H76" s="263"/>
      <c r="I76" s="263"/>
      <c r="J76" s="263">
        <v>25489</v>
      </c>
      <c r="K76" s="263"/>
      <c r="L76" s="263"/>
      <c r="M76" s="263"/>
      <c r="N76" s="263"/>
      <c r="O76" s="263"/>
      <c r="P76" s="263"/>
      <c r="Q76" s="263"/>
    </row>
    <row r="77" spans="1:17" ht="55.5" x14ac:dyDescent="0.2">
      <c r="A77" s="252">
        <v>12</v>
      </c>
      <c r="B77" s="258" t="s">
        <v>435</v>
      </c>
      <c r="C77" s="259" t="s">
        <v>1231</v>
      </c>
      <c r="D77" s="260" t="s">
        <v>437</v>
      </c>
      <c r="E77" s="261" t="s">
        <v>438</v>
      </c>
      <c r="F77" s="262">
        <v>10826.62</v>
      </c>
      <c r="G77" s="262">
        <v>5342.04</v>
      </c>
      <c r="H77" s="262">
        <v>2313.21</v>
      </c>
      <c r="I77" s="262">
        <v>175.27</v>
      </c>
      <c r="J77" s="263">
        <v>22173</v>
      </c>
      <c r="K77" s="263">
        <v>10940</v>
      </c>
      <c r="L77" s="263">
        <v>4737</v>
      </c>
      <c r="M77" s="263">
        <v>359</v>
      </c>
      <c r="N77" s="263">
        <v>418</v>
      </c>
      <c r="O77" s="263">
        <v>856.06</v>
      </c>
      <c r="P77" s="263">
        <v>9.6300000000000008</v>
      </c>
      <c r="Q77" s="263">
        <v>19.72</v>
      </c>
    </row>
    <row r="78" spans="1:17" ht="19.5" x14ac:dyDescent="0.2">
      <c r="A78" s="252"/>
      <c r="B78" s="264"/>
      <c r="C78" s="265" t="s">
        <v>152</v>
      </c>
      <c r="D78" s="261" t="s">
        <v>119</v>
      </c>
      <c r="E78" s="266" t="s">
        <v>1232</v>
      </c>
      <c r="F78" s="267">
        <v>12.78</v>
      </c>
      <c r="G78" s="267">
        <v>12.78</v>
      </c>
      <c r="H78" s="263"/>
      <c r="I78" s="263"/>
      <c r="J78" s="267">
        <v>10940.45</v>
      </c>
      <c r="K78" s="267">
        <v>10940.45</v>
      </c>
      <c r="L78" s="263"/>
      <c r="M78" s="263"/>
      <c r="N78" s="263"/>
      <c r="O78" s="263"/>
      <c r="P78" s="263"/>
      <c r="Q78" s="263"/>
    </row>
    <row r="79" spans="1:17" ht="22.5" x14ac:dyDescent="0.2">
      <c r="A79" s="252"/>
      <c r="B79" s="268" t="s">
        <v>440</v>
      </c>
      <c r="C79" s="265" t="s">
        <v>441</v>
      </c>
      <c r="D79" s="261" t="s">
        <v>146</v>
      </c>
      <c r="E79" s="266" t="s">
        <v>1233</v>
      </c>
      <c r="F79" s="267">
        <v>117.39</v>
      </c>
      <c r="G79" s="263"/>
      <c r="H79" s="267">
        <v>117.39</v>
      </c>
      <c r="I79" s="267">
        <v>18.2</v>
      </c>
      <c r="J79" s="267">
        <v>1713.89</v>
      </c>
      <c r="K79" s="263"/>
      <c r="L79" s="267">
        <v>1713.89</v>
      </c>
      <c r="M79" s="267">
        <v>265.72000000000003</v>
      </c>
      <c r="N79" s="263"/>
      <c r="O79" s="263"/>
      <c r="P79" s="263"/>
      <c r="Q79" s="263"/>
    </row>
    <row r="80" spans="1:17" ht="22.5" x14ac:dyDescent="0.2">
      <c r="A80" s="252"/>
      <c r="B80" s="268" t="s">
        <v>353</v>
      </c>
      <c r="C80" s="265" t="s">
        <v>354</v>
      </c>
      <c r="D80" s="261" t="s">
        <v>146</v>
      </c>
      <c r="E80" s="266" t="s">
        <v>1234</v>
      </c>
      <c r="F80" s="267">
        <v>7.34</v>
      </c>
      <c r="G80" s="263"/>
      <c r="H80" s="267">
        <v>7.34</v>
      </c>
      <c r="I80" s="263"/>
      <c r="J80" s="267">
        <v>177.41</v>
      </c>
      <c r="K80" s="263"/>
      <c r="L80" s="267">
        <v>177.41</v>
      </c>
      <c r="M80" s="263"/>
      <c r="N80" s="263"/>
      <c r="O80" s="263"/>
      <c r="P80" s="263"/>
      <c r="Q80" s="263"/>
    </row>
    <row r="81" spans="1:17" ht="22.5" x14ac:dyDescent="0.2">
      <c r="A81" s="252"/>
      <c r="B81" s="268" t="s">
        <v>405</v>
      </c>
      <c r="C81" s="265" t="s">
        <v>327</v>
      </c>
      <c r="D81" s="261" t="s">
        <v>146</v>
      </c>
      <c r="E81" s="266" t="s">
        <v>1235</v>
      </c>
      <c r="F81" s="267">
        <v>8.9700000000000006</v>
      </c>
      <c r="G81" s="263"/>
      <c r="H81" s="267">
        <v>8.9700000000000006</v>
      </c>
      <c r="I81" s="263"/>
      <c r="J81" s="267">
        <v>510.66</v>
      </c>
      <c r="K81" s="263"/>
      <c r="L81" s="267">
        <v>510.66</v>
      </c>
      <c r="M81" s="263"/>
      <c r="N81" s="263"/>
      <c r="O81" s="263"/>
      <c r="P81" s="263"/>
      <c r="Q81" s="263"/>
    </row>
    <row r="82" spans="1:17" ht="22.5" x14ac:dyDescent="0.2">
      <c r="A82" s="252"/>
      <c r="B82" s="268" t="s">
        <v>445</v>
      </c>
      <c r="C82" s="265" t="s">
        <v>446</v>
      </c>
      <c r="D82" s="261" t="s">
        <v>146</v>
      </c>
      <c r="E82" s="266" t="s">
        <v>1236</v>
      </c>
      <c r="F82" s="267">
        <v>23.67</v>
      </c>
      <c r="G82" s="263"/>
      <c r="H82" s="267">
        <v>23.67</v>
      </c>
      <c r="I82" s="263"/>
      <c r="J82" s="267">
        <v>432.45</v>
      </c>
      <c r="K82" s="263"/>
      <c r="L82" s="267">
        <v>432.45</v>
      </c>
      <c r="M82" s="263"/>
      <c r="N82" s="263"/>
      <c r="O82" s="263"/>
      <c r="P82" s="263"/>
      <c r="Q82" s="263"/>
    </row>
    <row r="83" spans="1:17" ht="19.5" x14ac:dyDescent="0.2">
      <c r="A83" s="252"/>
      <c r="B83" s="268" t="s">
        <v>448</v>
      </c>
      <c r="C83" s="265" t="s">
        <v>449</v>
      </c>
      <c r="D83" s="261" t="s">
        <v>146</v>
      </c>
      <c r="E83" s="266" t="s">
        <v>1237</v>
      </c>
      <c r="F83" s="267">
        <v>18.559999999999999</v>
      </c>
      <c r="G83" s="263"/>
      <c r="H83" s="267">
        <v>18.559999999999999</v>
      </c>
      <c r="I83" s="263"/>
      <c r="J83" s="267">
        <v>76.84</v>
      </c>
      <c r="K83" s="263"/>
      <c r="L83" s="267">
        <v>76.84</v>
      </c>
      <c r="M83" s="263"/>
      <c r="N83" s="263"/>
      <c r="O83" s="263"/>
      <c r="P83" s="263"/>
      <c r="Q83" s="263"/>
    </row>
    <row r="84" spans="1:17" ht="22.5" x14ac:dyDescent="0.2">
      <c r="A84" s="252"/>
      <c r="B84" s="268" t="s">
        <v>451</v>
      </c>
      <c r="C84" s="265" t="s">
        <v>452</v>
      </c>
      <c r="D84" s="261" t="s">
        <v>146</v>
      </c>
      <c r="E84" s="266" t="s">
        <v>1238</v>
      </c>
      <c r="F84" s="267">
        <v>525.88</v>
      </c>
      <c r="G84" s="263"/>
      <c r="H84" s="267">
        <v>525.88</v>
      </c>
      <c r="I84" s="267">
        <v>36.4</v>
      </c>
      <c r="J84" s="267">
        <v>1346.25</v>
      </c>
      <c r="K84" s="263"/>
      <c r="L84" s="267">
        <v>1346.25</v>
      </c>
      <c r="M84" s="267">
        <v>93.18</v>
      </c>
      <c r="N84" s="263"/>
      <c r="O84" s="263"/>
      <c r="P84" s="263"/>
      <c r="Q84" s="263"/>
    </row>
    <row r="85" spans="1:17" ht="19.5" x14ac:dyDescent="0.2">
      <c r="A85" s="252"/>
      <c r="B85" s="268" t="s">
        <v>454</v>
      </c>
      <c r="C85" s="265" t="s">
        <v>455</v>
      </c>
      <c r="D85" s="261" t="s">
        <v>146</v>
      </c>
      <c r="E85" s="266" t="s">
        <v>1239</v>
      </c>
      <c r="F85" s="267">
        <v>11.54</v>
      </c>
      <c r="G85" s="263"/>
      <c r="H85" s="267">
        <v>11.54</v>
      </c>
      <c r="I85" s="263"/>
      <c r="J85" s="267">
        <v>314.35000000000002</v>
      </c>
      <c r="K85" s="263"/>
      <c r="L85" s="267">
        <v>314.35000000000002</v>
      </c>
      <c r="M85" s="263"/>
      <c r="N85" s="263"/>
      <c r="O85" s="263"/>
      <c r="P85" s="263"/>
      <c r="Q85" s="263"/>
    </row>
    <row r="86" spans="1:17" ht="19.5" x14ac:dyDescent="0.2">
      <c r="A86" s="252"/>
      <c r="B86" s="268" t="s">
        <v>457</v>
      </c>
      <c r="C86" s="265" t="s">
        <v>212</v>
      </c>
      <c r="D86" s="261" t="s">
        <v>146</v>
      </c>
      <c r="E86" s="266" t="s">
        <v>1240</v>
      </c>
      <c r="F86" s="267">
        <v>109.17</v>
      </c>
      <c r="G86" s="263"/>
      <c r="H86" s="267">
        <v>109.17</v>
      </c>
      <c r="I86" s="263"/>
      <c r="J86" s="267">
        <v>165.94</v>
      </c>
      <c r="K86" s="263"/>
      <c r="L86" s="267">
        <v>165.94</v>
      </c>
      <c r="M86" s="263"/>
      <c r="N86" s="263"/>
      <c r="O86" s="263"/>
      <c r="P86" s="263"/>
      <c r="Q86" s="263"/>
    </row>
    <row r="87" spans="1:17" ht="22.5" x14ac:dyDescent="0.2">
      <c r="A87" s="252"/>
      <c r="B87" s="268" t="s">
        <v>367</v>
      </c>
      <c r="C87" s="265" t="s">
        <v>219</v>
      </c>
      <c r="D87" s="261" t="s">
        <v>220</v>
      </c>
      <c r="E87" s="266" t="s">
        <v>1241</v>
      </c>
      <c r="F87" s="267">
        <v>11.89</v>
      </c>
      <c r="G87" s="263"/>
      <c r="H87" s="263"/>
      <c r="I87" s="263"/>
      <c r="J87" s="267">
        <v>1877.43</v>
      </c>
      <c r="K87" s="263"/>
      <c r="L87" s="263"/>
      <c r="M87" s="263"/>
      <c r="N87" s="263"/>
      <c r="O87" s="263"/>
      <c r="P87" s="263"/>
      <c r="Q87" s="263"/>
    </row>
    <row r="88" spans="1:17" ht="22.5" x14ac:dyDescent="0.2">
      <c r="A88" s="252"/>
      <c r="B88" s="268" t="s">
        <v>459</v>
      </c>
      <c r="C88" s="265" t="s">
        <v>460</v>
      </c>
      <c r="D88" s="261" t="s">
        <v>216</v>
      </c>
      <c r="E88" s="266" t="s">
        <v>1242</v>
      </c>
      <c r="F88" s="267">
        <v>7161.42</v>
      </c>
      <c r="G88" s="263"/>
      <c r="H88" s="263"/>
      <c r="I88" s="263"/>
      <c r="J88" s="267">
        <v>1.43</v>
      </c>
      <c r="K88" s="263"/>
      <c r="L88" s="263"/>
      <c r="M88" s="263"/>
      <c r="N88" s="263"/>
      <c r="O88" s="263"/>
      <c r="P88" s="263"/>
      <c r="Q88" s="263"/>
    </row>
    <row r="89" spans="1:17" ht="22.5" x14ac:dyDescent="0.2">
      <c r="A89" s="252"/>
      <c r="B89" s="268" t="s">
        <v>461</v>
      </c>
      <c r="C89" s="265" t="s">
        <v>462</v>
      </c>
      <c r="D89" s="261" t="s">
        <v>216</v>
      </c>
      <c r="E89" s="266" t="s">
        <v>1243</v>
      </c>
      <c r="F89" s="267">
        <v>11665.78</v>
      </c>
      <c r="G89" s="263"/>
      <c r="H89" s="263"/>
      <c r="I89" s="263"/>
      <c r="J89" s="267">
        <v>720.95</v>
      </c>
      <c r="K89" s="263"/>
      <c r="L89" s="263"/>
      <c r="M89" s="263"/>
      <c r="N89" s="263"/>
      <c r="O89" s="263"/>
      <c r="P89" s="263"/>
      <c r="Q89" s="263"/>
    </row>
    <row r="90" spans="1:17" ht="22.5" x14ac:dyDescent="0.2">
      <c r="A90" s="252"/>
      <c r="B90" s="268" t="s">
        <v>463</v>
      </c>
      <c r="C90" s="265" t="s">
        <v>464</v>
      </c>
      <c r="D90" s="261" t="s">
        <v>216</v>
      </c>
      <c r="E90" s="266" t="s">
        <v>1244</v>
      </c>
      <c r="F90" s="267">
        <v>12337.06</v>
      </c>
      <c r="G90" s="263"/>
      <c r="H90" s="263"/>
      <c r="I90" s="263"/>
      <c r="J90" s="267">
        <v>38.24</v>
      </c>
      <c r="K90" s="263"/>
      <c r="L90" s="263"/>
      <c r="M90" s="263"/>
      <c r="N90" s="263"/>
      <c r="O90" s="263"/>
      <c r="P90" s="263"/>
      <c r="Q90" s="263"/>
    </row>
    <row r="91" spans="1:17" ht="22.5" x14ac:dyDescent="0.2">
      <c r="A91" s="252"/>
      <c r="B91" s="268" t="s">
        <v>465</v>
      </c>
      <c r="C91" s="265" t="s">
        <v>466</v>
      </c>
      <c r="D91" s="261" t="s">
        <v>231</v>
      </c>
      <c r="E91" s="266" t="s">
        <v>1245</v>
      </c>
      <c r="F91" s="267">
        <v>30.36</v>
      </c>
      <c r="G91" s="263"/>
      <c r="H91" s="263"/>
      <c r="I91" s="263"/>
      <c r="J91" s="267">
        <v>456.92</v>
      </c>
      <c r="K91" s="263"/>
      <c r="L91" s="263"/>
      <c r="M91" s="263"/>
      <c r="N91" s="263"/>
      <c r="O91" s="263"/>
      <c r="P91" s="263"/>
      <c r="Q91" s="263"/>
    </row>
    <row r="92" spans="1:17" ht="22.5" x14ac:dyDescent="0.2">
      <c r="A92" s="252"/>
      <c r="B92" s="268" t="s">
        <v>467</v>
      </c>
      <c r="C92" s="265" t="s">
        <v>230</v>
      </c>
      <c r="D92" s="261" t="s">
        <v>231</v>
      </c>
      <c r="E92" s="266" t="s">
        <v>1246</v>
      </c>
      <c r="F92" s="267">
        <v>9.16</v>
      </c>
      <c r="G92" s="263"/>
      <c r="H92" s="263"/>
      <c r="I92" s="263"/>
      <c r="J92" s="267">
        <v>480.26</v>
      </c>
      <c r="K92" s="263"/>
      <c r="L92" s="263"/>
      <c r="M92" s="263"/>
      <c r="N92" s="263"/>
      <c r="O92" s="263"/>
      <c r="P92" s="263"/>
      <c r="Q92" s="263"/>
    </row>
    <row r="93" spans="1:17" ht="22.5" x14ac:dyDescent="0.2">
      <c r="A93" s="252"/>
      <c r="B93" s="268" t="s">
        <v>468</v>
      </c>
      <c r="C93" s="265" t="s">
        <v>469</v>
      </c>
      <c r="D93" s="261" t="s">
        <v>231</v>
      </c>
      <c r="E93" s="266" t="s">
        <v>1247</v>
      </c>
      <c r="F93" s="267">
        <v>8.17</v>
      </c>
      <c r="G93" s="263"/>
      <c r="H93" s="263"/>
      <c r="I93" s="263"/>
      <c r="J93" s="267">
        <v>25.6</v>
      </c>
      <c r="K93" s="263"/>
      <c r="L93" s="263"/>
      <c r="M93" s="263"/>
      <c r="N93" s="263"/>
      <c r="O93" s="263"/>
      <c r="P93" s="263"/>
      <c r="Q93" s="263"/>
    </row>
    <row r="94" spans="1:17" ht="22.5" x14ac:dyDescent="0.2">
      <c r="A94" s="252"/>
      <c r="B94" s="268" t="s">
        <v>470</v>
      </c>
      <c r="C94" s="265" t="s">
        <v>471</v>
      </c>
      <c r="D94" s="261" t="s">
        <v>231</v>
      </c>
      <c r="E94" s="266" t="s">
        <v>1248</v>
      </c>
      <c r="F94" s="267">
        <v>8.4499999999999993</v>
      </c>
      <c r="G94" s="263"/>
      <c r="H94" s="263"/>
      <c r="I94" s="263"/>
      <c r="J94" s="267">
        <v>1851.4</v>
      </c>
      <c r="K94" s="263"/>
      <c r="L94" s="263"/>
      <c r="M94" s="263"/>
      <c r="N94" s="263"/>
      <c r="O94" s="263"/>
      <c r="P94" s="263"/>
      <c r="Q94" s="263"/>
    </row>
    <row r="95" spans="1:17" ht="22.5" x14ac:dyDescent="0.2">
      <c r="A95" s="252"/>
      <c r="B95" s="268" t="s">
        <v>472</v>
      </c>
      <c r="C95" s="265" t="s">
        <v>473</v>
      </c>
      <c r="D95" s="261" t="s">
        <v>220</v>
      </c>
      <c r="E95" s="266" t="s">
        <v>1249</v>
      </c>
      <c r="F95" s="267">
        <v>10.67</v>
      </c>
      <c r="G95" s="263"/>
      <c r="H95" s="263"/>
      <c r="I95" s="263"/>
      <c r="J95" s="267">
        <v>590.04999999999995</v>
      </c>
      <c r="K95" s="263"/>
      <c r="L95" s="263"/>
      <c r="M95" s="263"/>
      <c r="N95" s="263"/>
      <c r="O95" s="263"/>
      <c r="P95" s="263"/>
      <c r="Q95" s="263"/>
    </row>
    <row r="96" spans="1:17" ht="22.5" x14ac:dyDescent="0.2">
      <c r="A96" s="252"/>
      <c r="B96" s="268" t="s">
        <v>474</v>
      </c>
      <c r="C96" s="265" t="s">
        <v>475</v>
      </c>
      <c r="D96" s="261" t="s">
        <v>476</v>
      </c>
      <c r="E96" s="266" t="s">
        <v>1250</v>
      </c>
      <c r="F96" s="267">
        <v>0.66</v>
      </c>
      <c r="G96" s="263"/>
      <c r="H96" s="263"/>
      <c r="I96" s="263"/>
      <c r="J96" s="267">
        <v>8.57</v>
      </c>
      <c r="K96" s="263"/>
      <c r="L96" s="263"/>
      <c r="M96" s="263"/>
      <c r="N96" s="263"/>
      <c r="O96" s="263"/>
      <c r="P96" s="263"/>
      <c r="Q96" s="263"/>
    </row>
    <row r="97" spans="1:17" ht="22.5" x14ac:dyDescent="0.2">
      <c r="A97" s="252"/>
      <c r="B97" s="268" t="s">
        <v>477</v>
      </c>
      <c r="C97" s="265" t="s">
        <v>478</v>
      </c>
      <c r="D97" s="261" t="s">
        <v>231</v>
      </c>
      <c r="E97" s="266" t="s">
        <v>1251</v>
      </c>
      <c r="F97" s="267">
        <v>28.56</v>
      </c>
      <c r="G97" s="263"/>
      <c r="H97" s="263"/>
      <c r="I97" s="263"/>
      <c r="J97" s="267">
        <v>164.36</v>
      </c>
      <c r="K97" s="263"/>
      <c r="L97" s="263"/>
      <c r="M97" s="263"/>
      <c r="N97" s="263"/>
      <c r="O97" s="263"/>
      <c r="P97" s="263"/>
      <c r="Q97" s="263"/>
    </row>
    <row r="98" spans="1:17" ht="22.5" x14ac:dyDescent="0.2">
      <c r="A98" s="252"/>
      <c r="B98" s="268" t="s">
        <v>479</v>
      </c>
      <c r="C98" s="265" t="s">
        <v>480</v>
      </c>
      <c r="D98" s="261" t="s">
        <v>231</v>
      </c>
      <c r="E98" s="266" t="s">
        <v>1252</v>
      </c>
      <c r="F98" s="267">
        <v>42.79</v>
      </c>
      <c r="G98" s="263"/>
      <c r="H98" s="263"/>
      <c r="I98" s="263"/>
      <c r="J98" s="267">
        <v>59.61</v>
      </c>
      <c r="K98" s="263"/>
      <c r="L98" s="263"/>
      <c r="M98" s="263"/>
      <c r="N98" s="263"/>
      <c r="O98" s="263"/>
      <c r="P98" s="263"/>
      <c r="Q98" s="263"/>
    </row>
    <row r="99" spans="1:17" ht="22.5" x14ac:dyDescent="0.2">
      <c r="A99" s="252"/>
      <c r="B99" s="268" t="s">
        <v>481</v>
      </c>
      <c r="C99" s="265" t="s">
        <v>482</v>
      </c>
      <c r="D99" s="261" t="s">
        <v>71</v>
      </c>
      <c r="E99" s="266" t="s">
        <v>1253</v>
      </c>
      <c r="F99" s="267">
        <v>1</v>
      </c>
      <c r="G99" s="263"/>
      <c r="H99" s="263"/>
      <c r="I99" s="263"/>
      <c r="J99" s="267">
        <v>218.8</v>
      </c>
      <c r="K99" s="263"/>
      <c r="L99" s="263"/>
      <c r="M99" s="263"/>
      <c r="N99" s="263"/>
      <c r="O99" s="263"/>
      <c r="P99" s="263"/>
      <c r="Q99" s="263"/>
    </row>
    <row r="100" spans="1:17" ht="108" x14ac:dyDescent="0.2">
      <c r="A100" s="252">
        <v>13</v>
      </c>
      <c r="B100" s="258" t="s">
        <v>1254</v>
      </c>
      <c r="C100" s="259" t="s">
        <v>1255</v>
      </c>
      <c r="D100" s="260" t="s">
        <v>346</v>
      </c>
      <c r="E100" s="287">
        <v>2</v>
      </c>
      <c r="F100" s="262" t="s">
        <v>1256</v>
      </c>
      <c r="G100" s="263"/>
      <c r="H100" s="263"/>
      <c r="I100" s="263"/>
      <c r="J100" s="263">
        <v>205118</v>
      </c>
      <c r="K100" s="263"/>
      <c r="L100" s="263"/>
      <c r="M100" s="263"/>
      <c r="N100" s="263"/>
      <c r="O100" s="263"/>
      <c r="P100" s="263"/>
      <c r="Q100" s="263"/>
    </row>
    <row r="101" spans="1:17" ht="31.5" x14ac:dyDescent="0.2">
      <c r="A101" s="252">
        <v>14</v>
      </c>
      <c r="B101" s="258" t="s">
        <v>1257</v>
      </c>
      <c r="C101" s="259" t="s">
        <v>1258</v>
      </c>
      <c r="D101" s="260" t="s">
        <v>618</v>
      </c>
      <c r="E101" s="287">
        <v>1</v>
      </c>
      <c r="F101" s="262">
        <v>353.01</v>
      </c>
      <c r="G101" s="262">
        <v>338.48</v>
      </c>
      <c r="H101" s="263"/>
      <c r="I101" s="263"/>
      <c r="J101" s="263">
        <v>353</v>
      </c>
      <c r="K101" s="263">
        <v>338</v>
      </c>
      <c r="L101" s="263"/>
      <c r="M101" s="263"/>
      <c r="N101" s="263">
        <v>26.8</v>
      </c>
      <c r="O101" s="263">
        <v>26.8</v>
      </c>
      <c r="P101" s="263"/>
      <c r="Q101" s="263"/>
    </row>
    <row r="102" spans="1:17" ht="19.5" x14ac:dyDescent="0.2">
      <c r="A102" s="252"/>
      <c r="B102" s="264"/>
      <c r="C102" s="265" t="s">
        <v>865</v>
      </c>
      <c r="D102" s="261" t="s">
        <v>119</v>
      </c>
      <c r="E102" s="266" t="s">
        <v>1259</v>
      </c>
      <c r="F102" s="267">
        <v>12.63</v>
      </c>
      <c r="G102" s="267">
        <v>12.63</v>
      </c>
      <c r="H102" s="263"/>
      <c r="I102" s="263"/>
      <c r="J102" s="267">
        <v>338.48</v>
      </c>
      <c r="K102" s="267">
        <v>338.48</v>
      </c>
      <c r="L102" s="263"/>
      <c r="M102" s="263"/>
      <c r="N102" s="263"/>
      <c r="O102" s="263"/>
      <c r="P102" s="263"/>
      <c r="Q102" s="263"/>
    </row>
    <row r="103" spans="1:17" ht="22.5" x14ac:dyDescent="0.2">
      <c r="A103" s="252"/>
      <c r="B103" s="268" t="s">
        <v>1260</v>
      </c>
      <c r="C103" s="265" t="s">
        <v>475</v>
      </c>
      <c r="D103" s="261" t="s">
        <v>476</v>
      </c>
      <c r="E103" s="266" t="s">
        <v>1261</v>
      </c>
      <c r="F103" s="267">
        <v>0.66</v>
      </c>
      <c r="G103" s="263"/>
      <c r="H103" s="263"/>
      <c r="I103" s="263"/>
      <c r="J103" s="267">
        <v>7.76</v>
      </c>
      <c r="K103" s="263"/>
      <c r="L103" s="263"/>
      <c r="M103" s="263"/>
      <c r="N103" s="263"/>
      <c r="O103" s="263"/>
      <c r="P103" s="263"/>
      <c r="Q103" s="263"/>
    </row>
    <row r="104" spans="1:17" ht="22.5" x14ac:dyDescent="0.2">
      <c r="A104" s="252"/>
      <c r="B104" s="268" t="s">
        <v>1262</v>
      </c>
      <c r="C104" s="265" t="s">
        <v>482</v>
      </c>
      <c r="D104" s="261" t="s">
        <v>71</v>
      </c>
      <c r="E104" s="266" t="s">
        <v>1263</v>
      </c>
      <c r="F104" s="267">
        <v>1</v>
      </c>
      <c r="G104" s="263"/>
      <c r="H104" s="263"/>
      <c r="I104" s="263"/>
      <c r="J104" s="267">
        <v>6.77</v>
      </c>
      <c r="K104" s="263"/>
      <c r="L104" s="263"/>
      <c r="M104" s="263"/>
      <c r="N104" s="263"/>
      <c r="O104" s="263"/>
      <c r="P104" s="263"/>
      <c r="Q104" s="263"/>
    </row>
    <row r="105" spans="1:17" ht="72" x14ac:dyDescent="0.2">
      <c r="A105" s="252">
        <v>15</v>
      </c>
      <c r="B105" s="258" t="s">
        <v>1264</v>
      </c>
      <c r="C105" s="259" t="s">
        <v>1265</v>
      </c>
      <c r="D105" s="260" t="s">
        <v>346</v>
      </c>
      <c r="E105" s="287">
        <v>1</v>
      </c>
      <c r="F105" s="262" t="s">
        <v>1266</v>
      </c>
      <c r="G105" s="263"/>
      <c r="H105" s="263"/>
      <c r="I105" s="263"/>
      <c r="J105" s="263">
        <v>41544</v>
      </c>
      <c r="K105" s="263"/>
      <c r="L105" s="263"/>
      <c r="M105" s="263"/>
      <c r="N105" s="263"/>
      <c r="O105" s="263"/>
      <c r="P105" s="263"/>
      <c r="Q105" s="263"/>
    </row>
    <row r="106" spans="1:17" x14ac:dyDescent="0.2">
      <c r="A106" s="257" t="s">
        <v>1267</v>
      </c>
      <c r="B106" s="256"/>
      <c r="C106" s="256"/>
      <c r="D106" s="256"/>
      <c r="E106" s="256"/>
      <c r="F106" s="256"/>
      <c r="G106" s="256"/>
      <c r="H106" s="256"/>
      <c r="I106" s="256"/>
      <c r="J106" s="256"/>
      <c r="K106" s="256"/>
      <c r="L106" s="256"/>
      <c r="M106" s="256"/>
      <c r="N106" s="256"/>
      <c r="O106" s="256"/>
      <c r="P106" s="256"/>
      <c r="Q106" s="256"/>
    </row>
    <row r="107" spans="1:17" ht="74.25" x14ac:dyDescent="0.2">
      <c r="A107" s="252">
        <v>307</v>
      </c>
      <c r="B107" s="258" t="s">
        <v>1268</v>
      </c>
      <c r="C107" s="259" t="s">
        <v>1269</v>
      </c>
      <c r="D107" s="260" t="s">
        <v>183</v>
      </c>
      <c r="E107" s="261" t="s">
        <v>1270</v>
      </c>
      <c r="F107" s="262">
        <v>1099.95</v>
      </c>
      <c r="G107" s="262">
        <v>256.79000000000002</v>
      </c>
      <c r="H107" s="262">
        <v>319.97000000000003</v>
      </c>
      <c r="I107" s="262">
        <v>25.41</v>
      </c>
      <c r="J107" s="263">
        <v>304</v>
      </c>
      <c r="K107" s="263">
        <v>71</v>
      </c>
      <c r="L107" s="263">
        <v>88</v>
      </c>
      <c r="M107" s="263">
        <v>7</v>
      </c>
      <c r="N107" s="263">
        <v>19.38</v>
      </c>
      <c r="O107" s="263">
        <v>5.36</v>
      </c>
      <c r="P107" s="263">
        <v>1.28</v>
      </c>
      <c r="Q107" s="263">
        <v>0.35</v>
      </c>
    </row>
    <row r="108" spans="1:17" ht="19.5" x14ac:dyDescent="0.2">
      <c r="A108" s="252"/>
      <c r="B108" s="264"/>
      <c r="C108" s="265" t="s">
        <v>185</v>
      </c>
      <c r="D108" s="261" t="s">
        <v>119</v>
      </c>
      <c r="E108" s="266" t="s">
        <v>1271</v>
      </c>
      <c r="F108" s="267">
        <v>13.25</v>
      </c>
      <c r="G108" s="267">
        <v>13.25</v>
      </c>
      <c r="H108" s="263"/>
      <c r="I108" s="263"/>
      <c r="J108" s="267">
        <v>71.02</v>
      </c>
      <c r="K108" s="267">
        <v>71.02</v>
      </c>
      <c r="L108" s="263"/>
      <c r="M108" s="263"/>
      <c r="N108" s="263"/>
      <c r="O108" s="263"/>
      <c r="P108" s="263"/>
      <c r="Q108" s="263"/>
    </row>
    <row r="109" spans="1:17" ht="22.5" x14ac:dyDescent="0.2">
      <c r="A109" s="252"/>
      <c r="B109" s="268" t="s">
        <v>187</v>
      </c>
      <c r="C109" s="265" t="s">
        <v>188</v>
      </c>
      <c r="D109" s="261" t="s">
        <v>146</v>
      </c>
      <c r="E109" s="266" t="s">
        <v>1272</v>
      </c>
      <c r="F109" s="267">
        <v>201.84</v>
      </c>
      <c r="G109" s="263"/>
      <c r="H109" s="267">
        <v>201.84</v>
      </c>
      <c r="I109" s="267">
        <v>20.02</v>
      </c>
      <c r="J109" s="267">
        <v>6.06</v>
      </c>
      <c r="K109" s="263"/>
      <c r="L109" s="267">
        <v>6.06</v>
      </c>
      <c r="M109" s="267">
        <v>0.6</v>
      </c>
      <c r="N109" s="263"/>
      <c r="O109" s="263"/>
      <c r="P109" s="263"/>
      <c r="Q109" s="263"/>
    </row>
    <row r="110" spans="1:17" ht="22.5" x14ac:dyDescent="0.2">
      <c r="A110" s="252"/>
      <c r="B110" s="268" t="s">
        <v>190</v>
      </c>
      <c r="C110" s="265" t="s">
        <v>191</v>
      </c>
      <c r="D110" s="261" t="s">
        <v>146</v>
      </c>
      <c r="E110" s="266" t="s">
        <v>1273</v>
      </c>
      <c r="F110" s="267">
        <v>127.47</v>
      </c>
      <c r="G110" s="263"/>
      <c r="H110" s="267">
        <v>127.47</v>
      </c>
      <c r="I110" s="267">
        <v>18.2</v>
      </c>
      <c r="J110" s="267">
        <v>3.82</v>
      </c>
      <c r="K110" s="263"/>
      <c r="L110" s="267">
        <v>3.82</v>
      </c>
      <c r="M110" s="267">
        <v>0.55000000000000004</v>
      </c>
      <c r="N110" s="263"/>
      <c r="O110" s="263"/>
      <c r="P110" s="263"/>
      <c r="Q110" s="263"/>
    </row>
    <row r="111" spans="1:17" ht="22.5" x14ac:dyDescent="0.2">
      <c r="A111" s="252"/>
      <c r="B111" s="268" t="s">
        <v>1274</v>
      </c>
      <c r="C111" s="265" t="s">
        <v>1275</v>
      </c>
      <c r="D111" s="261" t="s">
        <v>146</v>
      </c>
      <c r="E111" s="266" t="s">
        <v>1276</v>
      </c>
      <c r="F111" s="267">
        <v>160.37</v>
      </c>
      <c r="G111" s="263"/>
      <c r="H111" s="267">
        <v>160.37</v>
      </c>
      <c r="I111" s="267">
        <v>20.02</v>
      </c>
      <c r="J111" s="267">
        <v>46.51</v>
      </c>
      <c r="K111" s="263"/>
      <c r="L111" s="267">
        <v>46.51</v>
      </c>
      <c r="M111" s="267">
        <v>5.81</v>
      </c>
      <c r="N111" s="263"/>
      <c r="O111" s="263"/>
      <c r="P111" s="263"/>
      <c r="Q111" s="263"/>
    </row>
    <row r="112" spans="1:17" ht="22.5" x14ac:dyDescent="0.2">
      <c r="A112" s="252"/>
      <c r="B112" s="268" t="s">
        <v>1277</v>
      </c>
      <c r="C112" s="265" t="s">
        <v>354</v>
      </c>
      <c r="D112" s="261" t="s">
        <v>146</v>
      </c>
      <c r="E112" s="266" t="s">
        <v>1278</v>
      </c>
      <c r="F112" s="267">
        <v>7.34</v>
      </c>
      <c r="G112" s="263"/>
      <c r="H112" s="267">
        <v>7.34</v>
      </c>
      <c r="I112" s="263"/>
      <c r="J112" s="267">
        <v>1.98</v>
      </c>
      <c r="K112" s="263"/>
      <c r="L112" s="267">
        <v>1.98</v>
      </c>
      <c r="M112" s="263"/>
      <c r="N112" s="263"/>
      <c r="O112" s="263"/>
      <c r="P112" s="263"/>
      <c r="Q112" s="263"/>
    </row>
    <row r="113" spans="1:17" ht="19.5" x14ac:dyDescent="0.2">
      <c r="A113" s="252"/>
      <c r="B113" s="268" t="s">
        <v>199</v>
      </c>
      <c r="C113" s="265" t="s">
        <v>200</v>
      </c>
      <c r="D113" s="261" t="s">
        <v>146</v>
      </c>
      <c r="E113" s="266" t="s">
        <v>1279</v>
      </c>
      <c r="F113" s="267">
        <v>1.24</v>
      </c>
      <c r="G113" s="263"/>
      <c r="H113" s="267">
        <v>1.24</v>
      </c>
      <c r="I113" s="263"/>
      <c r="J113" s="267">
        <v>0.77</v>
      </c>
      <c r="K113" s="263"/>
      <c r="L113" s="267">
        <v>0.77</v>
      </c>
      <c r="M113" s="263"/>
      <c r="N113" s="263"/>
      <c r="O113" s="263"/>
      <c r="P113" s="263"/>
      <c r="Q113" s="263"/>
    </row>
    <row r="114" spans="1:17" ht="22.5" x14ac:dyDescent="0.2">
      <c r="A114" s="252"/>
      <c r="B114" s="268" t="s">
        <v>202</v>
      </c>
      <c r="C114" s="265" t="s">
        <v>203</v>
      </c>
      <c r="D114" s="261" t="s">
        <v>146</v>
      </c>
      <c r="E114" s="266" t="s">
        <v>1280</v>
      </c>
      <c r="F114" s="267">
        <v>16.43</v>
      </c>
      <c r="G114" s="263"/>
      <c r="H114" s="267">
        <v>16.43</v>
      </c>
      <c r="I114" s="263"/>
      <c r="J114" s="267">
        <v>22.67</v>
      </c>
      <c r="K114" s="263"/>
      <c r="L114" s="267">
        <v>22.67</v>
      </c>
      <c r="M114" s="263"/>
      <c r="N114" s="263"/>
      <c r="O114" s="263"/>
      <c r="P114" s="263"/>
      <c r="Q114" s="263"/>
    </row>
    <row r="115" spans="1:17" ht="33.75" x14ac:dyDescent="0.2">
      <c r="A115" s="252"/>
      <c r="B115" s="268" t="s">
        <v>205</v>
      </c>
      <c r="C115" s="265" t="s">
        <v>206</v>
      </c>
      <c r="D115" s="261" t="s">
        <v>146</v>
      </c>
      <c r="E115" s="266" t="s">
        <v>1281</v>
      </c>
      <c r="F115" s="267">
        <v>8.43</v>
      </c>
      <c r="G115" s="263"/>
      <c r="H115" s="267">
        <v>8.43</v>
      </c>
      <c r="I115" s="263"/>
      <c r="J115" s="267">
        <v>0.59</v>
      </c>
      <c r="K115" s="263"/>
      <c r="L115" s="267">
        <v>0.59</v>
      </c>
      <c r="M115" s="263"/>
      <c r="N115" s="263"/>
      <c r="O115" s="263"/>
      <c r="P115" s="263"/>
      <c r="Q115" s="263"/>
    </row>
    <row r="116" spans="1:17" ht="19.5" x14ac:dyDescent="0.2">
      <c r="A116" s="252"/>
      <c r="B116" s="268" t="s">
        <v>457</v>
      </c>
      <c r="C116" s="265" t="s">
        <v>212</v>
      </c>
      <c r="D116" s="261" t="s">
        <v>146</v>
      </c>
      <c r="E116" s="266" t="s">
        <v>1282</v>
      </c>
      <c r="F116" s="267">
        <v>109.17</v>
      </c>
      <c r="G116" s="263"/>
      <c r="H116" s="267">
        <v>109.17</v>
      </c>
      <c r="I116" s="263"/>
      <c r="J116" s="267">
        <v>5.46</v>
      </c>
      <c r="K116" s="263"/>
      <c r="L116" s="267">
        <v>5.46</v>
      </c>
      <c r="M116" s="263"/>
      <c r="N116" s="263"/>
      <c r="O116" s="263"/>
      <c r="P116" s="263"/>
      <c r="Q116" s="263"/>
    </row>
    <row r="117" spans="1:17" ht="22.5" x14ac:dyDescent="0.2">
      <c r="A117" s="252"/>
      <c r="B117" s="268" t="s">
        <v>1283</v>
      </c>
      <c r="C117" s="265" t="s">
        <v>215</v>
      </c>
      <c r="D117" s="261" t="s">
        <v>216</v>
      </c>
      <c r="E117" s="266" t="s">
        <v>1284</v>
      </c>
      <c r="F117" s="267">
        <v>40709.9</v>
      </c>
      <c r="G117" s="263"/>
      <c r="H117" s="263"/>
      <c r="I117" s="263"/>
      <c r="J117" s="263"/>
      <c r="K117" s="263"/>
      <c r="L117" s="263"/>
      <c r="M117" s="263"/>
      <c r="N117" s="263"/>
      <c r="O117" s="263"/>
      <c r="P117" s="263"/>
      <c r="Q117" s="263"/>
    </row>
    <row r="118" spans="1:17" ht="22.5" x14ac:dyDescent="0.2">
      <c r="A118" s="252"/>
      <c r="B118" s="268" t="s">
        <v>1285</v>
      </c>
      <c r="C118" s="265" t="s">
        <v>219</v>
      </c>
      <c r="D118" s="261" t="s">
        <v>220</v>
      </c>
      <c r="E118" s="266" t="s">
        <v>1286</v>
      </c>
      <c r="F118" s="267">
        <v>11.89</v>
      </c>
      <c r="G118" s="263"/>
      <c r="H118" s="263"/>
      <c r="I118" s="263"/>
      <c r="J118" s="267">
        <v>6.41</v>
      </c>
      <c r="K118" s="263"/>
      <c r="L118" s="263"/>
      <c r="M118" s="263"/>
      <c r="N118" s="263"/>
      <c r="O118" s="263"/>
      <c r="P118" s="263"/>
      <c r="Q118" s="263"/>
    </row>
    <row r="119" spans="1:17" ht="22.5" x14ac:dyDescent="0.2">
      <c r="A119" s="252"/>
      <c r="B119" s="268" t="s">
        <v>1287</v>
      </c>
      <c r="C119" s="265" t="s">
        <v>222</v>
      </c>
      <c r="D119" s="261" t="s">
        <v>216</v>
      </c>
      <c r="E119" s="266" t="s">
        <v>1288</v>
      </c>
      <c r="F119" s="267">
        <v>4786.18</v>
      </c>
      <c r="G119" s="263"/>
      <c r="H119" s="263"/>
      <c r="I119" s="263"/>
      <c r="J119" s="263"/>
      <c r="K119" s="263"/>
      <c r="L119" s="263"/>
      <c r="M119" s="263"/>
      <c r="N119" s="263"/>
      <c r="O119" s="263"/>
      <c r="P119" s="263"/>
      <c r="Q119" s="263"/>
    </row>
    <row r="120" spans="1:17" ht="22.5" x14ac:dyDescent="0.2">
      <c r="A120" s="252"/>
      <c r="B120" s="268" t="s">
        <v>1289</v>
      </c>
      <c r="C120" s="265" t="s">
        <v>224</v>
      </c>
      <c r="D120" s="261" t="s">
        <v>216</v>
      </c>
      <c r="E120" s="266" t="s">
        <v>1290</v>
      </c>
      <c r="F120" s="267">
        <v>5607.98</v>
      </c>
      <c r="G120" s="263"/>
      <c r="H120" s="263"/>
      <c r="I120" s="263"/>
      <c r="J120" s="267">
        <v>2.8</v>
      </c>
      <c r="K120" s="263"/>
      <c r="L120" s="263"/>
      <c r="M120" s="263"/>
      <c r="N120" s="263"/>
      <c r="O120" s="263"/>
      <c r="P120" s="263"/>
      <c r="Q120" s="263"/>
    </row>
    <row r="121" spans="1:17" ht="22.5" x14ac:dyDescent="0.2">
      <c r="A121" s="252"/>
      <c r="B121" s="268" t="s">
        <v>1291</v>
      </c>
      <c r="C121" s="265" t="s">
        <v>226</v>
      </c>
      <c r="D121" s="261" t="s">
        <v>216</v>
      </c>
      <c r="E121" s="266" t="s">
        <v>1292</v>
      </c>
      <c r="F121" s="267">
        <v>10924.19</v>
      </c>
      <c r="G121" s="263"/>
      <c r="H121" s="263"/>
      <c r="I121" s="263"/>
      <c r="J121" s="267">
        <v>93.95</v>
      </c>
      <c r="K121" s="263"/>
      <c r="L121" s="263"/>
      <c r="M121" s="263"/>
      <c r="N121" s="263"/>
      <c r="O121" s="263"/>
      <c r="P121" s="263"/>
      <c r="Q121" s="263"/>
    </row>
    <row r="122" spans="1:17" ht="22.5" x14ac:dyDescent="0.2">
      <c r="A122" s="252"/>
      <c r="B122" s="268" t="s">
        <v>1293</v>
      </c>
      <c r="C122" s="265" t="s">
        <v>372</v>
      </c>
      <c r="D122" s="261" t="s">
        <v>216</v>
      </c>
      <c r="E122" s="266" t="s">
        <v>1294</v>
      </c>
      <c r="F122" s="267">
        <v>16800</v>
      </c>
      <c r="G122" s="263"/>
      <c r="H122" s="263"/>
      <c r="I122" s="263"/>
      <c r="J122" s="267">
        <v>18.48</v>
      </c>
      <c r="K122" s="263"/>
      <c r="L122" s="263"/>
      <c r="M122" s="263"/>
      <c r="N122" s="263"/>
      <c r="O122" s="263"/>
      <c r="P122" s="263"/>
      <c r="Q122" s="263"/>
    </row>
    <row r="123" spans="1:17" ht="22.5" x14ac:dyDescent="0.2">
      <c r="A123" s="252"/>
      <c r="B123" s="268" t="s">
        <v>227</v>
      </c>
      <c r="C123" s="265" t="s">
        <v>228</v>
      </c>
      <c r="D123" s="261" t="s">
        <v>216</v>
      </c>
      <c r="E123" s="266" t="s">
        <v>1295</v>
      </c>
      <c r="F123" s="267">
        <v>10317.299999999999</v>
      </c>
      <c r="G123" s="263"/>
      <c r="H123" s="263"/>
      <c r="I123" s="263"/>
      <c r="J123" s="263"/>
      <c r="K123" s="263"/>
      <c r="L123" s="263"/>
      <c r="M123" s="263"/>
      <c r="N123" s="263"/>
      <c r="O123" s="263"/>
      <c r="P123" s="263"/>
      <c r="Q123" s="263"/>
    </row>
    <row r="124" spans="1:17" ht="22.5" x14ac:dyDescent="0.2">
      <c r="A124" s="252"/>
      <c r="B124" s="268" t="s">
        <v>229</v>
      </c>
      <c r="C124" s="265" t="s">
        <v>230</v>
      </c>
      <c r="D124" s="261" t="s">
        <v>231</v>
      </c>
      <c r="E124" s="266" t="s">
        <v>1296</v>
      </c>
      <c r="F124" s="267">
        <v>9.16</v>
      </c>
      <c r="G124" s="263"/>
      <c r="H124" s="263"/>
      <c r="I124" s="263"/>
      <c r="J124" s="267">
        <v>1.49</v>
      </c>
      <c r="K124" s="263"/>
      <c r="L124" s="263"/>
      <c r="M124" s="263"/>
      <c r="N124" s="263"/>
      <c r="O124" s="263"/>
      <c r="P124" s="263"/>
      <c r="Q124" s="263"/>
    </row>
    <row r="125" spans="1:17" ht="22.5" x14ac:dyDescent="0.2">
      <c r="A125" s="252"/>
      <c r="B125" s="268" t="s">
        <v>232</v>
      </c>
      <c r="C125" s="265" t="s">
        <v>233</v>
      </c>
      <c r="D125" s="261" t="s">
        <v>216</v>
      </c>
      <c r="E125" s="266" t="s">
        <v>1297</v>
      </c>
      <c r="F125" s="267">
        <v>11900</v>
      </c>
      <c r="G125" s="263"/>
      <c r="H125" s="263"/>
      <c r="I125" s="263"/>
      <c r="J125" s="267">
        <v>2.38</v>
      </c>
      <c r="K125" s="263"/>
      <c r="L125" s="263"/>
      <c r="M125" s="263"/>
      <c r="N125" s="263"/>
      <c r="O125" s="263"/>
      <c r="P125" s="263"/>
      <c r="Q125" s="263"/>
    </row>
    <row r="126" spans="1:17" ht="22.5" x14ac:dyDescent="0.2">
      <c r="A126" s="252"/>
      <c r="B126" s="268" t="s">
        <v>234</v>
      </c>
      <c r="C126" s="265" t="s">
        <v>235</v>
      </c>
      <c r="D126" s="261" t="s">
        <v>220</v>
      </c>
      <c r="E126" s="266" t="s">
        <v>1298</v>
      </c>
      <c r="F126" s="267">
        <v>2003.96</v>
      </c>
      <c r="G126" s="263"/>
      <c r="H126" s="263"/>
      <c r="I126" s="263"/>
      <c r="J126" s="267">
        <v>0.6</v>
      </c>
      <c r="K126" s="263"/>
      <c r="L126" s="263"/>
      <c r="M126" s="263"/>
      <c r="N126" s="263"/>
      <c r="O126" s="263"/>
      <c r="P126" s="263"/>
      <c r="Q126" s="263"/>
    </row>
    <row r="127" spans="1:17" ht="22.5" x14ac:dyDescent="0.2">
      <c r="A127" s="252"/>
      <c r="B127" s="268" t="s">
        <v>236</v>
      </c>
      <c r="C127" s="265" t="s">
        <v>237</v>
      </c>
      <c r="D127" s="261" t="s">
        <v>216</v>
      </c>
      <c r="E127" s="266" t="s">
        <v>1299</v>
      </c>
      <c r="F127" s="267">
        <v>23800</v>
      </c>
      <c r="G127" s="263"/>
      <c r="H127" s="263"/>
      <c r="I127" s="263"/>
      <c r="J127" s="267">
        <v>2.38</v>
      </c>
      <c r="K127" s="263"/>
      <c r="L127" s="263"/>
      <c r="M127" s="263"/>
      <c r="N127" s="263"/>
      <c r="O127" s="263"/>
      <c r="P127" s="263"/>
      <c r="Q127" s="263"/>
    </row>
    <row r="128" spans="1:17" ht="45" x14ac:dyDescent="0.2">
      <c r="A128" s="252"/>
      <c r="B128" s="268" t="s">
        <v>238</v>
      </c>
      <c r="C128" s="265" t="s">
        <v>239</v>
      </c>
      <c r="D128" s="261" t="s">
        <v>216</v>
      </c>
      <c r="E128" s="266" t="s">
        <v>1300</v>
      </c>
      <c r="F128" s="267">
        <v>10984.95</v>
      </c>
      <c r="G128" s="263"/>
      <c r="H128" s="263"/>
      <c r="I128" s="263"/>
      <c r="J128" s="267">
        <v>15.38</v>
      </c>
      <c r="K128" s="263"/>
      <c r="L128" s="263"/>
      <c r="M128" s="263"/>
      <c r="N128" s="263"/>
      <c r="O128" s="263"/>
      <c r="P128" s="263"/>
      <c r="Q128" s="263"/>
    </row>
    <row r="129" spans="1:17" ht="45" x14ac:dyDescent="0.2">
      <c r="A129" s="252"/>
      <c r="B129" s="268" t="s">
        <v>240</v>
      </c>
      <c r="C129" s="265" t="s">
        <v>241</v>
      </c>
      <c r="D129" s="261" t="s">
        <v>242</v>
      </c>
      <c r="E129" s="266" t="s">
        <v>1301</v>
      </c>
      <c r="F129" s="267">
        <v>109.23</v>
      </c>
      <c r="G129" s="263"/>
      <c r="H129" s="263"/>
      <c r="I129" s="263"/>
      <c r="J129" s="267">
        <v>0.56999999999999995</v>
      </c>
      <c r="K129" s="263"/>
      <c r="L129" s="263"/>
      <c r="M129" s="263"/>
      <c r="N129" s="263"/>
      <c r="O129" s="263"/>
      <c r="P129" s="263"/>
      <c r="Q129" s="263"/>
    </row>
    <row r="130" spans="1:17" ht="74.25" x14ac:dyDescent="0.2">
      <c r="A130" s="252">
        <v>17</v>
      </c>
      <c r="B130" s="258" t="s">
        <v>1302</v>
      </c>
      <c r="C130" s="259" t="s">
        <v>1303</v>
      </c>
      <c r="D130" s="260" t="s">
        <v>216</v>
      </c>
      <c r="E130" s="261" t="s">
        <v>1304</v>
      </c>
      <c r="F130" s="262">
        <v>16144.61</v>
      </c>
      <c r="G130" s="263"/>
      <c r="H130" s="263"/>
      <c r="I130" s="263"/>
      <c r="J130" s="263">
        <v>4456</v>
      </c>
      <c r="K130" s="263"/>
      <c r="L130" s="263"/>
      <c r="M130" s="263"/>
      <c r="N130" s="263"/>
      <c r="O130" s="263"/>
      <c r="P130" s="263"/>
      <c r="Q130" s="263"/>
    </row>
    <row r="131" spans="1:17" ht="65.25" x14ac:dyDescent="0.2">
      <c r="A131" s="252">
        <v>18</v>
      </c>
      <c r="B131" s="258" t="s">
        <v>1305</v>
      </c>
      <c r="C131" s="259" t="s">
        <v>1306</v>
      </c>
      <c r="D131" s="260" t="s">
        <v>887</v>
      </c>
      <c r="E131" s="261" t="s">
        <v>1307</v>
      </c>
      <c r="F131" s="262">
        <v>630.91</v>
      </c>
      <c r="G131" s="262">
        <v>48.95</v>
      </c>
      <c r="H131" s="262">
        <v>6.68</v>
      </c>
      <c r="I131" s="262">
        <v>0.16</v>
      </c>
      <c r="J131" s="263">
        <v>117</v>
      </c>
      <c r="K131" s="263">
        <v>9</v>
      </c>
      <c r="L131" s="263">
        <v>1</v>
      </c>
      <c r="M131" s="263"/>
      <c r="N131" s="263">
        <v>3.83</v>
      </c>
      <c r="O131" s="263">
        <v>0.71</v>
      </c>
      <c r="P131" s="263">
        <v>0.01</v>
      </c>
      <c r="Q131" s="263"/>
    </row>
    <row r="132" spans="1:17" ht="19.5" x14ac:dyDescent="0.2">
      <c r="A132" s="252"/>
      <c r="B132" s="264"/>
      <c r="C132" s="265" t="s">
        <v>152</v>
      </c>
      <c r="D132" s="261" t="s">
        <v>119</v>
      </c>
      <c r="E132" s="266" t="s">
        <v>1308</v>
      </c>
      <c r="F132" s="267">
        <v>12.78</v>
      </c>
      <c r="G132" s="267">
        <v>12.78</v>
      </c>
      <c r="H132" s="263"/>
      <c r="I132" s="263"/>
      <c r="J132" s="267">
        <v>9.07</v>
      </c>
      <c r="K132" s="267">
        <v>9.07</v>
      </c>
      <c r="L132" s="263"/>
      <c r="M132" s="263"/>
      <c r="N132" s="263"/>
      <c r="O132" s="263"/>
      <c r="P132" s="263"/>
      <c r="Q132" s="263"/>
    </row>
    <row r="133" spans="1:17" ht="19.5" x14ac:dyDescent="0.2">
      <c r="A133" s="252"/>
      <c r="B133" s="268" t="s">
        <v>801</v>
      </c>
      <c r="C133" s="265" t="s">
        <v>802</v>
      </c>
      <c r="D133" s="261" t="s">
        <v>146</v>
      </c>
      <c r="E133" s="266" t="s">
        <v>1309</v>
      </c>
      <c r="F133" s="267">
        <v>76.88</v>
      </c>
      <c r="G133" s="263"/>
      <c r="H133" s="267">
        <v>76.88</v>
      </c>
      <c r="I133" s="267">
        <v>15.62</v>
      </c>
      <c r="J133" s="263"/>
      <c r="K133" s="263"/>
      <c r="L133" s="263"/>
      <c r="M133" s="263"/>
      <c r="N133" s="263"/>
      <c r="O133" s="263"/>
      <c r="P133" s="263"/>
      <c r="Q133" s="263"/>
    </row>
    <row r="134" spans="1:17" ht="22.5" x14ac:dyDescent="0.2">
      <c r="A134" s="252"/>
      <c r="B134" s="268" t="s">
        <v>1310</v>
      </c>
      <c r="C134" s="265" t="s">
        <v>1311</v>
      </c>
      <c r="D134" s="261" t="s">
        <v>146</v>
      </c>
      <c r="E134" s="266" t="s">
        <v>1309</v>
      </c>
      <c r="F134" s="267">
        <v>1.93</v>
      </c>
      <c r="G134" s="263"/>
      <c r="H134" s="267">
        <v>1.93</v>
      </c>
      <c r="I134" s="263"/>
      <c r="J134" s="263"/>
      <c r="K134" s="263"/>
      <c r="L134" s="263"/>
      <c r="M134" s="263"/>
      <c r="N134" s="263"/>
      <c r="O134" s="263"/>
      <c r="P134" s="263"/>
      <c r="Q134" s="263"/>
    </row>
    <row r="135" spans="1:17" ht="22.5" x14ac:dyDescent="0.2">
      <c r="A135" s="252"/>
      <c r="B135" s="268" t="s">
        <v>1312</v>
      </c>
      <c r="C135" s="265" t="s">
        <v>1313</v>
      </c>
      <c r="D135" s="261" t="s">
        <v>146</v>
      </c>
      <c r="E135" s="266" t="s">
        <v>1314</v>
      </c>
      <c r="F135" s="267">
        <v>7.38</v>
      </c>
      <c r="G135" s="263"/>
      <c r="H135" s="267">
        <v>7.38</v>
      </c>
      <c r="I135" s="263"/>
      <c r="J135" s="267">
        <v>0.89</v>
      </c>
      <c r="K135" s="263"/>
      <c r="L135" s="267">
        <v>0.89</v>
      </c>
      <c r="M135" s="263"/>
      <c r="N135" s="263"/>
      <c r="O135" s="263"/>
      <c r="P135" s="263"/>
      <c r="Q135" s="263"/>
    </row>
    <row r="136" spans="1:17" ht="19.5" x14ac:dyDescent="0.2">
      <c r="A136" s="252"/>
      <c r="B136" s="268" t="s">
        <v>407</v>
      </c>
      <c r="C136" s="265" t="s">
        <v>212</v>
      </c>
      <c r="D136" s="261" t="s">
        <v>146</v>
      </c>
      <c r="E136" s="266" t="s">
        <v>1309</v>
      </c>
      <c r="F136" s="267">
        <v>109.17</v>
      </c>
      <c r="G136" s="263"/>
      <c r="H136" s="267">
        <v>109.17</v>
      </c>
      <c r="I136" s="263"/>
      <c r="J136" s="263"/>
      <c r="K136" s="263"/>
      <c r="L136" s="263"/>
      <c r="M136" s="263"/>
      <c r="N136" s="263"/>
      <c r="O136" s="263"/>
      <c r="P136" s="263"/>
      <c r="Q136" s="263"/>
    </row>
    <row r="137" spans="1:17" ht="22.5" x14ac:dyDescent="0.2">
      <c r="A137" s="252"/>
      <c r="B137" s="268" t="s">
        <v>1315</v>
      </c>
      <c r="C137" s="265" t="s">
        <v>460</v>
      </c>
      <c r="D137" s="261" t="s">
        <v>216</v>
      </c>
      <c r="E137" s="266" t="s">
        <v>1316</v>
      </c>
      <c r="F137" s="267">
        <v>7161.42</v>
      </c>
      <c r="G137" s="263"/>
      <c r="H137" s="263"/>
      <c r="I137" s="263"/>
      <c r="J137" s="267">
        <v>2.15</v>
      </c>
      <c r="K137" s="263"/>
      <c r="L137" s="263"/>
      <c r="M137" s="263"/>
      <c r="N137" s="263"/>
      <c r="O137" s="263"/>
      <c r="P137" s="263"/>
      <c r="Q137" s="263"/>
    </row>
    <row r="138" spans="1:17" ht="22.5" x14ac:dyDescent="0.2">
      <c r="A138" s="252"/>
      <c r="B138" s="268" t="s">
        <v>1317</v>
      </c>
      <c r="C138" s="265" t="s">
        <v>1318</v>
      </c>
      <c r="D138" s="261" t="s">
        <v>216</v>
      </c>
      <c r="E138" s="266" t="s">
        <v>1319</v>
      </c>
      <c r="F138" s="267">
        <v>29750</v>
      </c>
      <c r="G138" s="263"/>
      <c r="H138" s="263"/>
      <c r="I138" s="263"/>
      <c r="J138" s="267">
        <v>104.13</v>
      </c>
      <c r="K138" s="263"/>
      <c r="L138" s="263"/>
      <c r="M138" s="263"/>
      <c r="N138" s="263"/>
      <c r="O138" s="263"/>
      <c r="P138" s="263"/>
      <c r="Q138" s="263"/>
    </row>
    <row r="139" spans="1:17" x14ac:dyDescent="0.2">
      <c r="A139" s="257" t="s">
        <v>1320</v>
      </c>
      <c r="B139" s="256"/>
      <c r="C139" s="256"/>
      <c r="D139" s="256"/>
      <c r="E139" s="256"/>
      <c r="F139" s="256"/>
      <c r="G139" s="256"/>
      <c r="H139" s="256"/>
      <c r="I139" s="256"/>
      <c r="J139" s="256"/>
      <c r="K139" s="256"/>
      <c r="L139" s="256"/>
      <c r="M139" s="256"/>
      <c r="N139" s="256"/>
      <c r="O139" s="256"/>
      <c r="P139" s="256"/>
      <c r="Q139" s="256"/>
    </row>
    <row r="140" spans="1:17" ht="55.5" x14ac:dyDescent="0.2">
      <c r="A140" s="252">
        <v>19</v>
      </c>
      <c r="B140" s="258" t="s">
        <v>1321</v>
      </c>
      <c r="C140" s="259" t="s">
        <v>1322</v>
      </c>
      <c r="D140" s="260" t="s">
        <v>399</v>
      </c>
      <c r="E140" s="261" t="s">
        <v>1323</v>
      </c>
      <c r="F140" s="262">
        <v>4153.57</v>
      </c>
      <c r="G140" s="262">
        <v>2268.73</v>
      </c>
      <c r="H140" s="262">
        <v>680.76</v>
      </c>
      <c r="I140" s="262">
        <v>102.9</v>
      </c>
      <c r="J140" s="263">
        <v>8</v>
      </c>
      <c r="K140" s="263">
        <v>5</v>
      </c>
      <c r="L140" s="263">
        <v>1</v>
      </c>
      <c r="M140" s="263"/>
      <c r="N140" s="263">
        <v>162.4</v>
      </c>
      <c r="O140" s="263">
        <v>0.32</v>
      </c>
      <c r="P140" s="263">
        <v>5.9</v>
      </c>
      <c r="Q140" s="263">
        <v>0.01</v>
      </c>
    </row>
    <row r="141" spans="1:17" ht="19.5" x14ac:dyDescent="0.2">
      <c r="A141" s="252"/>
      <c r="B141" s="264"/>
      <c r="C141" s="265" t="s">
        <v>619</v>
      </c>
      <c r="D141" s="261" t="s">
        <v>119</v>
      </c>
      <c r="E141" s="266" t="s">
        <v>1324</v>
      </c>
      <c r="F141" s="267">
        <v>13.97</v>
      </c>
      <c r="G141" s="267">
        <v>13.97</v>
      </c>
      <c r="H141" s="263"/>
      <c r="I141" s="263"/>
      <c r="J141" s="267">
        <v>4.47</v>
      </c>
      <c r="K141" s="267">
        <v>4.47</v>
      </c>
      <c r="L141" s="263"/>
      <c r="M141" s="263"/>
      <c r="N141" s="263"/>
      <c r="O141" s="263"/>
      <c r="P141" s="263"/>
      <c r="Q141" s="263"/>
    </row>
    <row r="142" spans="1:17" ht="22.5" x14ac:dyDescent="0.2">
      <c r="A142" s="252"/>
      <c r="B142" s="268" t="s">
        <v>402</v>
      </c>
      <c r="C142" s="265" t="s">
        <v>403</v>
      </c>
      <c r="D142" s="261" t="s">
        <v>146</v>
      </c>
      <c r="E142" s="266" t="s">
        <v>1325</v>
      </c>
      <c r="F142" s="267">
        <v>255.96</v>
      </c>
      <c r="G142" s="263"/>
      <c r="H142" s="267">
        <v>255.96</v>
      </c>
      <c r="I142" s="267">
        <v>18.2</v>
      </c>
      <c r="J142" s="263"/>
      <c r="K142" s="263"/>
      <c r="L142" s="263"/>
      <c r="M142" s="263"/>
      <c r="N142" s="263"/>
      <c r="O142" s="263"/>
      <c r="P142" s="263"/>
      <c r="Q142" s="263"/>
    </row>
    <row r="143" spans="1:17" ht="22.5" x14ac:dyDescent="0.2">
      <c r="A143" s="252"/>
      <c r="B143" s="268" t="s">
        <v>190</v>
      </c>
      <c r="C143" s="265" t="s">
        <v>191</v>
      </c>
      <c r="D143" s="261" t="s">
        <v>146</v>
      </c>
      <c r="E143" s="266" t="s">
        <v>1326</v>
      </c>
      <c r="F143" s="267">
        <v>127.47</v>
      </c>
      <c r="G143" s="263"/>
      <c r="H143" s="267">
        <v>127.47</v>
      </c>
      <c r="I143" s="267">
        <v>18.2</v>
      </c>
      <c r="J143" s="263"/>
      <c r="K143" s="263"/>
      <c r="L143" s="263"/>
      <c r="M143" s="263"/>
      <c r="N143" s="263"/>
      <c r="O143" s="263"/>
      <c r="P143" s="263"/>
      <c r="Q143" s="263"/>
    </row>
    <row r="144" spans="1:17" ht="19.5" x14ac:dyDescent="0.2">
      <c r="A144" s="252"/>
      <c r="B144" s="268" t="s">
        <v>1327</v>
      </c>
      <c r="C144" s="265" t="s">
        <v>1328</v>
      </c>
      <c r="D144" s="261" t="s">
        <v>146</v>
      </c>
      <c r="E144" s="266" t="s">
        <v>1329</v>
      </c>
      <c r="F144" s="267">
        <v>108.01</v>
      </c>
      <c r="G144" s="263"/>
      <c r="H144" s="267">
        <v>108.01</v>
      </c>
      <c r="I144" s="267">
        <v>17.43</v>
      </c>
      <c r="J144" s="267">
        <v>1.08</v>
      </c>
      <c r="K144" s="263"/>
      <c r="L144" s="267">
        <v>1.08</v>
      </c>
      <c r="M144" s="267">
        <v>0.17</v>
      </c>
      <c r="N144" s="263"/>
      <c r="O144" s="263"/>
      <c r="P144" s="263"/>
      <c r="Q144" s="263"/>
    </row>
    <row r="145" spans="1:17" ht="19.5" x14ac:dyDescent="0.2">
      <c r="A145" s="252"/>
      <c r="B145" s="268" t="s">
        <v>407</v>
      </c>
      <c r="C145" s="265" t="s">
        <v>212</v>
      </c>
      <c r="D145" s="261" t="s">
        <v>146</v>
      </c>
      <c r="E145" s="266" t="s">
        <v>1330</v>
      </c>
      <c r="F145" s="267">
        <v>109.17</v>
      </c>
      <c r="G145" s="263"/>
      <c r="H145" s="267">
        <v>109.17</v>
      </c>
      <c r="I145" s="263"/>
      <c r="J145" s="263"/>
      <c r="K145" s="263"/>
      <c r="L145" s="263"/>
      <c r="M145" s="263"/>
      <c r="N145" s="263"/>
      <c r="O145" s="263"/>
      <c r="P145" s="263"/>
      <c r="Q145" s="263"/>
    </row>
    <row r="146" spans="1:17" ht="22.5" x14ac:dyDescent="0.2">
      <c r="A146" s="252"/>
      <c r="B146" s="268" t="s">
        <v>1331</v>
      </c>
      <c r="C146" s="265" t="s">
        <v>1332</v>
      </c>
      <c r="D146" s="261" t="s">
        <v>216</v>
      </c>
      <c r="E146" s="266" t="s">
        <v>1333</v>
      </c>
      <c r="F146" s="267">
        <v>40313.82</v>
      </c>
      <c r="G146" s="263"/>
      <c r="H146" s="263"/>
      <c r="I146" s="263"/>
      <c r="J146" s="263"/>
      <c r="K146" s="263"/>
      <c r="L146" s="263"/>
      <c r="M146" s="263"/>
      <c r="N146" s="263"/>
      <c r="O146" s="263"/>
      <c r="P146" s="263"/>
      <c r="Q146" s="263"/>
    </row>
    <row r="147" spans="1:17" ht="22.5" x14ac:dyDescent="0.2">
      <c r="A147" s="252"/>
      <c r="B147" s="268" t="s">
        <v>1334</v>
      </c>
      <c r="C147" s="265" t="s">
        <v>1335</v>
      </c>
      <c r="D147" s="261" t="s">
        <v>231</v>
      </c>
      <c r="E147" s="266" t="s">
        <v>1336</v>
      </c>
      <c r="F147" s="267">
        <v>35.700000000000003</v>
      </c>
      <c r="G147" s="263"/>
      <c r="H147" s="263"/>
      <c r="I147" s="263"/>
      <c r="J147" s="267">
        <v>0.02</v>
      </c>
      <c r="K147" s="263"/>
      <c r="L147" s="263"/>
      <c r="M147" s="263"/>
      <c r="N147" s="263"/>
      <c r="O147" s="263"/>
      <c r="P147" s="263"/>
      <c r="Q147" s="263"/>
    </row>
    <row r="148" spans="1:17" ht="22.5" x14ac:dyDescent="0.2">
      <c r="A148" s="252"/>
      <c r="B148" s="268" t="s">
        <v>1337</v>
      </c>
      <c r="C148" s="265" t="s">
        <v>1338</v>
      </c>
      <c r="D148" s="261" t="s">
        <v>434</v>
      </c>
      <c r="E148" s="266" t="s">
        <v>1339</v>
      </c>
      <c r="F148" s="267">
        <v>272.49</v>
      </c>
      <c r="G148" s="263"/>
      <c r="H148" s="263"/>
      <c r="I148" s="263"/>
      <c r="J148" s="267">
        <v>0.05</v>
      </c>
      <c r="K148" s="263"/>
      <c r="L148" s="263"/>
      <c r="M148" s="263"/>
      <c r="N148" s="263"/>
      <c r="O148" s="263"/>
      <c r="P148" s="263"/>
      <c r="Q148" s="263"/>
    </row>
    <row r="149" spans="1:17" ht="22.5" x14ac:dyDescent="0.2">
      <c r="A149" s="252"/>
      <c r="B149" s="268" t="s">
        <v>1340</v>
      </c>
      <c r="C149" s="265" t="s">
        <v>1341</v>
      </c>
      <c r="D149" s="261" t="s">
        <v>231</v>
      </c>
      <c r="E149" s="266" t="s">
        <v>1342</v>
      </c>
      <c r="F149" s="267">
        <v>28.56</v>
      </c>
      <c r="G149" s="263"/>
      <c r="H149" s="263"/>
      <c r="I149" s="263"/>
      <c r="J149" s="267">
        <v>0.04</v>
      </c>
      <c r="K149" s="263"/>
      <c r="L149" s="263"/>
      <c r="M149" s="263"/>
      <c r="N149" s="263"/>
      <c r="O149" s="263"/>
      <c r="P149" s="263"/>
      <c r="Q149" s="263"/>
    </row>
    <row r="150" spans="1:17" ht="22.5" x14ac:dyDescent="0.2">
      <c r="A150" s="252"/>
      <c r="B150" s="268" t="s">
        <v>1343</v>
      </c>
      <c r="C150" s="265" t="s">
        <v>1344</v>
      </c>
      <c r="D150" s="261" t="s">
        <v>231</v>
      </c>
      <c r="E150" s="266" t="s">
        <v>1345</v>
      </c>
      <c r="F150" s="267">
        <v>12.42</v>
      </c>
      <c r="G150" s="263"/>
      <c r="H150" s="263"/>
      <c r="I150" s="263"/>
      <c r="J150" s="267">
        <v>0.01</v>
      </c>
      <c r="K150" s="263"/>
      <c r="L150" s="263"/>
      <c r="M150" s="263"/>
      <c r="N150" s="263"/>
      <c r="O150" s="263"/>
      <c r="P150" s="263"/>
      <c r="Q150" s="263"/>
    </row>
    <row r="151" spans="1:17" ht="22.5" x14ac:dyDescent="0.2">
      <c r="A151" s="252"/>
      <c r="B151" s="268" t="s">
        <v>527</v>
      </c>
      <c r="C151" s="265" t="s">
        <v>416</v>
      </c>
      <c r="D151" s="261" t="s">
        <v>231</v>
      </c>
      <c r="E151" s="266" t="s">
        <v>1346</v>
      </c>
      <c r="F151" s="267">
        <v>2.38</v>
      </c>
      <c r="G151" s="263"/>
      <c r="H151" s="263"/>
      <c r="I151" s="263"/>
      <c r="J151" s="263"/>
      <c r="K151" s="263"/>
      <c r="L151" s="263"/>
      <c r="M151" s="263"/>
      <c r="N151" s="263"/>
      <c r="O151" s="263"/>
      <c r="P151" s="263"/>
      <c r="Q151" s="263"/>
    </row>
    <row r="152" spans="1:17" ht="22.5" x14ac:dyDescent="0.2">
      <c r="A152" s="252"/>
      <c r="B152" s="268" t="s">
        <v>528</v>
      </c>
      <c r="C152" s="265" t="s">
        <v>418</v>
      </c>
      <c r="D152" s="261" t="s">
        <v>220</v>
      </c>
      <c r="E152" s="266" t="s">
        <v>1347</v>
      </c>
      <c r="F152" s="267">
        <v>4.88</v>
      </c>
      <c r="G152" s="263"/>
      <c r="H152" s="263"/>
      <c r="I152" s="263"/>
      <c r="J152" s="267">
        <v>0.02</v>
      </c>
      <c r="K152" s="263"/>
      <c r="L152" s="263"/>
      <c r="M152" s="263"/>
      <c r="N152" s="263"/>
      <c r="O152" s="263"/>
      <c r="P152" s="263"/>
      <c r="Q152" s="263"/>
    </row>
    <row r="153" spans="1:17" ht="22.5" x14ac:dyDescent="0.2">
      <c r="A153" s="252"/>
      <c r="B153" s="268" t="s">
        <v>1348</v>
      </c>
      <c r="C153" s="265" t="s">
        <v>1349</v>
      </c>
      <c r="D153" s="261" t="s">
        <v>242</v>
      </c>
      <c r="E153" s="266" t="s">
        <v>1350</v>
      </c>
      <c r="F153" s="267">
        <v>116.3</v>
      </c>
      <c r="G153" s="263"/>
      <c r="H153" s="263"/>
      <c r="I153" s="263"/>
      <c r="J153" s="267">
        <v>2.17</v>
      </c>
      <c r="K153" s="263"/>
      <c r="L153" s="263"/>
      <c r="M153" s="263"/>
      <c r="N153" s="263"/>
      <c r="O153" s="263"/>
      <c r="P153" s="263"/>
      <c r="Q153" s="263"/>
    </row>
    <row r="154" spans="1:17" ht="55.5" x14ac:dyDescent="0.2">
      <c r="A154" s="252">
        <v>20</v>
      </c>
      <c r="B154" s="258" t="s">
        <v>1351</v>
      </c>
      <c r="C154" s="259" t="s">
        <v>1352</v>
      </c>
      <c r="D154" s="260" t="s">
        <v>399</v>
      </c>
      <c r="E154" s="261" t="s">
        <v>1353</v>
      </c>
      <c r="F154" s="262">
        <v>5982.76</v>
      </c>
      <c r="G154" s="262">
        <v>1896.37</v>
      </c>
      <c r="H154" s="262">
        <v>1502.26</v>
      </c>
      <c r="I154" s="262">
        <v>234.74</v>
      </c>
      <c r="J154" s="263">
        <v>179</v>
      </c>
      <c r="K154" s="263">
        <v>57</v>
      </c>
      <c r="L154" s="263">
        <v>45</v>
      </c>
      <c r="M154" s="263">
        <v>7</v>
      </c>
      <c r="N154" s="263">
        <v>141.52000000000001</v>
      </c>
      <c r="O154" s="263">
        <v>4.25</v>
      </c>
      <c r="P154" s="263">
        <v>13.46</v>
      </c>
      <c r="Q154" s="263">
        <v>0.4</v>
      </c>
    </row>
    <row r="155" spans="1:17" ht="19.5" x14ac:dyDescent="0.2">
      <c r="A155" s="252"/>
      <c r="B155" s="264"/>
      <c r="C155" s="265" t="s">
        <v>400</v>
      </c>
      <c r="D155" s="261" t="s">
        <v>119</v>
      </c>
      <c r="E155" s="266" t="s">
        <v>1354</v>
      </c>
      <c r="F155" s="267">
        <v>13.4</v>
      </c>
      <c r="G155" s="267">
        <v>13.4</v>
      </c>
      <c r="H155" s="263"/>
      <c r="I155" s="263"/>
      <c r="J155" s="267">
        <v>56.95</v>
      </c>
      <c r="K155" s="267">
        <v>56.95</v>
      </c>
      <c r="L155" s="263"/>
      <c r="M155" s="263"/>
      <c r="N155" s="263"/>
      <c r="O155" s="263"/>
      <c r="P155" s="263"/>
      <c r="Q155" s="263"/>
    </row>
    <row r="156" spans="1:17" ht="22.5" x14ac:dyDescent="0.2">
      <c r="A156" s="252"/>
      <c r="B156" s="268" t="s">
        <v>402</v>
      </c>
      <c r="C156" s="265" t="s">
        <v>403</v>
      </c>
      <c r="D156" s="261" t="s">
        <v>146</v>
      </c>
      <c r="E156" s="266" t="s">
        <v>1355</v>
      </c>
      <c r="F156" s="267">
        <v>255.96</v>
      </c>
      <c r="G156" s="263"/>
      <c r="H156" s="267">
        <v>255.96</v>
      </c>
      <c r="I156" s="267">
        <v>18.2</v>
      </c>
      <c r="J156" s="263"/>
      <c r="K156" s="263"/>
      <c r="L156" s="263"/>
      <c r="M156" s="263"/>
      <c r="N156" s="263"/>
      <c r="O156" s="263"/>
      <c r="P156" s="263"/>
      <c r="Q156" s="263"/>
    </row>
    <row r="157" spans="1:17" ht="22.5" x14ac:dyDescent="0.2">
      <c r="A157" s="252"/>
      <c r="B157" s="268" t="s">
        <v>190</v>
      </c>
      <c r="C157" s="265" t="s">
        <v>191</v>
      </c>
      <c r="D157" s="261" t="s">
        <v>146</v>
      </c>
      <c r="E157" s="266" t="s">
        <v>1356</v>
      </c>
      <c r="F157" s="267">
        <v>127.47</v>
      </c>
      <c r="G157" s="263"/>
      <c r="H157" s="267">
        <v>127.47</v>
      </c>
      <c r="I157" s="267">
        <v>18.2</v>
      </c>
      <c r="J157" s="263"/>
      <c r="K157" s="263"/>
      <c r="L157" s="263"/>
      <c r="M157" s="263"/>
      <c r="N157" s="263"/>
      <c r="O157" s="263"/>
      <c r="P157" s="263"/>
      <c r="Q157" s="263"/>
    </row>
    <row r="158" spans="1:17" ht="19.5" x14ac:dyDescent="0.2">
      <c r="A158" s="252"/>
      <c r="B158" s="268" t="s">
        <v>1327</v>
      </c>
      <c r="C158" s="265" t="s">
        <v>1328</v>
      </c>
      <c r="D158" s="261" t="s">
        <v>146</v>
      </c>
      <c r="E158" s="266" t="s">
        <v>1357</v>
      </c>
      <c r="F158" s="267">
        <v>108.01</v>
      </c>
      <c r="G158" s="263"/>
      <c r="H158" s="267">
        <v>108.01</v>
      </c>
      <c r="I158" s="267">
        <v>17.43</v>
      </c>
      <c r="J158" s="267">
        <v>43.2</v>
      </c>
      <c r="K158" s="263"/>
      <c r="L158" s="267">
        <v>43.2</v>
      </c>
      <c r="M158" s="267">
        <v>6.97</v>
      </c>
      <c r="N158" s="263"/>
      <c r="O158" s="263"/>
      <c r="P158" s="263"/>
      <c r="Q158" s="263"/>
    </row>
    <row r="159" spans="1:17" ht="19.5" x14ac:dyDescent="0.2">
      <c r="A159" s="252"/>
      <c r="B159" s="268" t="s">
        <v>407</v>
      </c>
      <c r="C159" s="265" t="s">
        <v>212</v>
      </c>
      <c r="D159" s="261" t="s">
        <v>146</v>
      </c>
      <c r="E159" s="266" t="s">
        <v>829</v>
      </c>
      <c r="F159" s="267">
        <v>109.17</v>
      </c>
      <c r="G159" s="263"/>
      <c r="H159" s="267">
        <v>109.17</v>
      </c>
      <c r="I159" s="263"/>
      <c r="J159" s="267">
        <v>1.0900000000000001</v>
      </c>
      <c r="K159" s="263"/>
      <c r="L159" s="267">
        <v>1.0900000000000001</v>
      </c>
      <c r="M159" s="263"/>
      <c r="N159" s="263"/>
      <c r="O159" s="263"/>
      <c r="P159" s="263"/>
      <c r="Q159" s="263"/>
    </row>
    <row r="160" spans="1:17" ht="22.5" x14ac:dyDescent="0.2">
      <c r="A160" s="252"/>
      <c r="B160" s="268" t="s">
        <v>1331</v>
      </c>
      <c r="C160" s="265" t="s">
        <v>1332</v>
      </c>
      <c r="D160" s="261" t="s">
        <v>216</v>
      </c>
      <c r="E160" s="266" t="s">
        <v>1358</v>
      </c>
      <c r="F160" s="267">
        <v>40313.82</v>
      </c>
      <c r="G160" s="263"/>
      <c r="H160" s="263"/>
      <c r="I160" s="263"/>
      <c r="J160" s="263"/>
      <c r="K160" s="263"/>
      <c r="L160" s="263"/>
      <c r="M160" s="263"/>
      <c r="N160" s="263"/>
      <c r="O160" s="263"/>
      <c r="P160" s="263"/>
      <c r="Q160" s="263"/>
    </row>
    <row r="161" spans="1:17" ht="22.5" x14ac:dyDescent="0.2">
      <c r="A161" s="252"/>
      <c r="B161" s="268" t="s">
        <v>1334</v>
      </c>
      <c r="C161" s="265" t="s">
        <v>1335</v>
      </c>
      <c r="D161" s="261" t="s">
        <v>231</v>
      </c>
      <c r="E161" s="266" t="s">
        <v>1359</v>
      </c>
      <c r="F161" s="267">
        <v>35.700000000000003</v>
      </c>
      <c r="G161" s="263"/>
      <c r="H161" s="263"/>
      <c r="I161" s="263"/>
      <c r="J161" s="267">
        <v>0.46</v>
      </c>
      <c r="K161" s="263"/>
      <c r="L161" s="263"/>
      <c r="M161" s="263"/>
      <c r="N161" s="263"/>
      <c r="O161" s="263"/>
      <c r="P161" s="263"/>
      <c r="Q161" s="263"/>
    </row>
    <row r="162" spans="1:17" ht="22.5" x14ac:dyDescent="0.2">
      <c r="A162" s="252"/>
      <c r="B162" s="268" t="s">
        <v>1337</v>
      </c>
      <c r="C162" s="265" t="s">
        <v>1338</v>
      </c>
      <c r="D162" s="261" t="s">
        <v>434</v>
      </c>
      <c r="E162" s="266" t="s">
        <v>1360</v>
      </c>
      <c r="F162" s="267">
        <v>272.49</v>
      </c>
      <c r="G162" s="263"/>
      <c r="H162" s="263"/>
      <c r="I162" s="263"/>
      <c r="J162" s="267">
        <v>0.71</v>
      </c>
      <c r="K162" s="263"/>
      <c r="L162" s="263"/>
      <c r="M162" s="263"/>
      <c r="N162" s="263"/>
      <c r="O162" s="263"/>
      <c r="P162" s="263"/>
      <c r="Q162" s="263"/>
    </row>
    <row r="163" spans="1:17" ht="22.5" x14ac:dyDescent="0.2">
      <c r="A163" s="252"/>
      <c r="B163" s="268" t="s">
        <v>1340</v>
      </c>
      <c r="C163" s="265" t="s">
        <v>1341</v>
      </c>
      <c r="D163" s="261" t="s">
        <v>231</v>
      </c>
      <c r="E163" s="266" t="s">
        <v>1361</v>
      </c>
      <c r="F163" s="267">
        <v>28.56</v>
      </c>
      <c r="G163" s="263"/>
      <c r="H163" s="263"/>
      <c r="I163" s="263"/>
      <c r="J163" s="267">
        <v>0.4</v>
      </c>
      <c r="K163" s="263"/>
      <c r="L163" s="263"/>
      <c r="M163" s="263"/>
      <c r="N163" s="263"/>
      <c r="O163" s="263"/>
      <c r="P163" s="263"/>
      <c r="Q163" s="263"/>
    </row>
    <row r="164" spans="1:17" ht="22.5" x14ac:dyDescent="0.2">
      <c r="A164" s="252"/>
      <c r="B164" s="268" t="s">
        <v>1343</v>
      </c>
      <c r="C164" s="265" t="s">
        <v>1344</v>
      </c>
      <c r="D164" s="261" t="s">
        <v>231</v>
      </c>
      <c r="E164" s="266" t="s">
        <v>1362</v>
      </c>
      <c r="F164" s="267">
        <v>12.42</v>
      </c>
      <c r="G164" s="263"/>
      <c r="H164" s="263"/>
      <c r="I164" s="263"/>
      <c r="J164" s="267">
        <v>0.19</v>
      </c>
      <c r="K164" s="263"/>
      <c r="L164" s="263"/>
      <c r="M164" s="263"/>
      <c r="N164" s="263"/>
      <c r="O164" s="263"/>
      <c r="P164" s="263"/>
      <c r="Q164" s="263"/>
    </row>
    <row r="165" spans="1:17" ht="22.5" x14ac:dyDescent="0.2">
      <c r="A165" s="252"/>
      <c r="B165" s="268" t="s">
        <v>527</v>
      </c>
      <c r="C165" s="265" t="s">
        <v>416</v>
      </c>
      <c r="D165" s="261" t="s">
        <v>231</v>
      </c>
      <c r="E165" s="266" t="s">
        <v>1363</v>
      </c>
      <c r="F165" s="267">
        <v>2.38</v>
      </c>
      <c r="G165" s="263"/>
      <c r="H165" s="263"/>
      <c r="I165" s="263"/>
      <c r="J165" s="263"/>
      <c r="K165" s="263"/>
      <c r="L165" s="263"/>
      <c r="M165" s="263"/>
      <c r="N165" s="263"/>
      <c r="O165" s="263"/>
      <c r="P165" s="263"/>
      <c r="Q165" s="263"/>
    </row>
    <row r="166" spans="1:17" ht="22.5" x14ac:dyDescent="0.2">
      <c r="A166" s="252"/>
      <c r="B166" s="268" t="s">
        <v>528</v>
      </c>
      <c r="C166" s="265" t="s">
        <v>418</v>
      </c>
      <c r="D166" s="261" t="s">
        <v>220</v>
      </c>
      <c r="E166" s="266" t="s">
        <v>1364</v>
      </c>
      <c r="F166" s="267">
        <v>4.88</v>
      </c>
      <c r="G166" s="263"/>
      <c r="H166" s="263"/>
      <c r="I166" s="263"/>
      <c r="J166" s="267">
        <v>0.68</v>
      </c>
      <c r="K166" s="263"/>
      <c r="L166" s="263"/>
      <c r="M166" s="263"/>
      <c r="N166" s="263"/>
      <c r="O166" s="263"/>
      <c r="P166" s="263"/>
      <c r="Q166" s="263"/>
    </row>
    <row r="167" spans="1:17" ht="22.5" x14ac:dyDescent="0.2">
      <c r="A167" s="252"/>
      <c r="B167" s="268" t="s">
        <v>1365</v>
      </c>
      <c r="C167" s="265" t="s">
        <v>1366</v>
      </c>
      <c r="D167" s="261" t="s">
        <v>242</v>
      </c>
      <c r="E167" s="266" t="s">
        <v>1367</v>
      </c>
      <c r="F167" s="267">
        <v>261.51</v>
      </c>
      <c r="G167" s="263"/>
      <c r="H167" s="263"/>
      <c r="I167" s="263"/>
      <c r="J167" s="267">
        <v>74.22</v>
      </c>
      <c r="K167" s="263"/>
      <c r="L167" s="263"/>
      <c r="M167" s="263"/>
      <c r="N167" s="263"/>
      <c r="O167" s="263"/>
      <c r="P167" s="263"/>
      <c r="Q167" s="263"/>
    </row>
    <row r="168" spans="1:17" ht="55.5" x14ac:dyDescent="0.2">
      <c r="A168" s="252">
        <v>21</v>
      </c>
      <c r="B168" s="258" t="s">
        <v>1368</v>
      </c>
      <c r="C168" s="259" t="s">
        <v>1369</v>
      </c>
      <c r="D168" s="260" t="s">
        <v>399</v>
      </c>
      <c r="E168" s="261" t="s">
        <v>1370</v>
      </c>
      <c r="F168" s="262">
        <v>8070.39</v>
      </c>
      <c r="G168" s="262">
        <v>1943</v>
      </c>
      <c r="H168" s="262">
        <v>1627.13</v>
      </c>
      <c r="I168" s="262">
        <v>251.83</v>
      </c>
      <c r="J168" s="263">
        <v>2179</v>
      </c>
      <c r="K168" s="263">
        <v>525</v>
      </c>
      <c r="L168" s="263">
        <v>439</v>
      </c>
      <c r="M168" s="263">
        <v>68</v>
      </c>
      <c r="N168" s="263">
        <v>145</v>
      </c>
      <c r="O168" s="263">
        <v>39.15</v>
      </c>
      <c r="P168" s="263">
        <v>14.44</v>
      </c>
      <c r="Q168" s="263">
        <v>3.9</v>
      </c>
    </row>
    <row r="169" spans="1:17" ht="19.5" x14ac:dyDescent="0.2">
      <c r="A169" s="252"/>
      <c r="B169" s="264"/>
      <c r="C169" s="265" t="s">
        <v>400</v>
      </c>
      <c r="D169" s="261" t="s">
        <v>119</v>
      </c>
      <c r="E169" s="266" t="s">
        <v>1371</v>
      </c>
      <c r="F169" s="267">
        <v>13.4</v>
      </c>
      <c r="G169" s="267">
        <v>13.4</v>
      </c>
      <c r="H169" s="263"/>
      <c r="I169" s="263"/>
      <c r="J169" s="267">
        <v>524.61</v>
      </c>
      <c r="K169" s="267">
        <v>524.61</v>
      </c>
      <c r="L169" s="263"/>
      <c r="M169" s="263"/>
      <c r="N169" s="263"/>
      <c r="O169" s="263"/>
      <c r="P169" s="263"/>
      <c r="Q169" s="263"/>
    </row>
    <row r="170" spans="1:17" ht="22.5" x14ac:dyDescent="0.2">
      <c r="A170" s="252"/>
      <c r="B170" s="268" t="s">
        <v>402</v>
      </c>
      <c r="C170" s="265" t="s">
        <v>403</v>
      </c>
      <c r="D170" s="261" t="s">
        <v>146</v>
      </c>
      <c r="E170" s="266" t="s">
        <v>1272</v>
      </c>
      <c r="F170" s="267">
        <v>255.96</v>
      </c>
      <c r="G170" s="263"/>
      <c r="H170" s="267">
        <v>255.96</v>
      </c>
      <c r="I170" s="267">
        <v>18.2</v>
      </c>
      <c r="J170" s="267">
        <v>7.68</v>
      </c>
      <c r="K170" s="263"/>
      <c r="L170" s="267">
        <v>7.68</v>
      </c>
      <c r="M170" s="267">
        <v>0.55000000000000004</v>
      </c>
      <c r="N170" s="263"/>
      <c r="O170" s="263"/>
      <c r="P170" s="263"/>
      <c r="Q170" s="263"/>
    </row>
    <row r="171" spans="1:17" ht="22.5" x14ac:dyDescent="0.2">
      <c r="A171" s="252"/>
      <c r="B171" s="268" t="s">
        <v>190</v>
      </c>
      <c r="C171" s="265" t="s">
        <v>191</v>
      </c>
      <c r="D171" s="261" t="s">
        <v>146</v>
      </c>
      <c r="E171" s="266" t="s">
        <v>1372</v>
      </c>
      <c r="F171" s="267">
        <v>127.47</v>
      </c>
      <c r="G171" s="263"/>
      <c r="H171" s="267">
        <v>127.47</v>
      </c>
      <c r="I171" s="267">
        <v>18.2</v>
      </c>
      <c r="J171" s="267">
        <v>2.5499999999999998</v>
      </c>
      <c r="K171" s="263"/>
      <c r="L171" s="267">
        <v>2.5499999999999998</v>
      </c>
      <c r="M171" s="267">
        <v>0.36</v>
      </c>
      <c r="N171" s="263"/>
      <c r="O171" s="263"/>
      <c r="P171" s="263"/>
      <c r="Q171" s="263"/>
    </row>
    <row r="172" spans="1:17" ht="19.5" x14ac:dyDescent="0.2">
      <c r="A172" s="252"/>
      <c r="B172" s="268" t="s">
        <v>1327</v>
      </c>
      <c r="C172" s="265" t="s">
        <v>1328</v>
      </c>
      <c r="D172" s="261" t="s">
        <v>146</v>
      </c>
      <c r="E172" s="266" t="s">
        <v>1373</v>
      </c>
      <c r="F172" s="267">
        <v>108.01</v>
      </c>
      <c r="G172" s="263"/>
      <c r="H172" s="267">
        <v>108.01</v>
      </c>
      <c r="I172" s="267">
        <v>17.43</v>
      </c>
      <c r="J172" s="267">
        <v>415.84</v>
      </c>
      <c r="K172" s="263"/>
      <c r="L172" s="267">
        <v>415.84</v>
      </c>
      <c r="M172" s="267">
        <v>67.11</v>
      </c>
      <c r="N172" s="263"/>
      <c r="O172" s="263"/>
      <c r="P172" s="263"/>
      <c r="Q172" s="263"/>
    </row>
    <row r="173" spans="1:17" ht="19.5" x14ac:dyDescent="0.2">
      <c r="A173" s="252"/>
      <c r="B173" s="268" t="s">
        <v>407</v>
      </c>
      <c r="C173" s="265" t="s">
        <v>212</v>
      </c>
      <c r="D173" s="261" t="s">
        <v>146</v>
      </c>
      <c r="E173" s="266" t="s">
        <v>1374</v>
      </c>
      <c r="F173" s="267">
        <v>109.17</v>
      </c>
      <c r="G173" s="263"/>
      <c r="H173" s="267">
        <v>109.17</v>
      </c>
      <c r="I173" s="263"/>
      <c r="J173" s="267">
        <v>14.19</v>
      </c>
      <c r="K173" s="263"/>
      <c r="L173" s="267">
        <v>14.19</v>
      </c>
      <c r="M173" s="263"/>
      <c r="N173" s="263"/>
      <c r="O173" s="263"/>
      <c r="P173" s="263"/>
      <c r="Q173" s="263"/>
    </row>
    <row r="174" spans="1:17" ht="22.5" x14ac:dyDescent="0.2">
      <c r="A174" s="252"/>
      <c r="B174" s="268" t="s">
        <v>1331</v>
      </c>
      <c r="C174" s="265" t="s">
        <v>1332</v>
      </c>
      <c r="D174" s="261" t="s">
        <v>216</v>
      </c>
      <c r="E174" s="266" t="s">
        <v>1375</v>
      </c>
      <c r="F174" s="267">
        <v>40313.82</v>
      </c>
      <c r="G174" s="263"/>
      <c r="H174" s="263"/>
      <c r="I174" s="263"/>
      <c r="J174" s="267">
        <v>4.03</v>
      </c>
      <c r="K174" s="263"/>
      <c r="L174" s="263"/>
      <c r="M174" s="263"/>
      <c r="N174" s="263"/>
      <c r="O174" s="263"/>
      <c r="P174" s="263"/>
      <c r="Q174" s="263"/>
    </row>
    <row r="175" spans="1:17" ht="22.5" x14ac:dyDescent="0.2">
      <c r="A175" s="252"/>
      <c r="B175" s="268" t="s">
        <v>1376</v>
      </c>
      <c r="C175" s="265" t="s">
        <v>1338</v>
      </c>
      <c r="D175" s="261" t="s">
        <v>434</v>
      </c>
      <c r="E175" s="266" t="s">
        <v>1377</v>
      </c>
      <c r="F175" s="267">
        <v>272.49</v>
      </c>
      <c r="G175" s="263"/>
      <c r="H175" s="263"/>
      <c r="I175" s="263"/>
      <c r="J175" s="267">
        <v>4.71</v>
      </c>
      <c r="K175" s="263"/>
      <c r="L175" s="263"/>
      <c r="M175" s="263"/>
      <c r="N175" s="263"/>
      <c r="O175" s="263"/>
      <c r="P175" s="263"/>
      <c r="Q175" s="263"/>
    </row>
    <row r="176" spans="1:17" ht="22.5" x14ac:dyDescent="0.2">
      <c r="A176" s="252"/>
      <c r="B176" s="268" t="s">
        <v>1378</v>
      </c>
      <c r="C176" s="265" t="s">
        <v>1341</v>
      </c>
      <c r="D176" s="261" t="s">
        <v>231</v>
      </c>
      <c r="E176" s="266" t="s">
        <v>1379</v>
      </c>
      <c r="F176" s="267">
        <v>28.56</v>
      </c>
      <c r="G176" s="263"/>
      <c r="H176" s="263"/>
      <c r="I176" s="263"/>
      <c r="J176" s="267">
        <v>2.7</v>
      </c>
      <c r="K176" s="263"/>
      <c r="L176" s="263"/>
      <c r="M176" s="263"/>
      <c r="N176" s="263"/>
      <c r="O176" s="263"/>
      <c r="P176" s="263"/>
      <c r="Q176" s="263"/>
    </row>
    <row r="177" spans="1:17" ht="22.5" x14ac:dyDescent="0.2">
      <c r="A177" s="252"/>
      <c r="B177" s="268" t="s">
        <v>415</v>
      </c>
      <c r="C177" s="265" t="s">
        <v>416</v>
      </c>
      <c r="D177" s="261" t="s">
        <v>231</v>
      </c>
      <c r="E177" s="266" t="s">
        <v>1380</v>
      </c>
      <c r="F177" s="267">
        <v>2.38</v>
      </c>
      <c r="G177" s="263"/>
      <c r="H177" s="263"/>
      <c r="I177" s="263"/>
      <c r="J177" s="267">
        <v>0.02</v>
      </c>
      <c r="K177" s="263"/>
      <c r="L177" s="263"/>
      <c r="M177" s="263"/>
      <c r="N177" s="263"/>
      <c r="O177" s="263"/>
      <c r="P177" s="263"/>
      <c r="Q177" s="263"/>
    </row>
    <row r="178" spans="1:17" ht="22.5" x14ac:dyDescent="0.2">
      <c r="A178" s="252"/>
      <c r="B178" s="268" t="s">
        <v>417</v>
      </c>
      <c r="C178" s="265" t="s">
        <v>418</v>
      </c>
      <c r="D178" s="261" t="s">
        <v>220</v>
      </c>
      <c r="E178" s="266" t="s">
        <v>1381</v>
      </c>
      <c r="F178" s="267">
        <v>4.88</v>
      </c>
      <c r="G178" s="263"/>
      <c r="H178" s="263"/>
      <c r="I178" s="263"/>
      <c r="J178" s="267">
        <v>12.57</v>
      </c>
      <c r="K178" s="263"/>
      <c r="L178" s="263"/>
      <c r="M178" s="263"/>
      <c r="N178" s="263"/>
      <c r="O178" s="263"/>
      <c r="P178" s="263"/>
      <c r="Q178" s="263"/>
    </row>
    <row r="179" spans="1:17" ht="22.5" x14ac:dyDescent="0.2">
      <c r="A179" s="252"/>
      <c r="B179" s="268" t="s">
        <v>1382</v>
      </c>
      <c r="C179" s="265" t="s">
        <v>1383</v>
      </c>
      <c r="D179" s="261" t="s">
        <v>242</v>
      </c>
      <c r="E179" s="266" t="s">
        <v>1384</v>
      </c>
      <c r="F179" s="267">
        <v>452.2</v>
      </c>
      <c r="G179" s="263"/>
      <c r="H179" s="263"/>
      <c r="I179" s="263"/>
      <c r="J179" s="267">
        <v>1189.29</v>
      </c>
      <c r="K179" s="263"/>
      <c r="L179" s="263"/>
      <c r="M179" s="263"/>
      <c r="N179" s="263"/>
      <c r="O179" s="263"/>
      <c r="P179" s="263"/>
      <c r="Q179" s="263"/>
    </row>
    <row r="180" spans="1:17" ht="72" x14ac:dyDescent="0.2">
      <c r="A180" s="252">
        <v>22</v>
      </c>
      <c r="B180" s="258" t="s">
        <v>1385</v>
      </c>
      <c r="C180" s="259" t="s">
        <v>1386</v>
      </c>
      <c r="D180" s="260" t="s">
        <v>346</v>
      </c>
      <c r="E180" s="287">
        <v>2</v>
      </c>
      <c r="F180" s="262" t="s">
        <v>1387</v>
      </c>
      <c r="G180" s="263"/>
      <c r="H180" s="263"/>
      <c r="I180" s="263"/>
      <c r="J180" s="263">
        <v>43</v>
      </c>
      <c r="K180" s="263"/>
      <c r="L180" s="263"/>
      <c r="M180" s="263"/>
      <c r="N180" s="263"/>
      <c r="O180" s="263"/>
      <c r="P180" s="263"/>
      <c r="Q180" s="263"/>
    </row>
    <row r="181" spans="1:17" ht="72" x14ac:dyDescent="0.2">
      <c r="A181" s="252">
        <v>23</v>
      </c>
      <c r="B181" s="258" t="s">
        <v>1385</v>
      </c>
      <c r="C181" s="259" t="s">
        <v>1388</v>
      </c>
      <c r="D181" s="260" t="s">
        <v>346</v>
      </c>
      <c r="E181" s="287">
        <v>2</v>
      </c>
      <c r="F181" s="262" t="s">
        <v>1389</v>
      </c>
      <c r="G181" s="263"/>
      <c r="H181" s="263"/>
      <c r="I181" s="263"/>
      <c r="J181" s="263">
        <v>46</v>
      </c>
      <c r="K181" s="263"/>
      <c r="L181" s="263"/>
      <c r="M181" s="263"/>
      <c r="N181" s="263"/>
      <c r="O181" s="263"/>
      <c r="P181" s="263"/>
      <c r="Q181" s="263"/>
    </row>
    <row r="182" spans="1:17" ht="72" x14ac:dyDescent="0.2">
      <c r="A182" s="252">
        <v>24</v>
      </c>
      <c r="B182" s="258" t="s">
        <v>1385</v>
      </c>
      <c r="C182" s="259" t="s">
        <v>1390</v>
      </c>
      <c r="D182" s="260" t="s">
        <v>346</v>
      </c>
      <c r="E182" s="287">
        <v>5</v>
      </c>
      <c r="F182" s="262" t="s">
        <v>1391</v>
      </c>
      <c r="G182" s="263"/>
      <c r="H182" s="263"/>
      <c r="I182" s="263"/>
      <c r="J182" s="263">
        <v>160</v>
      </c>
      <c r="K182" s="263"/>
      <c r="L182" s="263"/>
      <c r="M182" s="263"/>
      <c r="N182" s="263"/>
      <c r="O182" s="263"/>
      <c r="P182" s="263"/>
      <c r="Q182" s="263"/>
    </row>
    <row r="183" spans="1:17" ht="72" x14ac:dyDescent="0.2">
      <c r="A183" s="252">
        <v>25</v>
      </c>
      <c r="B183" s="258" t="s">
        <v>1385</v>
      </c>
      <c r="C183" s="259" t="s">
        <v>1392</v>
      </c>
      <c r="D183" s="260" t="s">
        <v>346</v>
      </c>
      <c r="E183" s="287">
        <v>2</v>
      </c>
      <c r="F183" s="262" t="s">
        <v>1393</v>
      </c>
      <c r="G183" s="263"/>
      <c r="H183" s="263"/>
      <c r="I183" s="263"/>
      <c r="J183" s="263">
        <v>14</v>
      </c>
      <c r="K183" s="263"/>
      <c r="L183" s="263"/>
      <c r="M183" s="263"/>
      <c r="N183" s="263"/>
      <c r="O183" s="263"/>
      <c r="P183" s="263"/>
      <c r="Q183" s="263"/>
    </row>
    <row r="184" spans="1:17" ht="72" x14ac:dyDescent="0.2">
      <c r="A184" s="252">
        <v>26</v>
      </c>
      <c r="B184" s="258" t="s">
        <v>1385</v>
      </c>
      <c r="C184" s="259" t="s">
        <v>1394</v>
      </c>
      <c r="D184" s="260" t="s">
        <v>346</v>
      </c>
      <c r="E184" s="287">
        <v>2</v>
      </c>
      <c r="F184" s="262" t="s">
        <v>1395</v>
      </c>
      <c r="G184" s="263"/>
      <c r="H184" s="263"/>
      <c r="I184" s="263"/>
      <c r="J184" s="263">
        <v>27</v>
      </c>
      <c r="K184" s="263"/>
      <c r="L184" s="263"/>
      <c r="M184" s="263"/>
      <c r="N184" s="263"/>
      <c r="O184" s="263"/>
      <c r="P184" s="263"/>
      <c r="Q184" s="263"/>
    </row>
    <row r="185" spans="1:17" ht="72" x14ac:dyDescent="0.2">
      <c r="A185" s="252">
        <v>27</v>
      </c>
      <c r="B185" s="258" t="s">
        <v>1385</v>
      </c>
      <c r="C185" s="259" t="s">
        <v>1396</v>
      </c>
      <c r="D185" s="260" t="s">
        <v>346</v>
      </c>
      <c r="E185" s="287">
        <v>5</v>
      </c>
      <c r="F185" s="262" t="s">
        <v>1397</v>
      </c>
      <c r="G185" s="263"/>
      <c r="H185" s="263"/>
      <c r="I185" s="263"/>
      <c r="J185" s="263">
        <v>125</v>
      </c>
      <c r="K185" s="263"/>
      <c r="L185" s="263"/>
      <c r="M185" s="263"/>
      <c r="N185" s="263"/>
      <c r="O185" s="263"/>
      <c r="P185" s="263"/>
      <c r="Q185" s="263"/>
    </row>
    <row r="186" spans="1:17" ht="72" x14ac:dyDescent="0.2">
      <c r="A186" s="252">
        <v>28</v>
      </c>
      <c r="B186" s="258" t="s">
        <v>1385</v>
      </c>
      <c r="C186" s="259" t="s">
        <v>1398</v>
      </c>
      <c r="D186" s="260" t="s">
        <v>346</v>
      </c>
      <c r="E186" s="287">
        <v>2</v>
      </c>
      <c r="F186" s="262" t="s">
        <v>1399</v>
      </c>
      <c r="G186" s="263"/>
      <c r="H186" s="263"/>
      <c r="I186" s="263"/>
      <c r="J186" s="263">
        <v>8</v>
      </c>
      <c r="K186" s="263"/>
      <c r="L186" s="263"/>
      <c r="M186" s="263"/>
      <c r="N186" s="263"/>
      <c r="O186" s="263"/>
      <c r="P186" s="263"/>
      <c r="Q186" s="263"/>
    </row>
    <row r="187" spans="1:17" ht="72" x14ac:dyDescent="0.2">
      <c r="A187" s="252">
        <v>29</v>
      </c>
      <c r="B187" s="258" t="s">
        <v>1385</v>
      </c>
      <c r="C187" s="259" t="s">
        <v>1400</v>
      </c>
      <c r="D187" s="260" t="s">
        <v>346</v>
      </c>
      <c r="E187" s="287">
        <v>2</v>
      </c>
      <c r="F187" s="262" t="s">
        <v>1401</v>
      </c>
      <c r="G187" s="263"/>
      <c r="H187" s="263"/>
      <c r="I187" s="263"/>
      <c r="J187" s="263">
        <v>15</v>
      </c>
      <c r="K187" s="263"/>
      <c r="L187" s="263"/>
      <c r="M187" s="263"/>
      <c r="N187" s="263"/>
      <c r="O187" s="263"/>
      <c r="P187" s="263"/>
      <c r="Q187" s="263"/>
    </row>
    <row r="188" spans="1:17" ht="72" x14ac:dyDescent="0.2">
      <c r="A188" s="252">
        <v>30</v>
      </c>
      <c r="B188" s="258" t="s">
        <v>1385</v>
      </c>
      <c r="C188" s="259" t="s">
        <v>1402</v>
      </c>
      <c r="D188" s="260" t="s">
        <v>346</v>
      </c>
      <c r="E188" s="287">
        <v>5</v>
      </c>
      <c r="F188" s="262" t="s">
        <v>1403</v>
      </c>
      <c r="G188" s="263"/>
      <c r="H188" s="263"/>
      <c r="I188" s="263"/>
      <c r="J188" s="263">
        <v>58</v>
      </c>
      <c r="K188" s="263"/>
      <c r="L188" s="263"/>
      <c r="M188" s="263"/>
      <c r="N188" s="263"/>
      <c r="O188" s="263"/>
      <c r="P188" s="263"/>
      <c r="Q188" s="263"/>
    </row>
    <row r="189" spans="1:17" ht="72" x14ac:dyDescent="0.2">
      <c r="A189" s="252">
        <v>31</v>
      </c>
      <c r="B189" s="258" t="s">
        <v>1385</v>
      </c>
      <c r="C189" s="259" t="s">
        <v>1404</v>
      </c>
      <c r="D189" s="260" t="s">
        <v>346</v>
      </c>
      <c r="E189" s="287">
        <v>15</v>
      </c>
      <c r="F189" s="262" t="s">
        <v>1405</v>
      </c>
      <c r="G189" s="263"/>
      <c r="H189" s="263"/>
      <c r="I189" s="263"/>
      <c r="J189" s="263">
        <v>724</v>
      </c>
      <c r="K189" s="263"/>
      <c r="L189" s="263"/>
      <c r="M189" s="263"/>
      <c r="N189" s="263"/>
      <c r="O189" s="263"/>
      <c r="P189" s="263"/>
      <c r="Q189" s="263"/>
    </row>
    <row r="190" spans="1:17" ht="72" x14ac:dyDescent="0.2">
      <c r="A190" s="252">
        <v>32</v>
      </c>
      <c r="B190" s="258" t="s">
        <v>1385</v>
      </c>
      <c r="C190" s="259" t="s">
        <v>1406</v>
      </c>
      <c r="D190" s="260" t="s">
        <v>346</v>
      </c>
      <c r="E190" s="287">
        <v>2</v>
      </c>
      <c r="F190" s="262" t="s">
        <v>1407</v>
      </c>
      <c r="G190" s="263"/>
      <c r="H190" s="263"/>
      <c r="I190" s="263"/>
      <c r="J190" s="263">
        <v>39</v>
      </c>
      <c r="K190" s="263"/>
      <c r="L190" s="263"/>
      <c r="M190" s="263"/>
      <c r="N190" s="263"/>
      <c r="O190" s="263"/>
      <c r="P190" s="263"/>
      <c r="Q190" s="263"/>
    </row>
    <row r="191" spans="1:17" ht="72" x14ac:dyDescent="0.2">
      <c r="A191" s="252">
        <v>33</v>
      </c>
      <c r="B191" s="258" t="s">
        <v>1385</v>
      </c>
      <c r="C191" s="259" t="s">
        <v>1408</v>
      </c>
      <c r="D191" s="260" t="s">
        <v>346</v>
      </c>
      <c r="E191" s="287">
        <v>8</v>
      </c>
      <c r="F191" s="262" t="s">
        <v>1409</v>
      </c>
      <c r="G191" s="263"/>
      <c r="H191" s="263"/>
      <c r="I191" s="263"/>
      <c r="J191" s="263">
        <v>478</v>
      </c>
      <c r="K191" s="263"/>
      <c r="L191" s="263"/>
      <c r="M191" s="263"/>
      <c r="N191" s="263"/>
      <c r="O191" s="263"/>
      <c r="P191" s="263"/>
      <c r="Q191" s="263"/>
    </row>
    <row r="192" spans="1:17" ht="72" x14ac:dyDescent="0.2">
      <c r="A192" s="252">
        <v>34</v>
      </c>
      <c r="B192" s="258" t="s">
        <v>1385</v>
      </c>
      <c r="C192" s="259" t="s">
        <v>1410</v>
      </c>
      <c r="D192" s="260" t="s">
        <v>346</v>
      </c>
      <c r="E192" s="287">
        <v>2</v>
      </c>
      <c r="F192" s="262" t="s">
        <v>1411</v>
      </c>
      <c r="G192" s="263"/>
      <c r="H192" s="263"/>
      <c r="I192" s="263"/>
      <c r="J192" s="263">
        <v>23</v>
      </c>
      <c r="K192" s="263"/>
      <c r="L192" s="263"/>
      <c r="M192" s="263"/>
      <c r="N192" s="263"/>
      <c r="O192" s="263"/>
      <c r="P192" s="263"/>
      <c r="Q192" s="263"/>
    </row>
    <row r="193" spans="1:17" ht="72" x14ac:dyDescent="0.2">
      <c r="A193" s="252">
        <v>35</v>
      </c>
      <c r="B193" s="258" t="s">
        <v>1385</v>
      </c>
      <c r="C193" s="259" t="s">
        <v>1412</v>
      </c>
      <c r="D193" s="260" t="s">
        <v>346</v>
      </c>
      <c r="E193" s="287">
        <v>2</v>
      </c>
      <c r="F193" s="262" t="s">
        <v>1413</v>
      </c>
      <c r="G193" s="263"/>
      <c r="H193" s="263"/>
      <c r="I193" s="263"/>
      <c r="J193" s="263">
        <v>69</v>
      </c>
      <c r="K193" s="263"/>
      <c r="L193" s="263"/>
      <c r="M193" s="263"/>
      <c r="N193" s="263"/>
      <c r="O193" s="263"/>
      <c r="P193" s="263"/>
      <c r="Q193" s="263"/>
    </row>
    <row r="194" spans="1:17" ht="72" x14ac:dyDescent="0.2">
      <c r="A194" s="252">
        <v>36</v>
      </c>
      <c r="B194" s="258" t="s">
        <v>1385</v>
      </c>
      <c r="C194" s="259" t="s">
        <v>1414</v>
      </c>
      <c r="D194" s="260" t="s">
        <v>346</v>
      </c>
      <c r="E194" s="287">
        <v>4</v>
      </c>
      <c r="F194" s="262" t="s">
        <v>1415</v>
      </c>
      <c r="G194" s="263"/>
      <c r="H194" s="263"/>
      <c r="I194" s="263"/>
      <c r="J194" s="263">
        <v>155</v>
      </c>
      <c r="K194" s="263"/>
      <c r="L194" s="263"/>
      <c r="M194" s="263"/>
      <c r="N194" s="263"/>
      <c r="O194" s="263"/>
      <c r="P194" s="263"/>
      <c r="Q194" s="263"/>
    </row>
    <row r="195" spans="1:17" ht="72" x14ac:dyDescent="0.2">
      <c r="A195" s="252">
        <v>37</v>
      </c>
      <c r="B195" s="258" t="s">
        <v>1385</v>
      </c>
      <c r="C195" s="259" t="s">
        <v>1416</v>
      </c>
      <c r="D195" s="260" t="s">
        <v>346</v>
      </c>
      <c r="E195" s="287">
        <v>4</v>
      </c>
      <c r="F195" s="262" t="s">
        <v>1417</v>
      </c>
      <c r="G195" s="263"/>
      <c r="H195" s="263"/>
      <c r="I195" s="263"/>
      <c r="J195" s="263">
        <v>80</v>
      </c>
      <c r="K195" s="263"/>
      <c r="L195" s="263"/>
      <c r="M195" s="263"/>
      <c r="N195" s="263"/>
      <c r="O195" s="263"/>
      <c r="P195" s="263"/>
      <c r="Q195" s="263"/>
    </row>
    <row r="196" spans="1:17" ht="65.25" x14ac:dyDescent="0.2">
      <c r="A196" s="252">
        <v>38</v>
      </c>
      <c r="B196" s="258" t="s">
        <v>1418</v>
      </c>
      <c r="C196" s="259" t="s">
        <v>1419</v>
      </c>
      <c r="D196" s="260" t="s">
        <v>1420</v>
      </c>
      <c r="E196" s="261" t="s">
        <v>1421</v>
      </c>
      <c r="F196" s="262">
        <v>259.25</v>
      </c>
      <c r="G196" s="262">
        <v>49.17</v>
      </c>
      <c r="H196" s="262">
        <v>28.25</v>
      </c>
      <c r="I196" s="263"/>
      <c r="J196" s="263">
        <v>700</v>
      </c>
      <c r="K196" s="263">
        <v>133</v>
      </c>
      <c r="L196" s="263">
        <v>76</v>
      </c>
      <c r="M196" s="263"/>
      <c r="N196" s="263">
        <v>3.52</v>
      </c>
      <c r="O196" s="263">
        <v>9.5</v>
      </c>
      <c r="P196" s="263"/>
      <c r="Q196" s="263"/>
    </row>
    <row r="197" spans="1:17" ht="19.5" x14ac:dyDescent="0.2">
      <c r="A197" s="252"/>
      <c r="B197" s="264"/>
      <c r="C197" s="265" t="s">
        <v>619</v>
      </c>
      <c r="D197" s="261" t="s">
        <v>119</v>
      </c>
      <c r="E197" s="266" t="s">
        <v>1422</v>
      </c>
      <c r="F197" s="267">
        <v>13.97</v>
      </c>
      <c r="G197" s="267">
        <v>13.97</v>
      </c>
      <c r="H197" s="263"/>
      <c r="I197" s="263"/>
      <c r="J197" s="267">
        <v>132.72</v>
      </c>
      <c r="K197" s="267">
        <v>132.72</v>
      </c>
      <c r="L197" s="263"/>
      <c r="M197" s="263"/>
      <c r="N197" s="263"/>
      <c r="O197" s="263"/>
      <c r="P197" s="263"/>
      <c r="Q197" s="263"/>
    </row>
    <row r="198" spans="1:17" ht="22.5" x14ac:dyDescent="0.2">
      <c r="A198" s="252"/>
      <c r="B198" s="268" t="s">
        <v>1423</v>
      </c>
      <c r="C198" s="265" t="s">
        <v>1424</v>
      </c>
      <c r="D198" s="261" t="s">
        <v>146</v>
      </c>
      <c r="E198" s="266" t="s">
        <v>1425</v>
      </c>
      <c r="F198" s="267">
        <v>2.46</v>
      </c>
      <c r="G198" s="263"/>
      <c r="H198" s="267">
        <v>2.46</v>
      </c>
      <c r="I198" s="263"/>
      <c r="J198" s="267">
        <v>2.58</v>
      </c>
      <c r="K198" s="263"/>
      <c r="L198" s="267">
        <v>2.58</v>
      </c>
      <c r="M198" s="263"/>
      <c r="N198" s="263"/>
      <c r="O198" s="263"/>
      <c r="P198" s="263"/>
      <c r="Q198" s="263"/>
    </row>
    <row r="199" spans="1:17" ht="19.5" x14ac:dyDescent="0.2">
      <c r="A199" s="252"/>
      <c r="B199" s="268" t="s">
        <v>789</v>
      </c>
      <c r="C199" s="265" t="s">
        <v>212</v>
      </c>
      <c r="D199" s="261" t="s">
        <v>146</v>
      </c>
      <c r="E199" s="266" t="s">
        <v>1426</v>
      </c>
      <c r="F199" s="267">
        <v>109.17</v>
      </c>
      <c r="G199" s="263"/>
      <c r="H199" s="267">
        <v>109.17</v>
      </c>
      <c r="I199" s="263"/>
      <c r="J199" s="267">
        <v>74.239999999999995</v>
      </c>
      <c r="K199" s="263"/>
      <c r="L199" s="267">
        <v>74.239999999999995</v>
      </c>
      <c r="M199" s="263"/>
      <c r="N199" s="263"/>
      <c r="O199" s="263"/>
      <c r="P199" s="263"/>
      <c r="Q199" s="263"/>
    </row>
    <row r="200" spans="1:17" ht="22.5" x14ac:dyDescent="0.2">
      <c r="A200" s="252"/>
      <c r="B200" s="268" t="s">
        <v>1427</v>
      </c>
      <c r="C200" s="265" t="s">
        <v>1428</v>
      </c>
      <c r="D200" s="261" t="s">
        <v>1429</v>
      </c>
      <c r="E200" s="266" t="s">
        <v>1430</v>
      </c>
      <c r="F200" s="267">
        <v>57.14</v>
      </c>
      <c r="G200" s="263"/>
      <c r="H200" s="263"/>
      <c r="I200" s="263"/>
      <c r="J200" s="267">
        <v>221.87</v>
      </c>
      <c r="K200" s="263"/>
      <c r="L200" s="263"/>
      <c r="M200" s="263"/>
      <c r="N200" s="263"/>
      <c r="O200" s="263"/>
      <c r="P200" s="263"/>
      <c r="Q200" s="263"/>
    </row>
    <row r="201" spans="1:17" ht="22.5" x14ac:dyDescent="0.2">
      <c r="A201" s="252"/>
      <c r="B201" s="268" t="s">
        <v>1431</v>
      </c>
      <c r="C201" s="265" t="s">
        <v>1432</v>
      </c>
      <c r="D201" s="261" t="s">
        <v>412</v>
      </c>
      <c r="E201" s="266" t="s">
        <v>1433</v>
      </c>
      <c r="F201" s="267">
        <v>2.57</v>
      </c>
      <c r="G201" s="263"/>
      <c r="H201" s="263"/>
      <c r="I201" s="263"/>
      <c r="J201" s="267">
        <v>104.09</v>
      </c>
      <c r="K201" s="263"/>
      <c r="L201" s="263"/>
      <c r="M201" s="263"/>
      <c r="N201" s="263"/>
      <c r="O201" s="263"/>
      <c r="P201" s="263"/>
      <c r="Q201" s="263"/>
    </row>
    <row r="202" spans="1:17" ht="22.5" x14ac:dyDescent="0.2">
      <c r="A202" s="252"/>
      <c r="B202" s="268" t="s">
        <v>1434</v>
      </c>
      <c r="C202" s="265" t="s">
        <v>1435</v>
      </c>
      <c r="D202" s="261" t="s">
        <v>346</v>
      </c>
      <c r="E202" s="266" t="s">
        <v>1436</v>
      </c>
      <c r="F202" s="267">
        <v>0.8</v>
      </c>
      <c r="G202" s="263"/>
      <c r="H202" s="263"/>
      <c r="I202" s="263"/>
      <c r="J202" s="267">
        <v>64.8</v>
      </c>
      <c r="K202" s="263"/>
      <c r="L202" s="263"/>
      <c r="M202" s="263"/>
      <c r="N202" s="263"/>
      <c r="O202" s="263"/>
      <c r="P202" s="263"/>
      <c r="Q202" s="263"/>
    </row>
    <row r="203" spans="1:17" ht="22.5" x14ac:dyDescent="0.2">
      <c r="A203" s="252"/>
      <c r="B203" s="268" t="s">
        <v>1437</v>
      </c>
      <c r="C203" s="265" t="s">
        <v>1438</v>
      </c>
      <c r="D203" s="261" t="s">
        <v>1429</v>
      </c>
      <c r="E203" s="266" t="s">
        <v>1439</v>
      </c>
      <c r="F203" s="267">
        <v>223.43</v>
      </c>
      <c r="G203" s="263"/>
      <c r="H203" s="263"/>
      <c r="I203" s="263"/>
      <c r="J203" s="267">
        <v>86.27</v>
      </c>
      <c r="K203" s="263"/>
      <c r="L203" s="263"/>
      <c r="M203" s="263"/>
      <c r="N203" s="263"/>
      <c r="O203" s="263"/>
      <c r="P203" s="263"/>
      <c r="Q203" s="263"/>
    </row>
    <row r="204" spans="1:17" ht="22.5" x14ac:dyDescent="0.2">
      <c r="A204" s="252"/>
      <c r="B204" s="268" t="s">
        <v>1440</v>
      </c>
      <c r="C204" s="265" t="s">
        <v>1441</v>
      </c>
      <c r="D204" s="261" t="s">
        <v>1429</v>
      </c>
      <c r="E204" s="266" t="s">
        <v>1442</v>
      </c>
      <c r="F204" s="267">
        <v>178.76</v>
      </c>
      <c r="G204" s="263"/>
      <c r="H204" s="263"/>
      <c r="I204" s="263"/>
      <c r="J204" s="267">
        <v>9.65</v>
      </c>
      <c r="K204" s="263"/>
      <c r="L204" s="263"/>
      <c r="M204" s="263"/>
      <c r="N204" s="263"/>
      <c r="O204" s="263"/>
      <c r="P204" s="263"/>
      <c r="Q204" s="263"/>
    </row>
    <row r="205" spans="1:17" ht="22.5" x14ac:dyDescent="0.2">
      <c r="A205" s="252"/>
      <c r="B205" s="268" t="s">
        <v>1443</v>
      </c>
      <c r="C205" s="265" t="s">
        <v>1444</v>
      </c>
      <c r="D205" s="261" t="s">
        <v>231</v>
      </c>
      <c r="E205" s="266" t="s">
        <v>1445</v>
      </c>
      <c r="F205" s="267">
        <v>48.1</v>
      </c>
      <c r="G205" s="263"/>
      <c r="H205" s="263"/>
      <c r="I205" s="263"/>
      <c r="J205" s="267">
        <v>4.29</v>
      </c>
      <c r="K205" s="263"/>
      <c r="L205" s="263"/>
      <c r="M205" s="263"/>
      <c r="N205" s="263"/>
      <c r="O205" s="263"/>
      <c r="P205" s="263"/>
      <c r="Q205" s="263"/>
    </row>
    <row r="206" spans="1:17" ht="24" x14ac:dyDescent="0.2">
      <c r="A206" s="252">
        <v>39</v>
      </c>
      <c r="B206" s="258" t="s">
        <v>1446</v>
      </c>
      <c r="C206" s="259" t="s">
        <v>1447</v>
      </c>
      <c r="D206" s="260" t="s">
        <v>412</v>
      </c>
      <c r="E206" s="261" t="s">
        <v>1448</v>
      </c>
      <c r="F206" s="262">
        <v>70.8</v>
      </c>
      <c r="G206" s="263"/>
      <c r="H206" s="263"/>
      <c r="I206" s="263"/>
      <c r="J206" s="263">
        <v>2103</v>
      </c>
      <c r="K206" s="263"/>
      <c r="L206" s="263"/>
      <c r="M206" s="263"/>
      <c r="N206" s="263"/>
      <c r="O206" s="263"/>
      <c r="P206" s="263"/>
      <c r="Q206" s="263"/>
    </row>
    <row r="207" spans="1:17" ht="29.25" x14ac:dyDescent="0.2">
      <c r="A207" s="252">
        <v>40</v>
      </c>
      <c r="B207" s="258" t="s">
        <v>1449</v>
      </c>
      <c r="C207" s="259" t="s">
        <v>1450</v>
      </c>
      <c r="D207" s="260" t="s">
        <v>216</v>
      </c>
      <c r="E207" s="261" t="s">
        <v>1451</v>
      </c>
      <c r="F207" s="262">
        <v>11187</v>
      </c>
      <c r="G207" s="263"/>
      <c r="H207" s="263"/>
      <c r="I207" s="263"/>
      <c r="J207" s="263">
        <v>345</v>
      </c>
      <c r="K207" s="263"/>
      <c r="L207" s="263"/>
      <c r="M207" s="263"/>
      <c r="N207" s="263"/>
      <c r="O207" s="263"/>
      <c r="P207" s="263"/>
      <c r="Q207" s="263"/>
    </row>
    <row r="208" spans="1:17" x14ac:dyDescent="0.2">
      <c r="A208" s="257" t="s">
        <v>243</v>
      </c>
      <c r="B208" s="256"/>
      <c r="C208" s="256"/>
      <c r="D208" s="256"/>
      <c r="E208" s="256"/>
      <c r="F208" s="256"/>
      <c r="G208" s="256"/>
      <c r="H208" s="256"/>
      <c r="I208" s="256"/>
      <c r="J208" s="262">
        <v>352467</v>
      </c>
      <c r="K208" s="262">
        <v>13388</v>
      </c>
      <c r="L208" s="262">
        <v>5594</v>
      </c>
      <c r="M208" s="262">
        <v>453</v>
      </c>
      <c r="N208" s="263"/>
      <c r="O208" s="262">
        <v>1042.31</v>
      </c>
      <c r="P208" s="263"/>
      <c r="Q208" s="262">
        <v>25.09</v>
      </c>
    </row>
    <row r="209" spans="1:17" x14ac:dyDescent="0.2">
      <c r="A209" s="257" t="s">
        <v>244</v>
      </c>
      <c r="B209" s="256"/>
      <c r="C209" s="256"/>
      <c r="D209" s="256"/>
      <c r="E209" s="256"/>
      <c r="F209" s="256"/>
      <c r="G209" s="256"/>
      <c r="H209" s="256"/>
      <c r="I209" s="256"/>
      <c r="J209" s="262">
        <v>11771</v>
      </c>
      <c r="K209" s="263"/>
      <c r="L209" s="263"/>
      <c r="M209" s="263"/>
      <c r="N209" s="263"/>
      <c r="O209" s="263"/>
      <c r="P209" s="263"/>
      <c r="Q209" s="263"/>
    </row>
    <row r="210" spans="1:17" x14ac:dyDescent="0.2">
      <c r="A210" s="257" t="s">
        <v>245</v>
      </c>
      <c r="B210" s="256"/>
      <c r="C210" s="256"/>
      <c r="D210" s="256"/>
      <c r="E210" s="256"/>
      <c r="F210" s="256"/>
      <c r="G210" s="256"/>
      <c r="H210" s="256"/>
      <c r="I210" s="256"/>
      <c r="J210" s="262">
        <v>8528</v>
      </c>
      <c r="K210" s="263"/>
      <c r="L210" s="263"/>
      <c r="M210" s="263"/>
      <c r="N210" s="263"/>
      <c r="O210" s="263"/>
      <c r="P210" s="263"/>
      <c r="Q210" s="263"/>
    </row>
    <row r="211" spans="1:17" x14ac:dyDescent="0.2">
      <c r="A211" s="269" t="s">
        <v>1452</v>
      </c>
      <c r="B211" s="256"/>
      <c r="C211" s="256"/>
      <c r="D211" s="256"/>
      <c r="E211" s="256"/>
      <c r="F211" s="256"/>
      <c r="G211" s="256"/>
      <c r="H211" s="256"/>
      <c r="I211" s="256"/>
      <c r="J211" s="263"/>
      <c r="K211" s="263"/>
      <c r="L211" s="263"/>
      <c r="M211" s="263"/>
      <c r="N211" s="263"/>
      <c r="O211" s="263"/>
      <c r="P211" s="263"/>
      <c r="Q211" s="263"/>
    </row>
    <row r="212" spans="1:17" x14ac:dyDescent="0.2">
      <c r="A212" s="257" t="s">
        <v>570</v>
      </c>
      <c r="B212" s="256"/>
      <c r="C212" s="256"/>
      <c r="D212" s="256"/>
      <c r="E212" s="256"/>
      <c r="F212" s="256"/>
      <c r="G212" s="256"/>
      <c r="H212" s="256"/>
      <c r="I212" s="256"/>
      <c r="J212" s="262">
        <v>80661</v>
      </c>
      <c r="K212" s="263"/>
      <c r="L212" s="263"/>
      <c r="M212" s="263"/>
      <c r="N212" s="263"/>
      <c r="O212" s="262">
        <v>155.94999999999999</v>
      </c>
      <c r="P212" s="263"/>
      <c r="Q212" s="262">
        <v>5.04</v>
      </c>
    </row>
    <row r="213" spans="1:17" x14ac:dyDescent="0.2">
      <c r="A213" s="257" t="s">
        <v>571</v>
      </c>
      <c r="B213" s="256"/>
      <c r="C213" s="256"/>
      <c r="D213" s="256"/>
      <c r="E213" s="256"/>
      <c r="F213" s="256"/>
      <c r="G213" s="256"/>
      <c r="H213" s="256"/>
      <c r="I213" s="256"/>
      <c r="J213" s="262">
        <v>39032</v>
      </c>
      <c r="K213" s="263"/>
      <c r="L213" s="263"/>
      <c r="M213" s="263"/>
      <c r="N213" s="263"/>
      <c r="O213" s="262">
        <v>886.36</v>
      </c>
      <c r="P213" s="263"/>
      <c r="Q213" s="262">
        <v>20.05</v>
      </c>
    </row>
    <row r="214" spans="1:17" x14ac:dyDescent="0.2">
      <c r="A214" s="257" t="s">
        <v>1453</v>
      </c>
      <c r="B214" s="256"/>
      <c r="C214" s="256"/>
      <c r="D214" s="256"/>
      <c r="E214" s="256"/>
      <c r="F214" s="256"/>
      <c r="G214" s="256"/>
      <c r="H214" s="256"/>
      <c r="I214" s="256"/>
      <c r="J214" s="262">
        <v>253073</v>
      </c>
      <c r="K214" s="263"/>
      <c r="L214" s="263"/>
      <c r="M214" s="263"/>
      <c r="N214" s="263"/>
      <c r="O214" s="263"/>
      <c r="P214" s="263"/>
      <c r="Q214" s="263"/>
    </row>
    <row r="215" spans="1:17" x14ac:dyDescent="0.2">
      <c r="A215" s="257" t="s">
        <v>252</v>
      </c>
      <c r="B215" s="256"/>
      <c r="C215" s="256"/>
      <c r="D215" s="256"/>
      <c r="E215" s="256"/>
      <c r="F215" s="256"/>
      <c r="G215" s="256"/>
      <c r="H215" s="256"/>
      <c r="I215" s="256"/>
      <c r="J215" s="262">
        <v>372766</v>
      </c>
      <c r="K215" s="263"/>
      <c r="L215" s="263"/>
      <c r="M215" s="263"/>
      <c r="N215" s="263"/>
      <c r="O215" s="262">
        <v>1042.31</v>
      </c>
      <c r="P215" s="263"/>
      <c r="Q215" s="262">
        <v>25.09</v>
      </c>
    </row>
    <row r="216" spans="1:17" x14ac:dyDescent="0.2">
      <c r="A216" s="257" t="s">
        <v>253</v>
      </c>
      <c r="B216" s="256"/>
      <c r="C216" s="256"/>
      <c r="D216" s="256"/>
      <c r="E216" s="256"/>
      <c r="F216" s="256"/>
      <c r="G216" s="256"/>
      <c r="H216" s="256"/>
      <c r="I216" s="256"/>
      <c r="J216" s="263"/>
      <c r="K216" s="263"/>
      <c r="L216" s="263"/>
      <c r="M216" s="263"/>
      <c r="N216" s="263"/>
      <c r="O216" s="263"/>
      <c r="P216" s="263"/>
      <c r="Q216" s="263"/>
    </row>
    <row r="217" spans="1:17" x14ac:dyDescent="0.2">
      <c r="A217" s="257" t="s">
        <v>572</v>
      </c>
      <c r="B217" s="256"/>
      <c r="C217" s="256"/>
      <c r="D217" s="256"/>
      <c r="E217" s="256"/>
      <c r="F217" s="256"/>
      <c r="G217" s="256"/>
      <c r="H217" s="256"/>
      <c r="I217" s="256"/>
      <c r="J217" s="262">
        <v>80412</v>
      </c>
      <c r="K217" s="263"/>
      <c r="L217" s="263"/>
      <c r="M217" s="263"/>
      <c r="N217" s="263"/>
      <c r="O217" s="263"/>
      <c r="P217" s="263"/>
      <c r="Q217" s="263"/>
    </row>
    <row r="218" spans="1:17" x14ac:dyDescent="0.2">
      <c r="A218" s="257" t="s">
        <v>254</v>
      </c>
      <c r="B218" s="256"/>
      <c r="C218" s="256"/>
      <c r="D218" s="256"/>
      <c r="E218" s="256"/>
      <c r="F218" s="256"/>
      <c r="G218" s="256"/>
      <c r="H218" s="256"/>
      <c r="I218" s="256"/>
      <c r="J218" s="262">
        <v>5594</v>
      </c>
      <c r="K218" s="263"/>
      <c r="L218" s="263"/>
      <c r="M218" s="263"/>
      <c r="N218" s="263"/>
      <c r="O218" s="263"/>
      <c r="P218" s="263"/>
      <c r="Q218" s="263"/>
    </row>
    <row r="219" spans="1:17" x14ac:dyDescent="0.2">
      <c r="A219" s="257" t="s">
        <v>255</v>
      </c>
      <c r="B219" s="256"/>
      <c r="C219" s="256"/>
      <c r="D219" s="256"/>
      <c r="E219" s="256"/>
      <c r="F219" s="256"/>
      <c r="G219" s="256"/>
      <c r="H219" s="256"/>
      <c r="I219" s="256"/>
      <c r="J219" s="262">
        <v>13841</v>
      </c>
      <c r="K219" s="263"/>
      <c r="L219" s="263"/>
      <c r="M219" s="263"/>
      <c r="N219" s="263"/>
      <c r="O219" s="263"/>
      <c r="P219" s="263"/>
      <c r="Q219" s="263"/>
    </row>
    <row r="220" spans="1:17" x14ac:dyDescent="0.2">
      <c r="A220" s="257" t="s">
        <v>1454</v>
      </c>
      <c r="B220" s="256"/>
      <c r="C220" s="256"/>
      <c r="D220" s="256"/>
      <c r="E220" s="256"/>
      <c r="F220" s="256"/>
      <c r="G220" s="256"/>
      <c r="H220" s="256"/>
      <c r="I220" s="256"/>
      <c r="J220" s="262">
        <v>253073</v>
      </c>
      <c r="K220" s="263"/>
      <c r="L220" s="263"/>
      <c r="M220" s="263"/>
      <c r="N220" s="263"/>
      <c r="O220" s="263"/>
      <c r="P220" s="263"/>
      <c r="Q220" s="263"/>
    </row>
    <row r="221" spans="1:17" x14ac:dyDescent="0.2">
      <c r="A221" s="257" t="s">
        <v>256</v>
      </c>
      <c r="B221" s="256"/>
      <c r="C221" s="256"/>
      <c r="D221" s="256"/>
      <c r="E221" s="256"/>
      <c r="F221" s="256"/>
      <c r="G221" s="256"/>
      <c r="H221" s="256"/>
      <c r="I221" s="256"/>
      <c r="J221" s="262">
        <v>11771</v>
      </c>
      <c r="K221" s="263"/>
      <c r="L221" s="263"/>
      <c r="M221" s="263"/>
      <c r="N221" s="263"/>
      <c r="O221" s="263"/>
      <c r="P221" s="263"/>
      <c r="Q221" s="263"/>
    </row>
    <row r="222" spans="1:17" x14ac:dyDescent="0.2">
      <c r="A222" s="257" t="s">
        <v>257</v>
      </c>
      <c r="B222" s="256"/>
      <c r="C222" s="256"/>
      <c r="D222" s="256"/>
      <c r="E222" s="256"/>
      <c r="F222" s="256"/>
      <c r="G222" s="256"/>
      <c r="H222" s="256"/>
      <c r="I222" s="256"/>
      <c r="J222" s="262">
        <v>8528</v>
      </c>
      <c r="K222" s="263"/>
      <c r="L222" s="263"/>
      <c r="M222" s="263"/>
      <c r="N222" s="263"/>
      <c r="O222" s="263"/>
      <c r="P222" s="263"/>
      <c r="Q222" s="263"/>
    </row>
    <row r="223" spans="1:17" x14ac:dyDescent="0.2">
      <c r="A223" s="269" t="s">
        <v>1455</v>
      </c>
      <c r="B223" s="256"/>
      <c r="C223" s="256"/>
      <c r="D223" s="256"/>
      <c r="E223" s="256"/>
      <c r="F223" s="256"/>
      <c r="G223" s="256"/>
      <c r="H223" s="256"/>
      <c r="I223" s="256"/>
      <c r="J223" s="270">
        <v>372766</v>
      </c>
      <c r="K223" s="263"/>
      <c r="L223" s="263"/>
      <c r="M223" s="263"/>
      <c r="N223" s="263"/>
      <c r="O223" s="270">
        <v>1042.31</v>
      </c>
      <c r="P223" s="263"/>
      <c r="Q223" s="270">
        <v>25.09</v>
      </c>
    </row>
    <row r="224" spans="1:17" x14ac:dyDescent="0.2">
      <c r="A224" s="255" t="s">
        <v>1456</v>
      </c>
      <c r="B224" s="256"/>
      <c r="C224" s="256"/>
      <c r="D224" s="256"/>
      <c r="E224" s="256"/>
      <c r="F224" s="256"/>
      <c r="G224" s="256"/>
      <c r="H224" s="256"/>
      <c r="I224" s="256"/>
      <c r="J224" s="256"/>
      <c r="K224" s="256"/>
      <c r="L224" s="256"/>
      <c r="M224" s="256"/>
      <c r="N224" s="256"/>
      <c r="O224" s="256"/>
      <c r="P224" s="256"/>
      <c r="Q224" s="256"/>
    </row>
    <row r="225" spans="1:17" ht="53.25" x14ac:dyDescent="0.2">
      <c r="A225" s="252">
        <v>41</v>
      </c>
      <c r="B225" s="258" t="s">
        <v>1457</v>
      </c>
      <c r="C225" s="259" t="s">
        <v>1458</v>
      </c>
      <c r="D225" s="260" t="s">
        <v>1459</v>
      </c>
      <c r="E225" s="287">
        <v>1</v>
      </c>
      <c r="F225" s="262">
        <v>306.14999999999998</v>
      </c>
      <c r="G225" s="262">
        <v>228.63</v>
      </c>
      <c r="H225" s="262">
        <v>56.4</v>
      </c>
      <c r="I225" s="262">
        <v>2.73</v>
      </c>
      <c r="J225" s="263">
        <v>306</v>
      </c>
      <c r="K225" s="263">
        <v>229</v>
      </c>
      <c r="L225" s="263">
        <v>56</v>
      </c>
      <c r="M225" s="263">
        <v>3</v>
      </c>
      <c r="N225" s="263">
        <v>18.32</v>
      </c>
      <c r="O225" s="263">
        <v>18.32</v>
      </c>
      <c r="P225" s="263">
        <v>0.15</v>
      </c>
      <c r="Q225" s="263">
        <v>0.15</v>
      </c>
    </row>
    <row r="226" spans="1:17" ht="19.5" x14ac:dyDescent="0.2">
      <c r="A226" s="252"/>
      <c r="B226" s="264"/>
      <c r="C226" s="265" t="s">
        <v>786</v>
      </c>
      <c r="D226" s="261" t="s">
        <v>119</v>
      </c>
      <c r="E226" s="266" t="s">
        <v>1460</v>
      </c>
      <c r="F226" s="267">
        <v>12.48</v>
      </c>
      <c r="G226" s="267">
        <v>12.48</v>
      </c>
      <c r="H226" s="263"/>
      <c r="I226" s="263"/>
      <c r="J226" s="267">
        <v>228.63</v>
      </c>
      <c r="K226" s="267">
        <v>228.63</v>
      </c>
      <c r="L226" s="263"/>
      <c r="M226" s="263"/>
      <c r="N226" s="263"/>
      <c r="O226" s="263"/>
      <c r="P226" s="263"/>
      <c r="Q226" s="263"/>
    </row>
    <row r="227" spans="1:17" ht="22.5" x14ac:dyDescent="0.2">
      <c r="A227" s="252"/>
      <c r="B227" s="268" t="s">
        <v>402</v>
      </c>
      <c r="C227" s="265" t="s">
        <v>403</v>
      </c>
      <c r="D227" s="261" t="s">
        <v>146</v>
      </c>
      <c r="E227" s="266" t="s">
        <v>1461</v>
      </c>
      <c r="F227" s="267">
        <v>255.96</v>
      </c>
      <c r="G227" s="263"/>
      <c r="H227" s="267">
        <v>255.96</v>
      </c>
      <c r="I227" s="267">
        <v>18.2</v>
      </c>
      <c r="J227" s="267">
        <v>20.48</v>
      </c>
      <c r="K227" s="263"/>
      <c r="L227" s="267">
        <v>20.48</v>
      </c>
      <c r="M227" s="267">
        <v>1.46</v>
      </c>
      <c r="N227" s="263"/>
      <c r="O227" s="263"/>
      <c r="P227" s="263"/>
      <c r="Q227" s="263"/>
    </row>
    <row r="228" spans="1:17" ht="22.5" x14ac:dyDescent="0.2">
      <c r="A228" s="252"/>
      <c r="B228" s="268" t="s">
        <v>190</v>
      </c>
      <c r="C228" s="265" t="s">
        <v>191</v>
      </c>
      <c r="D228" s="261" t="s">
        <v>146</v>
      </c>
      <c r="E228" s="266" t="s">
        <v>1208</v>
      </c>
      <c r="F228" s="267">
        <v>127.47</v>
      </c>
      <c r="G228" s="263"/>
      <c r="H228" s="267">
        <v>127.47</v>
      </c>
      <c r="I228" s="267">
        <v>18.2</v>
      </c>
      <c r="J228" s="267">
        <v>8.92</v>
      </c>
      <c r="K228" s="263"/>
      <c r="L228" s="267">
        <v>8.92</v>
      </c>
      <c r="M228" s="267">
        <v>1.27</v>
      </c>
      <c r="N228" s="263"/>
      <c r="O228" s="263"/>
      <c r="P228" s="263"/>
      <c r="Q228" s="263"/>
    </row>
    <row r="229" spans="1:17" ht="33.75" x14ac:dyDescent="0.2">
      <c r="A229" s="252"/>
      <c r="B229" s="268" t="s">
        <v>1462</v>
      </c>
      <c r="C229" s="265" t="s">
        <v>1463</v>
      </c>
      <c r="D229" s="261" t="s">
        <v>146</v>
      </c>
      <c r="E229" s="266" t="s">
        <v>1464</v>
      </c>
      <c r="F229" s="267">
        <v>10.19</v>
      </c>
      <c r="G229" s="263"/>
      <c r="H229" s="267">
        <v>10.19</v>
      </c>
      <c r="I229" s="263"/>
      <c r="J229" s="267">
        <v>4.08</v>
      </c>
      <c r="K229" s="263"/>
      <c r="L229" s="267">
        <v>4.08</v>
      </c>
      <c r="M229" s="263"/>
      <c r="N229" s="263"/>
      <c r="O229" s="263"/>
      <c r="P229" s="263"/>
      <c r="Q229" s="263"/>
    </row>
    <row r="230" spans="1:17" ht="19.5" x14ac:dyDescent="0.2">
      <c r="A230" s="252"/>
      <c r="B230" s="268" t="s">
        <v>407</v>
      </c>
      <c r="C230" s="265" t="s">
        <v>212</v>
      </c>
      <c r="D230" s="261" t="s">
        <v>146</v>
      </c>
      <c r="E230" s="266" t="s">
        <v>1465</v>
      </c>
      <c r="F230" s="267">
        <v>109.17</v>
      </c>
      <c r="G230" s="263"/>
      <c r="H230" s="267">
        <v>109.17</v>
      </c>
      <c r="I230" s="263"/>
      <c r="J230" s="267">
        <v>22.93</v>
      </c>
      <c r="K230" s="263"/>
      <c r="L230" s="267">
        <v>22.93</v>
      </c>
      <c r="M230" s="263"/>
      <c r="N230" s="263"/>
      <c r="O230" s="263"/>
      <c r="P230" s="263"/>
      <c r="Q230" s="263"/>
    </row>
    <row r="231" spans="1:17" ht="22.5" x14ac:dyDescent="0.2">
      <c r="A231" s="252"/>
      <c r="B231" s="268" t="s">
        <v>1466</v>
      </c>
      <c r="C231" s="265" t="s">
        <v>388</v>
      </c>
      <c r="D231" s="261" t="s">
        <v>216</v>
      </c>
      <c r="E231" s="266" t="s">
        <v>1467</v>
      </c>
      <c r="F231" s="267">
        <v>16871.82</v>
      </c>
      <c r="G231" s="263"/>
      <c r="H231" s="263"/>
      <c r="I231" s="263"/>
      <c r="J231" s="267">
        <v>1.69</v>
      </c>
      <c r="K231" s="263"/>
      <c r="L231" s="263"/>
      <c r="M231" s="263"/>
      <c r="N231" s="263"/>
      <c r="O231" s="263"/>
      <c r="P231" s="263"/>
      <c r="Q231" s="263"/>
    </row>
    <row r="232" spans="1:17" ht="22.5" x14ac:dyDescent="0.2">
      <c r="A232" s="252"/>
      <c r="B232" s="268" t="s">
        <v>1468</v>
      </c>
      <c r="C232" s="265" t="s">
        <v>390</v>
      </c>
      <c r="D232" s="261" t="s">
        <v>216</v>
      </c>
      <c r="E232" s="266" t="s">
        <v>1469</v>
      </c>
      <c r="F232" s="267">
        <v>20706</v>
      </c>
      <c r="G232" s="263"/>
      <c r="H232" s="263"/>
      <c r="I232" s="263"/>
      <c r="J232" s="263"/>
      <c r="K232" s="263"/>
      <c r="L232" s="263"/>
      <c r="M232" s="263"/>
      <c r="N232" s="263"/>
      <c r="O232" s="263"/>
      <c r="P232" s="263"/>
      <c r="Q232" s="263"/>
    </row>
    <row r="233" spans="1:17" ht="22.5" x14ac:dyDescent="0.2">
      <c r="A233" s="252"/>
      <c r="B233" s="268" t="s">
        <v>1470</v>
      </c>
      <c r="C233" s="265" t="s">
        <v>392</v>
      </c>
      <c r="D233" s="261" t="s">
        <v>231</v>
      </c>
      <c r="E233" s="266" t="s">
        <v>1044</v>
      </c>
      <c r="F233" s="267">
        <v>40.450000000000003</v>
      </c>
      <c r="G233" s="263"/>
      <c r="H233" s="263"/>
      <c r="I233" s="263"/>
      <c r="J233" s="267">
        <v>1.62</v>
      </c>
      <c r="K233" s="263"/>
      <c r="L233" s="263"/>
      <c r="M233" s="263"/>
      <c r="N233" s="263"/>
      <c r="O233" s="263"/>
      <c r="P233" s="263"/>
      <c r="Q233" s="263"/>
    </row>
    <row r="234" spans="1:17" ht="22.5" x14ac:dyDescent="0.2">
      <c r="A234" s="252"/>
      <c r="B234" s="268" t="s">
        <v>1028</v>
      </c>
      <c r="C234" s="265" t="s">
        <v>418</v>
      </c>
      <c r="D234" s="261" t="s">
        <v>220</v>
      </c>
      <c r="E234" s="266" t="s">
        <v>1471</v>
      </c>
      <c r="F234" s="267">
        <v>4.88</v>
      </c>
      <c r="G234" s="263"/>
      <c r="H234" s="263"/>
      <c r="I234" s="263"/>
      <c r="J234" s="267">
        <v>17.32</v>
      </c>
      <c r="K234" s="263"/>
      <c r="L234" s="263"/>
      <c r="M234" s="263"/>
      <c r="N234" s="263"/>
      <c r="O234" s="263"/>
      <c r="P234" s="263"/>
      <c r="Q234" s="263"/>
    </row>
    <row r="235" spans="1:17" ht="137.25" x14ac:dyDescent="0.2">
      <c r="A235" s="252">
        <v>42</v>
      </c>
      <c r="B235" s="258" t="s">
        <v>1472</v>
      </c>
      <c r="C235" s="259" t="s">
        <v>1473</v>
      </c>
      <c r="D235" s="260" t="s">
        <v>183</v>
      </c>
      <c r="E235" s="261" t="s">
        <v>1474</v>
      </c>
      <c r="F235" s="262">
        <v>2932.82</v>
      </c>
      <c r="G235" s="262">
        <v>1963.4</v>
      </c>
      <c r="H235" s="262">
        <v>649.51</v>
      </c>
      <c r="I235" s="262">
        <v>9.1</v>
      </c>
      <c r="J235" s="263">
        <v>6104</v>
      </c>
      <c r="K235" s="263">
        <v>4087</v>
      </c>
      <c r="L235" s="263">
        <v>1352</v>
      </c>
      <c r="M235" s="263">
        <v>19</v>
      </c>
      <c r="N235" s="263">
        <v>144.9</v>
      </c>
      <c r="O235" s="263">
        <v>301.58999999999997</v>
      </c>
      <c r="P235" s="263">
        <v>0.5</v>
      </c>
      <c r="Q235" s="263">
        <v>1.04</v>
      </c>
    </row>
    <row r="236" spans="1:17" ht="19.5" x14ac:dyDescent="0.2">
      <c r="A236" s="252"/>
      <c r="B236" s="264"/>
      <c r="C236" s="265" t="s">
        <v>492</v>
      </c>
      <c r="D236" s="261" t="s">
        <v>119</v>
      </c>
      <c r="E236" s="266" t="s">
        <v>1475</v>
      </c>
      <c r="F236" s="267">
        <v>13.55</v>
      </c>
      <c r="G236" s="267">
        <v>13.55</v>
      </c>
      <c r="H236" s="263"/>
      <c r="I236" s="263"/>
      <c r="J236" s="267">
        <v>4086.54</v>
      </c>
      <c r="K236" s="267">
        <v>4086.54</v>
      </c>
      <c r="L236" s="263"/>
      <c r="M236" s="263"/>
      <c r="N236" s="263"/>
      <c r="O236" s="263"/>
      <c r="P236" s="263"/>
      <c r="Q236" s="263"/>
    </row>
    <row r="237" spans="1:17" ht="22.5" x14ac:dyDescent="0.2">
      <c r="A237" s="252"/>
      <c r="B237" s="268" t="s">
        <v>654</v>
      </c>
      <c r="C237" s="265" t="s">
        <v>655</v>
      </c>
      <c r="D237" s="261" t="s">
        <v>146</v>
      </c>
      <c r="E237" s="266" t="s">
        <v>1476</v>
      </c>
      <c r="F237" s="267">
        <v>172.79</v>
      </c>
      <c r="G237" s="263"/>
      <c r="H237" s="267">
        <v>172.79</v>
      </c>
      <c r="I237" s="267">
        <v>18.2</v>
      </c>
      <c r="J237" s="267">
        <v>179.7</v>
      </c>
      <c r="K237" s="263"/>
      <c r="L237" s="267">
        <v>179.7</v>
      </c>
      <c r="M237" s="267">
        <v>18.93</v>
      </c>
      <c r="N237" s="263"/>
      <c r="O237" s="263"/>
      <c r="P237" s="263"/>
      <c r="Q237" s="263"/>
    </row>
    <row r="238" spans="1:17" ht="22.5" x14ac:dyDescent="0.2">
      <c r="A238" s="252"/>
      <c r="B238" s="268" t="s">
        <v>353</v>
      </c>
      <c r="C238" s="265" t="s">
        <v>354</v>
      </c>
      <c r="D238" s="261" t="s">
        <v>146</v>
      </c>
      <c r="E238" s="266" t="s">
        <v>1477</v>
      </c>
      <c r="F238" s="267">
        <v>7.34</v>
      </c>
      <c r="G238" s="263"/>
      <c r="H238" s="267">
        <v>7.34</v>
      </c>
      <c r="I238" s="263"/>
      <c r="J238" s="267">
        <v>20.92</v>
      </c>
      <c r="K238" s="263"/>
      <c r="L238" s="267">
        <v>20.92</v>
      </c>
      <c r="M238" s="263"/>
      <c r="N238" s="263"/>
      <c r="O238" s="263"/>
      <c r="P238" s="263"/>
      <c r="Q238" s="263"/>
    </row>
    <row r="239" spans="1:17" ht="22.5" x14ac:dyDescent="0.2">
      <c r="A239" s="252"/>
      <c r="B239" s="268" t="s">
        <v>405</v>
      </c>
      <c r="C239" s="265" t="s">
        <v>327</v>
      </c>
      <c r="D239" s="261" t="s">
        <v>146</v>
      </c>
      <c r="E239" s="266" t="s">
        <v>1478</v>
      </c>
      <c r="F239" s="267">
        <v>8.9700000000000006</v>
      </c>
      <c r="G239" s="263"/>
      <c r="H239" s="267">
        <v>8.9700000000000006</v>
      </c>
      <c r="I239" s="263"/>
      <c r="J239" s="267">
        <v>624.30999999999995</v>
      </c>
      <c r="K239" s="263"/>
      <c r="L239" s="267">
        <v>624.30999999999995</v>
      </c>
      <c r="M239" s="263"/>
      <c r="N239" s="263"/>
      <c r="O239" s="263"/>
      <c r="P239" s="263"/>
      <c r="Q239" s="263"/>
    </row>
    <row r="240" spans="1:17" ht="19.5" x14ac:dyDescent="0.2">
      <c r="A240" s="252"/>
      <c r="B240" s="268" t="s">
        <v>1479</v>
      </c>
      <c r="C240" s="265" t="s">
        <v>200</v>
      </c>
      <c r="D240" s="261" t="s">
        <v>146</v>
      </c>
      <c r="E240" s="266" t="s">
        <v>1480</v>
      </c>
      <c r="F240" s="267">
        <v>1.24</v>
      </c>
      <c r="G240" s="263"/>
      <c r="H240" s="267">
        <v>1.24</v>
      </c>
      <c r="I240" s="263"/>
      <c r="J240" s="267">
        <v>1.81</v>
      </c>
      <c r="K240" s="263"/>
      <c r="L240" s="267">
        <v>1.81</v>
      </c>
      <c r="M240" s="263"/>
      <c r="N240" s="263"/>
      <c r="O240" s="263"/>
      <c r="P240" s="263"/>
      <c r="Q240" s="263"/>
    </row>
    <row r="241" spans="1:17" ht="19.5" x14ac:dyDescent="0.2">
      <c r="A241" s="252"/>
      <c r="B241" s="268" t="s">
        <v>1481</v>
      </c>
      <c r="C241" s="265" t="s">
        <v>1482</v>
      </c>
      <c r="D241" s="261" t="s">
        <v>146</v>
      </c>
      <c r="E241" s="266" t="s">
        <v>1476</v>
      </c>
      <c r="F241" s="267">
        <v>2.86</v>
      </c>
      <c r="G241" s="263"/>
      <c r="H241" s="267">
        <v>2.86</v>
      </c>
      <c r="I241" s="263"/>
      <c r="J241" s="267">
        <v>2.97</v>
      </c>
      <c r="K241" s="263"/>
      <c r="L241" s="267">
        <v>2.97</v>
      </c>
      <c r="M241" s="263"/>
      <c r="N241" s="263"/>
      <c r="O241" s="263"/>
      <c r="P241" s="263"/>
      <c r="Q241" s="263"/>
    </row>
    <row r="242" spans="1:17" ht="19.5" x14ac:dyDescent="0.2">
      <c r="A242" s="252"/>
      <c r="B242" s="268" t="s">
        <v>362</v>
      </c>
      <c r="C242" s="265" t="s">
        <v>209</v>
      </c>
      <c r="D242" s="261" t="s">
        <v>146</v>
      </c>
      <c r="E242" s="266" t="s">
        <v>1483</v>
      </c>
      <c r="F242" s="267">
        <v>5.46</v>
      </c>
      <c r="G242" s="263"/>
      <c r="H242" s="267">
        <v>5.46</v>
      </c>
      <c r="I242" s="263"/>
      <c r="J242" s="267">
        <v>4.53</v>
      </c>
      <c r="K242" s="263"/>
      <c r="L242" s="267">
        <v>4.53</v>
      </c>
      <c r="M242" s="263"/>
      <c r="N242" s="263"/>
      <c r="O242" s="263"/>
      <c r="P242" s="263"/>
      <c r="Q242" s="263"/>
    </row>
    <row r="243" spans="1:17" ht="19.5" x14ac:dyDescent="0.2">
      <c r="A243" s="252"/>
      <c r="B243" s="268" t="s">
        <v>1484</v>
      </c>
      <c r="C243" s="265" t="s">
        <v>1485</v>
      </c>
      <c r="D243" s="261" t="s">
        <v>146</v>
      </c>
      <c r="E243" s="266" t="s">
        <v>1486</v>
      </c>
      <c r="F243" s="267">
        <v>72.209999999999994</v>
      </c>
      <c r="G243" s="263"/>
      <c r="H243" s="267">
        <v>72.209999999999994</v>
      </c>
      <c r="I243" s="263"/>
      <c r="J243" s="267">
        <v>390.66</v>
      </c>
      <c r="K243" s="263"/>
      <c r="L243" s="267">
        <v>390.66</v>
      </c>
      <c r="M243" s="263"/>
      <c r="N243" s="263"/>
      <c r="O243" s="263"/>
      <c r="P243" s="263"/>
      <c r="Q243" s="263"/>
    </row>
    <row r="244" spans="1:17" ht="19.5" x14ac:dyDescent="0.2">
      <c r="A244" s="252"/>
      <c r="B244" s="268" t="s">
        <v>1487</v>
      </c>
      <c r="C244" s="265" t="s">
        <v>1488</v>
      </c>
      <c r="D244" s="261" t="s">
        <v>146</v>
      </c>
      <c r="E244" s="266" t="s">
        <v>1480</v>
      </c>
      <c r="F244" s="267">
        <v>1.63</v>
      </c>
      <c r="G244" s="263"/>
      <c r="H244" s="267">
        <v>1.63</v>
      </c>
      <c r="I244" s="263"/>
      <c r="J244" s="267">
        <v>2.38</v>
      </c>
      <c r="K244" s="263"/>
      <c r="L244" s="267">
        <v>2.38</v>
      </c>
      <c r="M244" s="263"/>
      <c r="N244" s="263"/>
      <c r="O244" s="263"/>
      <c r="P244" s="263"/>
      <c r="Q244" s="263"/>
    </row>
    <row r="245" spans="1:17" ht="19.5" x14ac:dyDescent="0.2">
      <c r="A245" s="252"/>
      <c r="B245" s="268" t="s">
        <v>1489</v>
      </c>
      <c r="C245" s="265" t="s">
        <v>663</v>
      </c>
      <c r="D245" s="261" t="s">
        <v>146</v>
      </c>
      <c r="E245" s="266" t="s">
        <v>1476</v>
      </c>
      <c r="F245" s="267">
        <v>119.46</v>
      </c>
      <c r="G245" s="263"/>
      <c r="H245" s="267">
        <v>119.46</v>
      </c>
      <c r="I245" s="263"/>
      <c r="J245" s="267">
        <v>124.24</v>
      </c>
      <c r="K245" s="263"/>
      <c r="L245" s="267">
        <v>124.24</v>
      </c>
      <c r="M245" s="263"/>
      <c r="N245" s="263"/>
      <c r="O245" s="263"/>
      <c r="P245" s="263"/>
      <c r="Q245" s="263"/>
    </row>
    <row r="246" spans="1:17" ht="22.5" x14ac:dyDescent="0.2">
      <c r="A246" s="252"/>
      <c r="B246" s="268" t="s">
        <v>1285</v>
      </c>
      <c r="C246" s="265" t="s">
        <v>219</v>
      </c>
      <c r="D246" s="261" t="s">
        <v>220</v>
      </c>
      <c r="E246" s="266" t="s">
        <v>1490</v>
      </c>
      <c r="F246" s="267">
        <v>11.89</v>
      </c>
      <c r="G246" s="263"/>
      <c r="H246" s="263"/>
      <c r="I246" s="263"/>
      <c r="J246" s="267">
        <v>54.44</v>
      </c>
      <c r="K246" s="263"/>
      <c r="L246" s="263"/>
      <c r="M246" s="263"/>
      <c r="N246" s="263"/>
      <c r="O246" s="263"/>
      <c r="P246" s="263"/>
      <c r="Q246" s="263"/>
    </row>
    <row r="247" spans="1:17" ht="22.5" x14ac:dyDescent="0.2">
      <c r="A247" s="252"/>
      <c r="B247" s="268" t="s">
        <v>1491</v>
      </c>
      <c r="C247" s="265" t="s">
        <v>1492</v>
      </c>
      <c r="D247" s="261" t="s">
        <v>216</v>
      </c>
      <c r="E247" s="266" t="s">
        <v>1493</v>
      </c>
      <c r="F247" s="267">
        <v>10040.540000000001</v>
      </c>
      <c r="G247" s="263"/>
      <c r="H247" s="263"/>
      <c r="I247" s="263"/>
      <c r="J247" s="267">
        <v>531.14</v>
      </c>
      <c r="K247" s="263"/>
      <c r="L247" s="263"/>
      <c r="M247" s="263"/>
      <c r="N247" s="263"/>
      <c r="O247" s="263"/>
      <c r="P247" s="263"/>
      <c r="Q247" s="263"/>
    </row>
    <row r="248" spans="1:17" ht="22.5" x14ac:dyDescent="0.2">
      <c r="A248" s="252"/>
      <c r="B248" s="268" t="s">
        <v>1494</v>
      </c>
      <c r="C248" s="265" t="s">
        <v>230</v>
      </c>
      <c r="D248" s="261" t="s">
        <v>231</v>
      </c>
      <c r="E248" s="266" t="s">
        <v>1495</v>
      </c>
      <c r="F248" s="267">
        <v>9.16</v>
      </c>
      <c r="G248" s="263"/>
      <c r="H248" s="263"/>
      <c r="I248" s="263"/>
      <c r="J248" s="267">
        <v>9.5399999999999991</v>
      </c>
      <c r="K248" s="263"/>
      <c r="L248" s="263"/>
      <c r="M248" s="263"/>
      <c r="N248" s="263"/>
      <c r="O248" s="263"/>
      <c r="P248" s="263"/>
      <c r="Q248" s="263"/>
    </row>
    <row r="249" spans="1:17" ht="22.5" x14ac:dyDescent="0.2">
      <c r="A249" s="252"/>
      <c r="B249" s="268" t="s">
        <v>1496</v>
      </c>
      <c r="C249" s="265" t="s">
        <v>482</v>
      </c>
      <c r="D249" s="261" t="s">
        <v>71</v>
      </c>
      <c r="E249" s="266" t="s">
        <v>1497</v>
      </c>
      <c r="F249" s="267">
        <v>1</v>
      </c>
      <c r="G249" s="263"/>
      <c r="H249" s="263"/>
      <c r="I249" s="263"/>
      <c r="J249" s="267">
        <v>71.08</v>
      </c>
      <c r="K249" s="263"/>
      <c r="L249" s="263"/>
      <c r="M249" s="263"/>
      <c r="N249" s="263"/>
      <c r="O249" s="263"/>
      <c r="P249" s="263"/>
      <c r="Q249" s="263"/>
    </row>
    <row r="250" spans="1:17" x14ac:dyDescent="0.2">
      <c r="A250" s="257" t="s">
        <v>1498</v>
      </c>
      <c r="B250" s="256"/>
      <c r="C250" s="256"/>
      <c r="D250" s="256"/>
      <c r="E250" s="256"/>
      <c r="F250" s="256"/>
      <c r="G250" s="256"/>
      <c r="H250" s="256"/>
      <c r="I250" s="256"/>
      <c r="J250" s="256"/>
      <c r="K250" s="256"/>
      <c r="L250" s="256"/>
      <c r="M250" s="256"/>
      <c r="N250" s="256"/>
      <c r="O250" s="256"/>
      <c r="P250" s="256"/>
      <c r="Q250" s="256"/>
    </row>
    <row r="251" spans="1:17" ht="29.25" x14ac:dyDescent="0.2">
      <c r="A251" s="252">
        <v>43</v>
      </c>
      <c r="B251" s="258" t="s">
        <v>1499</v>
      </c>
      <c r="C251" s="259" t="s">
        <v>1500</v>
      </c>
      <c r="D251" s="260" t="s">
        <v>216</v>
      </c>
      <c r="E251" s="261" t="s">
        <v>1501</v>
      </c>
      <c r="F251" s="262">
        <v>32027.9</v>
      </c>
      <c r="G251" s="263"/>
      <c r="H251" s="263"/>
      <c r="I251" s="263"/>
      <c r="J251" s="263">
        <v>8910</v>
      </c>
      <c r="K251" s="263"/>
      <c r="L251" s="263"/>
      <c r="M251" s="263"/>
      <c r="N251" s="263"/>
      <c r="O251" s="263"/>
      <c r="P251" s="263"/>
      <c r="Q251" s="263"/>
    </row>
    <row r="252" spans="1:17" ht="29.25" x14ac:dyDescent="0.2">
      <c r="A252" s="252">
        <v>44</v>
      </c>
      <c r="B252" s="258" t="s">
        <v>1499</v>
      </c>
      <c r="C252" s="259" t="s">
        <v>1502</v>
      </c>
      <c r="D252" s="260" t="s">
        <v>216</v>
      </c>
      <c r="E252" s="261" t="s">
        <v>1503</v>
      </c>
      <c r="F252" s="262">
        <v>32027.9</v>
      </c>
      <c r="G252" s="263"/>
      <c r="H252" s="263"/>
      <c r="I252" s="263"/>
      <c r="J252" s="263">
        <v>50293</v>
      </c>
      <c r="K252" s="263"/>
      <c r="L252" s="263"/>
      <c r="M252" s="263"/>
      <c r="N252" s="263"/>
      <c r="O252" s="263"/>
      <c r="P252" s="263"/>
      <c r="Q252" s="263"/>
    </row>
    <row r="253" spans="1:17" ht="29.25" x14ac:dyDescent="0.2">
      <c r="A253" s="252">
        <v>45</v>
      </c>
      <c r="B253" s="258" t="s">
        <v>1499</v>
      </c>
      <c r="C253" s="259" t="s">
        <v>1504</v>
      </c>
      <c r="D253" s="260" t="s">
        <v>216</v>
      </c>
      <c r="E253" s="261" t="s">
        <v>1505</v>
      </c>
      <c r="F253" s="262">
        <v>32027.9</v>
      </c>
      <c r="G253" s="263"/>
      <c r="H253" s="263"/>
      <c r="I253" s="263"/>
      <c r="J253" s="263">
        <v>6108</v>
      </c>
      <c r="K253" s="263"/>
      <c r="L253" s="263"/>
      <c r="M253" s="263"/>
      <c r="N253" s="263"/>
      <c r="O253" s="263"/>
      <c r="P253" s="263"/>
      <c r="Q253" s="263"/>
    </row>
    <row r="254" spans="1:17" x14ac:dyDescent="0.2">
      <c r="A254" s="257" t="s">
        <v>1506</v>
      </c>
      <c r="B254" s="256"/>
      <c r="C254" s="256"/>
      <c r="D254" s="256"/>
      <c r="E254" s="256"/>
      <c r="F254" s="256"/>
      <c r="G254" s="256"/>
      <c r="H254" s="256"/>
      <c r="I254" s="256"/>
      <c r="J254" s="256"/>
      <c r="K254" s="256"/>
      <c r="L254" s="256"/>
      <c r="M254" s="256"/>
      <c r="N254" s="256"/>
      <c r="O254" s="256"/>
      <c r="P254" s="256"/>
      <c r="Q254" s="256"/>
    </row>
    <row r="255" spans="1:17" ht="48" x14ac:dyDescent="0.2">
      <c r="A255" s="252">
        <v>46</v>
      </c>
      <c r="B255" s="258" t="s">
        <v>1507</v>
      </c>
      <c r="C255" s="259" t="s">
        <v>1508</v>
      </c>
      <c r="D255" s="260" t="s">
        <v>242</v>
      </c>
      <c r="E255" s="261" t="s">
        <v>1509</v>
      </c>
      <c r="F255" s="262">
        <v>12750</v>
      </c>
      <c r="G255" s="263"/>
      <c r="H255" s="263"/>
      <c r="I255" s="263"/>
      <c r="J255" s="263">
        <v>191</v>
      </c>
      <c r="K255" s="263"/>
      <c r="L255" s="263"/>
      <c r="M255" s="263"/>
      <c r="N255" s="263"/>
      <c r="O255" s="263"/>
      <c r="P255" s="263"/>
      <c r="Q255" s="263"/>
    </row>
    <row r="256" spans="1:17" ht="36" x14ac:dyDescent="0.2">
      <c r="A256" s="252">
        <v>47</v>
      </c>
      <c r="B256" s="258" t="s">
        <v>1510</v>
      </c>
      <c r="C256" s="259" t="s">
        <v>1511</v>
      </c>
      <c r="D256" s="260" t="s">
        <v>346</v>
      </c>
      <c r="E256" s="287">
        <v>1</v>
      </c>
      <c r="F256" s="262">
        <v>703.8</v>
      </c>
      <c r="G256" s="263"/>
      <c r="H256" s="263"/>
      <c r="I256" s="263"/>
      <c r="J256" s="263">
        <v>704</v>
      </c>
      <c r="K256" s="263"/>
      <c r="L256" s="263"/>
      <c r="M256" s="263"/>
      <c r="N256" s="263"/>
      <c r="O256" s="263"/>
      <c r="P256" s="263"/>
      <c r="Q256" s="263"/>
    </row>
    <row r="257" spans="1:17" x14ac:dyDescent="0.2">
      <c r="A257" s="257" t="s">
        <v>1512</v>
      </c>
      <c r="B257" s="256"/>
      <c r="C257" s="256"/>
      <c r="D257" s="256"/>
      <c r="E257" s="256"/>
      <c r="F257" s="256"/>
      <c r="G257" s="256"/>
      <c r="H257" s="256"/>
      <c r="I257" s="256"/>
      <c r="J257" s="256"/>
      <c r="K257" s="256"/>
      <c r="L257" s="256"/>
      <c r="M257" s="256"/>
      <c r="N257" s="256"/>
      <c r="O257" s="256"/>
      <c r="P257" s="256"/>
      <c r="Q257" s="256"/>
    </row>
    <row r="258" spans="1:17" ht="48" x14ac:dyDescent="0.2">
      <c r="A258" s="252">
        <v>48</v>
      </c>
      <c r="B258" s="258" t="s">
        <v>1513</v>
      </c>
      <c r="C258" s="259" t="s">
        <v>1514</v>
      </c>
      <c r="D258" s="260" t="s">
        <v>242</v>
      </c>
      <c r="E258" s="261" t="s">
        <v>1509</v>
      </c>
      <c r="F258" s="262">
        <v>6839.99</v>
      </c>
      <c r="G258" s="263"/>
      <c r="H258" s="263"/>
      <c r="I258" s="263"/>
      <c r="J258" s="263">
        <v>103</v>
      </c>
      <c r="K258" s="263"/>
      <c r="L258" s="263"/>
      <c r="M258" s="263"/>
      <c r="N258" s="263"/>
      <c r="O258" s="263"/>
      <c r="P258" s="263"/>
      <c r="Q258" s="263"/>
    </row>
    <row r="259" spans="1:17" ht="36" x14ac:dyDescent="0.2">
      <c r="A259" s="252">
        <v>49</v>
      </c>
      <c r="B259" s="258" t="s">
        <v>1515</v>
      </c>
      <c r="C259" s="259" t="s">
        <v>1516</v>
      </c>
      <c r="D259" s="260" t="s">
        <v>346</v>
      </c>
      <c r="E259" s="287">
        <v>1</v>
      </c>
      <c r="F259" s="262">
        <v>362.7</v>
      </c>
      <c r="G259" s="263"/>
      <c r="H259" s="263"/>
      <c r="I259" s="263"/>
      <c r="J259" s="263">
        <v>363</v>
      </c>
      <c r="K259" s="263"/>
      <c r="L259" s="263"/>
      <c r="M259" s="263"/>
      <c r="N259" s="263"/>
      <c r="O259" s="263"/>
      <c r="P259" s="263"/>
      <c r="Q259" s="263"/>
    </row>
    <row r="260" spans="1:17" x14ac:dyDescent="0.2">
      <c r="A260" s="257" t="s">
        <v>1517</v>
      </c>
      <c r="B260" s="256"/>
      <c r="C260" s="256"/>
      <c r="D260" s="256"/>
      <c r="E260" s="256"/>
      <c r="F260" s="256"/>
      <c r="G260" s="256"/>
      <c r="H260" s="256"/>
      <c r="I260" s="256"/>
      <c r="J260" s="256"/>
      <c r="K260" s="256"/>
      <c r="L260" s="256"/>
      <c r="M260" s="256"/>
      <c r="N260" s="256"/>
      <c r="O260" s="256"/>
      <c r="P260" s="256"/>
      <c r="Q260" s="256"/>
    </row>
    <row r="261" spans="1:17" ht="48" x14ac:dyDescent="0.2">
      <c r="A261" s="252">
        <v>50</v>
      </c>
      <c r="B261" s="258" t="s">
        <v>1507</v>
      </c>
      <c r="C261" s="259" t="s">
        <v>1508</v>
      </c>
      <c r="D261" s="260" t="s">
        <v>242</v>
      </c>
      <c r="E261" s="261" t="s">
        <v>1509</v>
      </c>
      <c r="F261" s="262">
        <v>12750</v>
      </c>
      <c r="G261" s="263"/>
      <c r="H261" s="263"/>
      <c r="I261" s="263"/>
      <c r="J261" s="263">
        <v>191</v>
      </c>
      <c r="K261" s="263"/>
      <c r="L261" s="263"/>
      <c r="M261" s="263"/>
      <c r="N261" s="263"/>
      <c r="O261" s="263"/>
      <c r="P261" s="263"/>
      <c r="Q261" s="263"/>
    </row>
    <row r="262" spans="1:17" ht="36" x14ac:dyDescent="0.2">
      <c r="A262" s="252">
        <v>51</v>
      </c>
      <c r="B262" s="258" t="s">
        <v>1510</v>
      </c>
      <c r="C262" s="259" t="s">
        <v>1511</v>
      </c>
      <c r="D262" s="260" t="s">
        <v>346</v>
      </c>
      <c r="E262" s="287">
        <v>1</v>
      </c>
      <c r="F262" s="262">
        <v>703.8</v>
      </c>
      <c r="G262" s="263"/>
      <c r="H262" s="263"/>
      <c r="I262" s="263"/>
      <c r="J262" s="263">
        <v>704</v>
      </c>
      <c r="K262" s="263"/>
      <c r="L262" s="263"/>
      <c r="M262" s="263"/>
      <c r="N262" s="263"/>
      <c r="O262" s="263"/>
      <c r="P262" s="263"/>
      <c r="Q262" s="263"/>
    </row>
    <row r="263" spans="1:17" ht="24" x14ac:dyDescent="0.2">
      <c r="A263" s="252">
        <v>52</v>
      </c>
      <c r="B263" s="258" t="s">
        <v>1518</v>
      </c>
      <c r="C263" s="259" t="s">
        <v>1519</v>
      </c>
      <c r="D263" s="260" t="s">
        <v>346</v>
      </c>
      <c r="E263" s="287">
        <v>1</v>
      </c>
      <c r="F263" s="262">
        <v>106.67</v>
      </c>
      <c r="G263" s="263"/>
      <c r="H263" s="263"/>
      <c r="I263" s="263"/>
      <c r="J263" s="263">
        <v>107</v>
      </c>
      <c r="K263" s="263"/>
      <c r="L263" s="263"/>
      <c r="M263" s="263"/>
      <c r="N263" s="263"/>
      <c r="O263" s="263"/>
      <c r="P263" s="263"/>
      <c r="Q263" s="263"/>
    </row>
    <row r="264" spans="1:17" x14ac:dyDescent="0.2">
      <c r="A264" s="257" t="s">
        <v>1520</v>
      </c>
      <c r="B264" s="256"/>
      <c r="C264" s="256"/>
      <c r="D264" s="256"/>
      <c r="E264" s="256"/>
      <c r="F264" s="256"/>
      <c r="G264" s="256"/>
      <c r="H264" s="256"/>
      <c r="I264" s="256"/>
      <c r="J264" s="256"/>
      <c r="K264" s="256"/>
      <c r="L264" s="256"/>
      <c r="M264" s="256"/>
      <c r="N264" s="256"/>
      <c r="O264" s="256"/>
      <c r="P264" s="256"/>
      <c r="Q264" s="256"/>
    </row>
    <row r="265" spans="1:17" ht="48" x14ac:dyDescent="0.2">
      <c r="A265" s="252">
        <v>53</v>
      </c>
      <c r="B265" s="258" t="s">
        <v>1521</v>
      </c>
      <c r="C265" s="259" t="s">
        <v>1522</v>
      </c>
      <c r="D265" s="260" t="s">
        <v>242</v>
      </c>
      <c r="E265" s="261" t="s">
        <v>1523</v>
      </c>
      <c r="F265" s="262">
        <v>5332.5</v>
      </c>
      <c r="G265" s="263"/>
      <c r="H265" s="263"/>
      <c r="I265" s="263"/>
      <c r="J265" s="263">
        <v>165</v>
      </c>
      <c r="K265" s="263"/>
      <c r="L265" s="263"/>
      <c r="M265" s="263"/>
      <c r="N265" s="263"/>
      <c r="O265" s="263"/>
      <c r="P265" s="263"/>
      <c r="Q265" s="263"/>
    </row>
    <row r="266" spans="1:17" x14ac:dyDescent="0.2">
      <c r="A266" s="257" t="s">
        <v>1524</v>
      </c>
      <c r="B266" s="256"/>
      <c r="C266" s="256"/>
      <c r="D266" s="256"/>
      <c r="E266" s="256"/>
      <c r="F266" s="256"/>
      <c r="G266" s="256"/>
      <c r="H266" s="256"/>
      <c r="I266" s="256"/>
      <c r="J266" s="256"/>
      <c r="K266" s="256"/>
      <c r="L266" s="256"/>
      <c r="M266" s="256"/>
      <c r="N266" s="256"/>
      <c r="O266" s="256"/>
      <c r="P266" s="256"/>
      <c r="Q266" s="256"/>
    </row>
    <row r="267" spans="1:17" ht="48" x14ac:dyDescent="0.2">
      <c r="A267" s="252">
        <v>54</v>
      </c>
      <c r="B267" s="258" t="s">
        <v>1525</v>
      </c>
      <c r="C267" s="259" t="s">
        <v>1526</v>
      </c>
      <c r="D267" s="260" t="s">
        <v>242</v>
      </c>
      <c r="E267" s="261" t="s">
        <v>1509</v>
      </c>
      <c r="F267" s="262">
        <v>38175</v>
      </c>
      <c r="G267" s="263"/>
      <c r="H267" s="263"/>
      <c r="I267" s="263"/>
      <c r="J267" s="263">
        <v>573</v>
      </c>
      <c r="K267" s="263"/>
      <c r="L267" s="263"/>
      <c r="M267" s="263"/>
      <c r="N267" s="263"/>
      <c r="O267" s="263"/>
      <c r="P267" s="263"/>
      <c r="Q267" s="263"/>
    </row>
    <row r="268" spans="1:17" ht="36" x14ac:dyDescent="0.2">
      <c r="A268" s="252">
        <v>55</v>
      </c>
      <c r="B268" s="258" t="s">
        <v>1527</v>
      </c>
      <c r="C268" s="259" t="s">
        <v>1528</v>
      </c>
      <c r="D268" s="260" t="s">
        <v>346</v>
      </c>
      <c r="E268" s="287">
        <v>1</v>
      </c>
      <c r="F268" s="262">
        <v>1411.3</v>
      </c>
      <c r="G268" s="263"/>
      <c r="H268" s="263"/>
      <c r="I268" s="263"/>
      <c r="J268" s="263">
        <v>1411</v>
      </c>
      <c r="K268" s="263"/>
      <c r="L268" s="263"/>
      <c r="M268" s="263"/>
      <c r="N268" s="263"/>
      <c r="O268" s="263"/>
      <c r="P268" s="263"/>
      <c r="Q268" s="263"/>
    </row>
    <row r="269" spans="1:17" ht="24" x14ac:dyDescent="0.2">
      <c r="A269" s="252">
        <v>56</v>
      </c>
      <c r="B269" s="258" t="s">
        <v>1529</v>
      </c>
      <c r="C269" s="259" t="s">
        <v>1530</v>
      </c>
      <c r="D269" s="260" t="s">
        <v>346</v>
      </c>
      <c r="E269" s="287">
        <v>1</v>
      </c>
      <c r="F269" s="262">
        <v>203.24</v>
      </c>
      <c r="G269" s="263"/>
      <c r="H269" s="263"/>
      <c r="I269" s="263"/>
      <c r="J269" s="263">
        <v>203</v>
      </c>
      <c r="K269" s="263"/>
      <c r="L269" s="263"/>
      <c r="M269" s="263"/>
      <c r="N269" s="263"/>
      <c r="O269" s="263"/>
      <c r="P269" s="263"/>
      <c r="Q269" s="263"/>
    </row>
    <row r="270" spans="1:17" x14ac:dyDescent="0.2">
      <c r="A270" s="257" t="s">
        <v>1506</v>
      </c>
      <c r="B270" s="256"/>
      <c r="C270" s="256"/>
      <c r="D270" s="256"/>
      <c r="E270" s="256"/>
      <c r="F270" s="256"/>
      <c r="G270" s="256"/>
      <c r="H270" s="256"/>
      <c r="I270" s="256"/>
      <c r="J270" s="256"/>
      <c r="K270" s="256"/>
      <c r="L270" s="256"/>
      <c r="M270" s="256"/>
      <c r="N270" s="256"/>
      <c r="O270" s="256"/>
      <c r="P270" s="256"/>
      <c r="Q270" s="256"/>
    </row>
    <row r="271" spans="1:17" ht="48" x14ac:dyDescent="0.2">
      <c r="A271" s="252">
        <v>57</v>
      </c>
      <c r="B271" s="258" t="s">
        <v>1507</v>
      </c>
      <c r="C271" s="259" t="s">
        <v>1508</v>
      </c>
      <c r="D271" s="260" t="s">
        <v>242</v>
      </c>
      <c r="E271" s="261" t="s">
        <v>1509</v>
      </c>
      <c r="F271" s="262">
        <v>12750</v>
      </c>
      <c r="G271" s="263"/>
      <c r="H271" s="263"/>
      <c r="I271" s="263"/>
      <c r="J271" s="263">
        <v>191</v>
      </c>
      <c r="K271" s="263"/>
      <c r="L271" s="263"/>
      <c r="M271" s="263"/>
      <c r="N271" s="263"/>
      <c r="O271" s="263"/>
      <c r="P271" s="263"/>
      <c r="Q271" s="263"/>
    </row>
    <row r="272" spans="1:17" ht="36" x14ac:dyDescent="0.2">
      <c r="A272" s="252">
        <v>58</v>
      </c>
      <c r="B272" s="258" t="s">
        <v>1510</v>
      </c>
      <c r="C272" s="259" t="s">
        <v>1511</v>
      </c>
      <c r="D272" s="260" t="s">
        <v>346</v>
      </c>
      <c r="E272" s="287">
        <v>1</v>
      </c>
      <c r="F272" s="262">
        <v>703.8</v>
      </c>
      <c r="G272" s="263"/>
      <c r="H272" s="263"/>
      <c r="I272" s="263"/>
      <c r="J272" s="263">
        <v>704</v>
      </c>
      <c r="K272" s="263"/>
      <c r="L272" s="263"/>
      <c r="M272" s="263"/>
      <c r="N272" s="263"/>
      <c r="O272" s="263"/>
      <c r="P272" s="263"/>
      <c r="Q272" s="263"/>
    </row>
    <row r="273" spans="1:17" x14ac:dyDescent="0.2">
      <c r="A273" s="257" t="s">
        <v>1531</v>
      </c>
      <c r="B273" s="256"/>
      <c r="C273" s="256"/>
      <c r="D273" s="256"/>
      <c r="E273" s="256"/>
      <c r="F273" s="256"/>
      <c r="G273" s="256"/>
      <c r="H273" s="256"/>
      <c r="I273" s="256"/>
      <c r="J273" s="256"/>
      <c r="K273" s="256"/>
      <c r="L273" s="256"/>
      <c r="M273" s="256"/>
      <c r="N273" s="256"/>
      <c r="O273" s="256"/>
      <c r="P273" s="256"/>
      <c r="Q273" s="256"/>
    </row>
    <row r="274" spans="1:17" ht="48" x14ac:dyDescent="0.2">
      <c r="A274" s="252">
        <v>59</v>
      </c>
      <c r="B274" s="258" t="s">
        <v>1532</v>
      </c>
      <c r="C274" s="259" t="s">
        <v>1533</v>
      </c>
      <c r="D274" s="260" t="s">
        <v>242</v>
      </c>
      <c r="E274" s="261" t="s">
        <v>1509</v>
      </c>
      <c r="F274" s="262">
        <v>2193</v>
      </c>
      <c r="G274" s="263"/>
      <c r="H274" s="263"/>
      <c r="I274" s="263"/>
      <c r="J274" s="263">
        <v>33</v>
      </c>
      <c r="K274" s="263"/>
      <c r="L274" s="263"/>
      <c r="M274" s="263"/>
      <c r="N274" s="263"/>
      <c r="O274" s="263"/>
      <c r="P274" s="263"/>
      <c r="Q274" s="263"/>
    </row>
    <row r="275" spans="1:17" ht="36" x14ac:dyDescent="0.2">
      <c r="A275" s="252">
        <v>60</v>
      </c>
      <c r="B275" s="258" t="s">
        <v>1534</v>
      </c>
      <c r="C275" s="259" t="s">
        <v>1535</v>
      </c>
      <c r="D275" s="260" t="s">
        <v>346</v>
      </c>
      <c r="E275" s="287">
        <v>1</v>
      </c>
      <c r="F275" s="262">
        <v>234</v>
      </c>
      <c r="G275" s="263"/>
      <c r="H275" s="263"/>
      <c r="I275" s="263"/>
      <c r="J275" s="263">
        <v>234</v>
      </c>
      <c r="K275" s="263"/>
      <c r="L275" s="263"/>
      <c r="M275" s="263"/>
      <c r="N275" s="263"/>
      <c r="O275" s="263"/>
      <c r="P275" s="263"/>
      <c r="Q275" s="263"/>
    </row>
    <row r="276" spans="1:17" x14ac:dyDescent="0.2">
      <c r="A276" s="257" t="s">
        <v>1536</v>
      </c>
      <c r="B276" s="256"/>
      <c r="C276" s="256"/>
      <c r="D276" s="256"/>
      <c r="E276" s="256"/>
      <c r="F276" s="256"/>
      <c r="G276" s="256"/>
      <c r="H276" s="256"/>
      <c r="I276" s="256"/>
      <c r="J276" s="256"/>
      <c r="K276" s="256"/>
      <c r="L276" s="256"/>
      <c r="M276" s="256"/>
      <c r="N276" s="256"/>
      <c r="O276" s="256"/>
      <c r="P276" s="256"/>
      <c r="Q276" s="256"/>
    </row>
    <row r="277" spans="1:17" ht="29.25" x14ac:dyDescent="0.2">
      <c r="A277" s="252">
        <v>61</v>
      </c>
      <c r="B277" s="258" t="s">
        <v>1537</v>
      </c>
      <c r="C277" s="259" t="s">
        <v>1538</v>
      </c>
      <c r="D277" s="260" t="s">
        <v>216</v>
      </c>
      <c r="E277" s="261" t="s">
        <v>1539</v>
      </c>
      <c r="F277" s="262">
        <v>49400</v>
      </c>
      <c r="G277" s="263"/>
      <c r="H277" s="263"/>
      <c r="I277" s="263"/>
      <c r="J277" s="263">
        <v>59</v>
      </c>
      <c r="K277" s="263"/>
      <c r="L277" s="263"/>
      <c r="M277" s="263"/>
      <c r="N277" s="263"/>
      <c r="O277" s="263"/>
      <c r="P277" s="263"/>
      <c r="Q277" s="263"/>
    </row>
    <row r="278" spans="1:17" ht="29.25" x14ac:dyDescent="0.2">
      <c r="A278" s="252">
        <v>62</v>
      </c>
      <c r="B278" s="258" t="s">
        <v>1540</v>
      </c>
      <c r="C278" s="259" t="s">
        <v>1541</v>
      </c>
      <c r="D278" s="260" t="s">
        <v>216</v>
      </c>
      <c r="E278" s="261" t="s">
        <v>1542</v>
      </c>
      <c r="F278" s="262">
        <v>38006</v>
      </c>
      <c r="G278" s="263"/>
      <c r="H278" s="263"/>
      <c r="I278" s="263"/>
      <c r="J278" s="263">
        <v>589</v>
      </c>
      <c r="K278" s="263"/>
      <c r="L278" s="263"/>
      <c r="M278" s="263"/>
      <c r="N278" s="263"/>
      <c r="O278" s="263"/>
      <c r="P278" s="263"/>
      <c r="Q278" s="263"/>
    </row>
    <row r="279" spans="1:17" ht="24" x14ac:dyDescent="0.2">
      <c r="A279" s="252">
        <v>63</v>
      </c>
      <c r="B279" s="258" t="s">
        <v>1543</v>
      </c>
      <c r="C279" s="259" t="s">
        <v>1544</v>
      </c>
      <c r="D279" s="260" t="s">
        <v>216</v>
      </c>
      <c r="E279" s="261" t="s">
        <v>1545</v>
      </c>
      <c r="F279" s="262">
        <v>7094.17</v>
      </c>
      <c r="G279" s="263"/>
      <c r="H279" s="263"/>
      <c r="I279" s="263"/>
      <c r="J279" s="263">
        <v>67</v>
      </c>
      <c r="K279" s="263"/>
      <c r="L279" s="263"/>
      <c r="M279" s="263"/>
      <c r="N279" s="263"/>
      <c r="O279" s="263"/>
      <c r="P279" s="263"/>
      <c r="Q279" s="263"/>
    </row>
    <row r="280" spans="1:17" ht="38.25" x14ac:dyDescent="0.2">
      <c r="A280" s="252">
        <v>64</v>
      </c>
      <c r="B280" s="258" t="s">
        <v>1546</v>
      </c>
      <c r="C280" s="259" t="s">
        <v>372</v>
      </c>
      <c r="D280" s="260" t="s">
        <v>231</v>
      </c>
      <c r="E280" s="261" t="s">
        <v>1547</v>
      </c>
      <c r="F280" s="262">
        <v>16.8</v>
      </c>
      <c r="G280" s="263"/>
      <c r="H280" s="263"/>
      <c r="I280" s="263"/>
      <c r="J280" s="263">
        <v>6</v>
      </c>
      <c r="K280" s="263"/>
      <c r="L280" s="263"/>
      <c r="M280" s="263"/>
      <c r="N280" s="263"/>
      <c r="O280" s="263"/>
      <c r="P280" s="263"/>
      <c r="Q280" s="263"/>
    </row>
    <row r="281" spans="1:17" ht="24" x14ac:dyDescent="0.2">
      <c r="A281" s="252">
        <v>65</v>
      </c>
      <c r="B281" s="258" t="s">
        <v>1548</v>
      </c>
      <c r="C281" s="259" t="s">
        <v>334</v>
      </c>
      <c r="D281" s="260" t="s">
        <v>231</v>
      </c>
      <c r="E281" s="287">
        <v>0.4</v>
      </c>
      <c r="F281" s="262">
        <v>24.75</v>
      </c>
      <c r="G281" s="263"/>
      <c r="H281" s="263"/>
      <c r="I281" s="263"/>
      <c r="J281" s="263">
        <v>10</v>
      </c>
      <c r="K281" s="263"/>
      <c r="L281" s="263"/>
      <c r="M281" s="263"/>
      <c r="N281" s="263"/>
      <c r="O281" s="263"/>
      <c r="P281" s="263"/>
      <c r="Q281" s="263"/>
    </row>
    <row r="282" spans="1:17" x14ac:dyDescent="0.2">
      <c r="A282" s="257" t="s">
        <v>1549</v>
      </c>
      <c r="B282" s="256"/>
      <c r="C282" s="256"/>
      <c r="D282" s="256"/>
      <c r="E282" s="256"/>
      <c r="F282" s="256"/>
      <c r="G282" s="256"/>
      <c r="H282" s="256"/>
      <c r="I282" s="256"/>
      <c r="J282" s="256"/>
      <c r="K282" s="256"/>
      <c r="L282" s="256"/>
      <c r="M282" s="256"/>
      <c r="N282" s="256"/>
      <c r="O282" s="256"/>
      <c r="P282" s="256"/>
      <c r="Q282" s="256"/>
    </row>
    <row r="283" spans="1:17" ht="29.25" x14ac:dyDescent="0.2">
      <c r="A283" s="252">
        <v>66</v>
      </c>
      <c r="B283" s="258" t="s">
        <v>1499</v>
      </c>
      <c r="C283" s="259" t="s">
        <v>1550</v>
      </c>
      <c r="D283" s="260" t="s">
        <v>216</v>
      </c>
      <c r="E283" s="261" t="s">
        <v>1551</v>
      </c>
      <c r="F283" s="262">
        <v>32027.9</v>
      </c>
      <c r="G283" s="263"/>
      <c r="H283" s="263"/>
      <c r="I283" s="263"/>
      <c r="J283" s="263">
        <v>855</v>
      </c>
      <c r="K283" s="263"/>
      <c r="L283" s="263"/>
      <c r="M283" s="263"/>
      <c r="N283" s="263"/>
      <c r="O283" s="263"/>
      <c r="P283" s="263"/>
      <c r="Q283" s="263"/>
    </row>
    <row r="284" spans="1:17" ht="24" x14ac:dyDescent="0.2">
      <c r="A284" s="252">
        <v>67</v>
      </c>
      <c r="B284" s="258" t="s">
        <v>1552</v>
      </c>
      <c r="C284" s="259" t="s">
        <v>1553</v>
      </c>
      <c r="D284" s="260" t="s">
        <v>216</v>
      </c>
      <c r="E284" s="261" t="s">
        <v>1554</v>
      </c>
      <c r="F284" s="262">
        <v>48758</v>
      </c>
      <c r="G284" s="263"/>
      <c r="H284" s="263"/>
      <c r="I284" s="263"/>
      <c r="J284" s="263">
        <v>410</v>
      </c>
      <c r="K284" s="263"/>
      <c r="L284" s="263"/>
      <c r="M284" s="263"/>
      <c r="N284" s="263"/>
      <c r="O284" s="263"/>
      <c r="P284" s="263"/>
      <c r="Q284" s="263"/>
    </row>
    <row r="285" spans="1:17" x14ac:dyDescent="0.2">
      <c r="A285" s="257" t="s">
        <v>1555</v>
      </c>
      <c r="B285" s="256"/>
      <c r="C285" s="256"/>
      <c r="D285" s="256"/>
      <c r="E285" s="256"/>
      <c r="F285" s="256"/>
      <c r="G285" s="256"/>
      <c r="H285" s="256"/>
      <c r="I285" s="256"/>
      <c r="J285" s="256"/>
      <c r="K285" s="256"/>
      <c r="L285" s="256"/>
      <c r="M285" s="256"/>
      <c r="N285" s="256"/>
      <c r="O285" s="256"/>
      <c r="P285" s="256"/>
      <c r="Q285" s="256"/>
    </row>
    <row r="286" spans="1:17" ht="29.25" x14ac:dyDescent="0.2">
      <c r="A286" s="252">
        <v>68</v>
      </c>
      <c r="B286" s="258" t="s">
        <v>1499</v>
      </c>
      <c r="C286" s="259" t="s">
        <v>1550</v>
      </c>
      <c r="D286" s="260" t="s">
        <v>216</v>
      </c>
      <c r="E286" s="261" t="s">
        <v>1556</v>
      </c>
      <c r="F286" s="262">
        <v>32027.9</v>
      </c>
      <c r="G286" s="263"/>
      <c r="H286" s="263"/>
      <c r="I286" s="263"/>
      <c r="J286" s="263">
        <v>935</v>
      </c>
      <c r="K286" s="263"/>
      <c r="L286" s="263"/>
      <c r="M286" s="263"/>
      <c r="N286" s="263"/>
      <c r="O286" s="263"/>
      <c r="P286" s="263"/>
      <c r="Q286" s="263"/>
    </row>
    <row r="287" spans="1:17" ht="24" x14ac:dyDescent="0.2">
      <c r="A287" s="252">
        <v>69</v>
      </c>
      <c r="B287" s="258" t="s">
        <v>1552</v>
      </c>
      <c r="C287" s="259" t="s">
        <v>1553</v>
      </c>
      <c r="D287" s="260" t="s">
        <v>216</v>
      </c>
      <c r="E287" s="261" t="s">
        <v>1557</v>
      </c>
      <c r="F287" s="262">
        <v>48758</v>
      </c>
      <c r="G287" s="263"/>
      <c r="H287" s="263"/>
      <c r="I287" s="263"/>
      <c r="J287" s="263">
        <v>366</v>
      </c>
      <c r="K287" s="263"/>
      <c r="L287" s="263"/>
      <c r="M287" s="263"/>
      <c r="N287" s="263"/>
      <c r="O287" s="263"/>
      <c r="P287" s="263"/>
      <c r="Q287" s="263"/>
    </row>
    <row r="288" spans="1:17" x14ac:dyDescent="0.2">
      <c r="A288" s="257" t="s">
        <v>243</v>
      </c>
      <c r="B288" s="256"/>
      <c r="C288" s="256"/>
      <c r="D288" s="256"/>
      <c r="E288" s="256"/>
      <c r="F288" s="256"/>
      <c r="G288" s="256"/>
      <c r="H288" s="256"/>
      <c r="I288" s="256"/>
      <c r="J288" s="262">
        <v>80895</v>
      </c>
      <c r="K288" s="262">
        <v>4316</v>
      </c>
      <c r="L288" s="262">
        <v>1408</v>
      </c>
      <c r="M288" s="262">
        <v>22</v>
      </c>
      <c r="N288" s="263"/>
      <c r="O288" s="262">
        <v>319.91000000000003</v>
      </c>
      <c r="P288" s="263"/>
      <c r="Q288" s="262">
        <v>1.19</v>
      </c>
    </row>
    <row r="289" spans="1:17" x14ac:dyDescent="0.2">
      <c r="A289" s="257" t="s">
        <v>244</v>
      </c>
      <c r="B289" s="256"/>
      <c r="C289" s="256"/>
      <c r="D289" s="256"/>
      <c r="E289" s="256"/>
      <c r="F289" s="256"/>
      <c r="G289" s="256"/>
      <c r="H289" s="256"/>
      <c r="I289" s="256"/>
      <c r="J289" s="262">
        <v>2977</v>
      </c>
      <c r="K289" s="263"/>
      <c r="L289" s="263"/>
      <c r="M289" s="263"/>
      <c r="N289" s="263"/>
      <c r="O289" s="263"/>
      <c r="P289" s="263"/>
      <c r="Q289" s="263"/>
    </row>
    <row r="290" spans="1:17" x14ac:dyDescent="0.2">
      <c r="A290" s="257" t="s">
        <v>245</v>
      </c>
      <c r="B290" s="256"/>
      <c r="C290" s="256"/>
      <c r="D290" s="256"/>
      <c r="E290" s="256"/>
      <c r="F290" s="256"/>
      <c r="G290" s="256"/>
      <c r="H290" s="256"/>
      <c r="I290" s="256"/>
      <c r="J290" s="262">
        <v>165</v>
      </c>
      <c r="K290" s="263"/>
      <c r="L290" s="263"/>
      <c r="M290" s="263"/>
      <c r="N290" s="263"/>
      <c r="O290" s="263"/>
      <c r="P290" s="263"/>
      <c r="Q290" s="263"/>
    </row>
    <row r="291" spans="1:17" x14ac:dyDescent="0.2">
      <c r="A291" s="269" t="s">
        <v>1558</v>
      </c>
      <c r="B291" s="256"/>
      <c r="C291" s="256"/>
      <c r="D291" s="256"/>
      <c r="E291" s="256"/>
      <c r="F291" s="256"/>
      <c r="G291" s="256"/>
      <c r="H291" s="256"/>
      <c r="I291" s="256"/>
      <c r="J291" s="263"/>
      <c r="K291" s="263"/>
      <c r="L291" s="263"/>
      <c r="M291" s="263"/>
      <c r="N291" s="263"/>
      <c r="O291" s="263"/>
      <c r="P291" s="263"/>
      <c r="Q291" s="263"/>
    </row>
    <row r="292" spans="1:17" x14ac:dyDescent="0.2">
      <c r="A292" s="257" t="s">
        <v>570</v>
      </c>
      <c r="B292" s="256"/>
      <c r="C292" s="256"/>
      <c r="D292" s="256"/>
      <c r="E292" s="256"/>
      <c r="F292" s="256"/>
      <c r="G292" s="256"/>
      <c r="H292" s="256"/>
      <c r="I292" s="256"/>
      <c r="J292" s="262">
        <v>75223</v>
      </c>
      <c r="K292" s="263"/>
      <c r="L292" s="263"/>
      <c r="M292" s="263"/>
      <c r="N292" s="263"/>
      <c r="O292" s="262">
        <v>18.32</v>
      </c>
      <c r="P292" s="263"/>
      <c r="Q292" s="262">
        <v>0.15</v>
      </c>
    </row>
    <row r="293" spans="1:17" x14ac:dyDescent="0.2">
      <c r="A293" s="257" t="s">
        <v>571</v>
      </c>
      <c r="B293" s="256"/>
      <c r="C293" s="256"/>
      <c r="D293" s="256"/>
      <c r="E293" s="256"/>
      <c r="F293" s="256"/>
      <c r="G293" s="256"/>
      <c r="H293" s="256"/>
      <c r="I293" s="256"/>
      <c r="J293" s="262">
        <v>8814</v>
      </c>
      <c r="K293" s="263"/>
      <c r="L293" s="263"/>
      <c r="M293" s="263"/>
      <c r="N293" s="263"/>
      <c r="O293" s="262">
        <v>301.58999999999997</v>
      </c>
      <c r="P293" s="263"/>
      <c r="Q293" s="262">
        <v>1.04</v>
      </c>
    </row>
    <row r="294" spans="1:17" x14ac:dyDescent="0.2">
      <c r="A294" s="257" t="s">
        <v>252</v>
      </c>
      <c r="B294" s="256"/>
      <c r="C294" s="256"/>
      <c r="D294" s="256"/>
      <c r="E294" s="256"/>
      <c r="F294" s="256"/>
      <c r="G294" s="256"/>
      <c r="H294" s="256"/>
      <c r="I294" s="256"/>
      <c r="J294" s="262">
        <v>84037</v>
      </c>
      <c r="K294" s="263"/>
      <c r="L294" s="263"/>
      <c r="M294" s="263"/>
      <c r="N294" s="263"/>
      <c r="O294" s="262">
        <v>319.91000000000003</v>
      </c>
      <c r="P294" s="263"/>
      <c r="Q294" s="262">
        <v>1.19</v>
      </c>
    </row>
    <row r="295" spans="1:17" x14ac:dyDescent="0.2">
      <c r="A295" s="257" t="s">
        <v>253</v>
      </c>
      <c r="B295" s="256"/>
      <c r="C295" s="256"/>
      <c r="D295" s="256"/>
      <c r="E295" s="256"/>
      <c r="F295" s="256"/>
      <c r="G295" s="256"/>
      <c r="H295" s="256"/>
      <c r="I295" s="256"/>
      <c r="J295" s="263"/>
      <c r="K295" s="263"/>
      <c r="L295" s="263"/>
      <c r="M295" s="263"/>
      <c r="N295" s="263"/>
      <c r="O295" s="263"/>
      <c r="P295" s="263"/>
      <c r="Q295" s="263"/>
    </row>
    <row r="296" spans="1:17" x14ac:dyDescent="0.2">
      <c r="A296" s="257" t="s">
        <v>572</v>
      </c>
      <c r="B296" s="256"/>
      <c r="C296" s="256"/>
      <c r="D296" s="256"/>
      <c r="E296" s="256"/>
      <c r="F296" s="256"/>
      <c r="G296" s="256"/>
      <c r="H296" s="256"/>
      <c r="I296" s="256"/>
      <c r="J296" s="262">
        <v>75171</v>
      </c>
      <c r="K296" s="263"/>
      <c r="L296" s="263"/>
      <c r="M296" s="263"/>
      <c r="N296" s="263"/>
      <c r="O296" s="263"/>
      <c r="P296" s="263"/>
      <c r="Q296" s="263"/>
    </row>
    <row r="297" spans="1:17" x14ac:dyDescent="0.2">
      <c r="A297" s="257" t="s">
        <v>254</v>
      </c>
      <c r="B297" s="256"/>
      <c r="C297" s="256"/>
      <c r="D297" s="256"/>
      <c r="E297" s="256"/>
      <c r="F297" s="256"/>
      <c r="G297" s="256"/>
      <c r="H297" s="256"/>
      <c r="I297" s="256"/>
      <c r="J297" s="262">
        <v>1408</v>
      </c>
      <c r="K297" s="263"/>
      <c r="L297" s="263"/>
      <c r="M297" s="263"/>
      <c r="N297" s="263"/>
      <c r="O297" s="263"/>
      <c r="P297" s="263"/>
      <c r="Q297" s="263"/>
    </row>
    <row r="298" spans="1:17" x14ac:dyDescent="0.2">
      <c r="A298" s="257" t="s">
        <v>255</v>
      </c>
      <c r="B298" s="256"/>
      <c r="C298" s="256"/>
      <c r="D298" s="256"/>
      <c r="E298" s="256"/>
      <c r="F298" s="256"/>
      <c r="G298" s="256"/>
      <c r="H298" s="256"/>
      <c r="I298" s="256"/>
      <c r="J298" s="262">
        <v>4338</v>
      </c>
      <c r="K298" s="263"/>
      <c r="L298" s="263"/>
      <c r="M298" s="263"/>
      <c r="N298" s="263"/>
      <c r="O298" s="263"/>
      <c r="P298" s="263"/>
      <c r="Q298" s="263"/>
    </row>
    <row r="299" spans="1:17" x14ac:dyDescent="0.2">
      <c r="A299" s="257" t="s">
        <v>256</v>
      </c>
      <c r="B299" s="256"/>
      <c r="C299" s="256"/>
      <c r="D299" s="256"/>
      <c r="E299" s="256"/>
      <c r="F299" s="256"/>
      <c r="G299" s="256"/>
      <c r="H299" s="256"/>
      <c r="I299" s="256"/>
      <c r="J299" s="262">
        <v>2977</v>
      </c>
      <c r="K299" s="263"/>
      <c r="L299" s="263"/>
      <c r="M299" s="263"/>
      <c r="N299" s="263"/>
      <c r="O299" s="263"/>
      <c r="P299" s="263"/>
      <c r="Q299" s="263"/>
    </row>
    <row r="300" spans="1:17" x14ac:dyDescent="0.2">
      <c r="A300" s="257" t="s">
        <v>257</v>
      </c>
      <c r="B300" s="256"/>
      <c r="C300" s="256"/>
      <c r="D300" s="256"/>
      <c r="E300" s="256"/>
      <c r="F300" s="256"/>
      <c r="G300" s="256"/>
      <c r="H300" s="256"/>
      <c r="I300" s="256"/>
      <c r="J300" s="262">
        <v>165</v>
      </c>
      <c r="K300" s="263"/>
      <c r="L300" s="263"/>
      <c r="M300" s="263"/>
      <c r="N300" s="263"/>
      <c r="O300" s="263"/>
      <c r="P300" s="263"/>
      <c r="Q300" s="263"/>
    </row>
    <row r="301" spans="1:17" x14ac:dyDescent="0.2">
      <c r="A301" s="269" t="s">
        <v>1559</v>
      </c>
      <c r="B301" s="256"/>
      <c r="C301" s="256"/>
      <c r="D301" s="256"/>
      <c r="E301" s="256"/>
      <c r="F301" s="256"/>
      <c r="G301" s="256"/>
      <c r="H301" s="256"/>
      <c r="I301" s="256"/>
      <c r="J301" s="270">
        <v>84037</v>
      </c>
      <c r="K301" s="263"/>
      <c r="L301" s="263"/>
      <c r="M301" s="263"/>
      <c r="N301" s="263"/>
      <c r="O301" s="270">
        <v>319.91000000000003</v>
      </c>
      <c r="P301" s="263"/>
      <c r="Q301" s="270">
        <v>1.19</v>
      </c>
    </row>
    <row r="302" spans="1:17" x14ac:dyDescent="0.2">
      <c r="A302" s="255" t="s">
        <v>1560</v>
      </c>
      <c r="B302" s="256"/>
      <c r="C302" s="256"/>
      <c r="D302" s="256"/>
      <c r="E302" s="256"/>
      <c r="F302" s="256"/>
      <c r="G302" s="256"/>
      <c r="H302" s="256"/>
      <c r="I302" s="256"/>
      <c r="J302" s="256"/>
      <c r="K302" s="256"/>
      <c r="L302" s="256"/>
      <c r="M302" s="256"/>
      <c r="N302" s="256"/>
      <c r="O302" s="256"/>
      <c r="P302" s="256"/>
      <c r="Q302" s="256"/>
    </row>
    <row r="303" spans="1:17" ht="55.5" x14ac:dyDescent="0.2">
      <c r="A303" s="252">
        <v>70</v>
      </c>
      <c r="B303" s="258" t="s">
        <v>1321</v>
      </c>
      <c r="C303" s="259" t="s">
        <v>1322</v>
      </c>
      <c r="D303" s="260" t="s">
        <v>399</v>
      </c>
      <c r="E303" s="261" t="s">
        <v>1323</v>
      </c>
      <c r="F303" s="262">
        <v>4153.57</v>
      </c>
      <c r="G303" s="262">
        <v>2268.73</v>
      </c>
      <c r="H303" s="262">
        <v>680.76</v>
      </c>
      <c r="I303" s="262">
        <v>102.9</v>
      </c>
      <c r="J303" s="263">
        <v>8</v>
      </c>
      <c r="K303" s="263">
        <v>5</v>
      </c>
      <c r="L303" s="263">
        <v>1</v>
      </c>
      <c r="M303" s="263"/>
      <c r="N303" s="263">
        <v>162.4</v>
      </c>
      <c r="O303" s="263">
        <v>0.32</v>
      </c>
      <c r="P303" s="263">
        <v>5.9</v>
      </c>
      <c r="Q303" s="263">
        <v>0.01</v>
      </c>
    </row>
    <row r="304" spans="1:17" ht="19.5" x14ac:dyDescent="0.2">
      <c r="A304" s="252"/>
      <c r="B304" s="264"/>
      <c r="C304" s="265" t="s">
        <v>619</v>
      </c>
      <c r="D304" s="261" t="s">
        <v>119</v>
      </c>
      <c r="E304" s="266" t="s">
        <v>1324</v>
      </c>
      <c r="F304" s="267">
        <v>13.97</v>
      </c>
      <c r="G304" s="267">
        <v>13.97</v>
      </c>
      <c r="H304" s="263"/>
      <c r="I304" s="263"/>
      <c r="J304" s="267">
        <v>4.47</v>
      </c>
      <c r="K304" s="267">
        <v>4.47</v>
      </c>
      <c r="L304" s="263"/>
      <c r="M304" s="263"/>
      <c r="N304" s="263"/>
      <c r="O304" s="263"/>
      <c r="P304" s="263"/>
      <c r="Q304" s="263"/>
    </row>
    <row r="305" spans="1:17" ht="22.5" x14ac:dyDescent="0.2">
      <c r="A305" s="252"/>
      <c r="B305" s="268" t="s">
        <v>402</v>
      </c>
      <c r="C305" s="265" t="s">
        <v>403</v>
      </c>
      <c r="D305" s="261" t="s">
        <v>146</v>
      </c>
      <c r="E305" s="266" t="s">
        <v>1325</v>
      </c>
      <c r="F305" s="267">
        <v>255.96</v>
      </c>
      <c r="G305" s="263"/>
      <c r="H305" s="267">
        <v>255.96</v>
      </c>
      <c r="I305" s="267">
        <v>18.2</v>
      </c>
      <c r="J305" s="263"/>
      <c r="K305" s="263"/>
      <c r="L305" s="263"/>
      <c r="M305" s="263"/>
      <c r="N305" s="263"/>
      <c r="O305" s="263"/>
      <c r="P305" s="263"/>
      <c r="Q305" s="263"/>
    </row>
    <row r="306" spans="1:17" ht="22.5" x14ac:dyDescent="0.2">
      <c r="A306" s="252"/>
      <c r="B306" s="268" t="s">
        <v>190</v>
      </c>
      <c r="C306" s="265" t="s">
        <v>191</v>
      </c>
      <c r="D306" s="261" t="s">
        <v>146</v>
      </c>
      <c r="E306" s="266" t="s">
        <v>1326</v>
      </c>
      <c r="F306" s="267">
        <v>127.47</v>
      </c>
      <c r="G306" s="263"/>
      <c r="H306" s="267">
        <v>127.47</v>
      </c>
      <c r="I306" s="267">
        <v>18.2</v>
      </c>
      <c r="J306" s="263"/>
      <c r="K306" s="263"/>
      <c r="L306" s="263"/>
      <c r="M306" s="263"/>
      <c r="N306" s="263"/>
      <c r="O306" s="263"/>
      <c r="P306" s="263"/>
      <c r="Q306" s="263"/>
    </row>
    <row r="307" spans="1:17" ht="19.5" x14ac:dyDescent="0.2">
      <c r="A307" s="252"/>
      <c r="B307" s="268" t="s">
        <v>1327</v>
      </c>
      <c r="C307" s="265" t="s">
        <v>1328</v>
      </c>
      <c r="D307" s="261" t="s">
        <v>146</v>
      </c>
      <c r="E307" s="266" t="s">
        <v>1329</v>
      </c>
      <c r="F307" s="267">
        <v>108.01</v>
      </c>
      <c r="G307" s="263"/>
      <c r="H307" s="267">
        <v>108.01</v>
      </c>
      <c r="I307" s="267">
        <v>17.43</v>
      </c>
      <c r="J307" s="267">
        <v>1.08</v>
      </c>
      <c r="K307" s="263"/>
      <c r="L307" s="267">
        <v>1.08</v>
      </c>
      <c r="M307" s="267">
        <v>0.17</v>
      </c>
      <c r="N307" s="263"/>
      <c r="O307" s="263"/>
      <c r="P307" s="263"/>
      <c r="Q307" s="263"/>
    </row>
    <row r="308" spans="1:17" ht="19.5" x14ac:dyDescent="0.2">
      <c r="A308" s="252"/>
      <c r="B308" s="268" t="s">
        <v>407</v>
      </c>
      <c r="C308" s="265" t="s">
        <v>212</v>
      </c>
      <c r="D308" s="261" t="s">
        <v>146</v>
      </c>
      <c r="E308" s="266" t="s">
        <v>1330</v>
      </c>
      <c r="F308" s="267">
        <v>109.17</v>
      </c>
      <c r="G308" s="263"/>
      <c r="H308" s="267">
        <v>109.17</v>
      </c>
      <c r="I308" s="263"/>
      <c r="J308" s="263"/>
      <c r="K308" s="263"/>
      <c r="L308" s="263"/>
      <c r="M308" s="263"/>
      <c r="N308" s="263"/>
      <c r="O308" s="263"/>
      <c r="P308" s="263"/>
      <c r="Q308" s="263"/>
    </row>
    <row r="309" spans="1:17" ht="22.5" x14ac:dyDescent="0.2">
      <c r="A309" s="252"/>
      <c r="B309" s="268" t="s">
        <v>1331</v>
      </c>
      <c r="C309" s="265" t="s">
        <v>1332</v>
      </c>
      <c r="D309" s="261" t="s">
        <v>216</v>
      </c>
      <c r="E309" s="266" t="s">
        <v>1333</v>
      </c>
      <c r="F309" s="267">
        <v>40313.82</v>
      </c>
      <c r="G309" s="263"/>
      <c r="H309" s="263"/>
      <c r="I309" s="263"/>
      <c r="J309" s="263"/>
      <c r="K309" s="263"/>
      <c r="L309" s="263"/>
      <c r="M309" s="263"/>
      <c r="N309" s="263"/>
      <c r="O309" s="263"/>
      <c r="P309" s="263"/>
      <c r="Q309" s="263"/>
    </row>
    <row r="310" spans="1:17" ht="22.5" x14ac:dyDescent="0.2">
      <c r="A310" s="252"/>
      <c r="B310" s="268" t="s">
        <v>1334</v>
      </c>
      <c r="C310" s="265" t="s">
        <v>1335</v>
      </c>
      <c r="D310" s="261" t="s">
        <v>231</v>
      </c>
      <c r="E310" s="266" t="s">
        <v>1336</v>
      </c>
      <c r="F310" s="267">
        <v>35.700000000000003</v>
      </c>
      <c r="G310" s="263"/>
      <c r="H310" s="263"/>
      <c r="I310" s="263"/>
      <c r="J310" s="267">
        <v>0.02</v>
      </c>
      <c r="K310" s="263"/>
      <c r="L310" s="263"/>
      <c r="M310" s="263"/>
      <c r="N310" s="263"/>
      <c r="O310" s="263"/>
      <c r="P310" s="263"/>
      <c r="Q310" s="263"/>
    </row>
    <row r="311" spans="1:17" ht="22.5" x14ac:dyDescent="0.2">
      <c r="A311" s="252"/>
      <c r="B311" s="268" t="s">
        <v>1337</v>
      </c>
      <c r="C311" s="265" t="s">
        <v>1338</v>
      </c>
      <c r="D311" s="261" t="s">
        <v>434</v>
      </c>
      <c r="E311" s="266" t="s">
        <v>1339</v>
      </c>
      <c r="F311" s="267">
        <v>272.49</v>
      </c>
      <c r="G311" s="263"/>
      <c r="H311" s="263"/>
      <c r="I311" s="263"/>
      <c r="J311" s="267">
        <v>0.05</v>
      </c>
      <c r="K311" s="263"/>
      <c r="L311" s="263"/>
      <c r="M311" s="263"/>
      <c r="N311" s="263"/>
      <c r="O311" s="263"/>
      <c r="P311" s="263"/>
      <c r="Q311" s="263"/>
    </row>
    <row r="312" spans="1:17" ht="22.5" x14ac:dyDescent="0.2">
      <c r="A312" s="252"/>
      <c r="B312" s="268" t="s">
        <v>1340</v>
      </c>
      <c r="C312" s="265" t="s">
        <v>1341</v>
      </c>
      <c r="D312" s="261" t="s">
        <v>231</v>
      </c>
      <c r="E312" s="266" t="s">
        <v>1342</v>
      </c>
      <c r="F312" s="267">
        <v>28.56</v>
      </c>
      <c r="G312" s="263"/>
      <c r="H312" s="263"/>
      <c r="I312" s="263"/>
      <c r="J312" s="267">
        <v>0.04</v>
      </c>
      <c r="K312" s="263"/>
      <c r="L312" s="263"/>
      <c r="M312" s="263"/>
      <c r="N312" s="263"/>
      <c r="O312" s="263"/>
      <c r="P312" s="263"/>
      <c r="Q312" s="263"/>
    </row>
    <row r="313" spans="1:17" ht="22.5" x14ac:dyDescent="0.2">
      <c r="A313" s="252"/>
      <c r="B313" s="268" t="s">
        <v>1343</v>
      </c>
      <c r="C313" s="265" t="s">
        <v>1344</v>
      </c>
      <c r="D313" s="261" t="s">
        <v>231</v>
      </c>
      <c r="E313" s="266" t="s">
        <v>1345</v>
      </c>
      <c r="F313" s="267">
        <v>12.42</v>
      </c>
      <c r="G313" s="263"/>
      <c r="H313" s="263"/>
      <c r="I313" s="263"/>
      <c r="J313" s="267">
        <v>0.01</v>
      </c>
      <c r="K313" s="263"/>
      <c r="L313" s="263"/>
      <c r="M313" s="263"/>
      <c r="N313" s="263"/>
      <c r="O313" s="263"/>
      <c r="P313" s="263"/>
      <c r="Q313" s="263"/>
    </row>
    <row r="314" spans="1:17" ht="22.5" x14ac:dyDescent="0.2">
      <c r="A314" s="252"/>
      <c r="B314" s="268" t="s">
        <v>527</v>
      </c>
      <c r="C314" s="265" t="s">
        <v>416</v>
      </c>
      <c r="D314" s="261" t="s">
        <v>231</v>
      </c>
      <c r="E314" s="266" t="s">
        <v>1346</v>
      </c>
      <c r="F314" s="267">
        <v>2.38</v>
      </c>
      <c r="G314" s="263"/>
      <c r="H314" s="263"/>
      <c r="I314" s="263"/>
      <c r="J314" s="263"/>
      <c r="K314" s="263"/>
      <c r="L314" s="263"/>
      <c r="M314" s="263"/>
      <c r="N314" s="263"/>
      <c r="O314" s="263"/>
      <c r="P314" s="263"/>
      <c r="Q314" s="263"/>
    </row>
    <row r="315" spans="1:17" ht="22.5" x14ac:dyDescent="0.2">
      <c r="A315" s="252"/>
      <c r="B315" s="268" t="s">
        <v>528</v>
      </c>
      <c r="C315" s="265" t="s">
        <v>418</v>
      </c>
      <c r="D315" s="261" t="s">
        <v>220</v>
      </c>
      <c r="E315" s="266" t="s">
        <v>1347</v>
      </c>
      <c r="F315" s="267">
        <v>4.88</v>
      </c>
      <c r="G315" s="263"/>
      <c r="H315" s="263"/>
      <c r="I315" s="263"/>
      <c r="J315" s="267">
        <v>0.02</v>
      </c>
      <c r="K315" s="263"/>
      <c r="L315" s="263"/>
      <c r="M315" s="263"/>
      <c r="N315" s="263"/>
      <c r="O315" s="263"/>
      <c r="P315" s="263"/>
      <c r="Q315" s="263"/>
    </row>
    <row r="316" spans="1:17" ht="22.5" x14ac:dyDescent="0.2">
      <c r="A316" s="252"/>
      <c r="B316" s="268" t="s">
        <v>1348</v>
      </c>
      <c r="C316" s="265" t="s">
        <v>1349</v>
      </c>
      <c r="D316" s="261" t="s">
        <v>242</v>
      </c>
      <c r="E316" s="266" t="s">
        <v>1350</v>
      </c>
      <c r="F316" s="267">
        <v>116.3</v>
      </c>
      <c r="G316" s="263"/>
      <c r="H316" s="263"/>
      <c r="I316" s="263"/>
      <c r="J316" s="267">
        <v>2.17</v>
      </c>
      <c r="K316" s="263"/>
      <c r="L316" s="263"/>
      <c r="M316" s="263"/>
      <c r="N316" s="263"/>
      <c r="O316" s="263"/>
      <c r="P316" s="263"/>
      <c r="Q316" s="263"/>
    </row>
    <row r="317" spans="1:17" ht="55.5" x14ac:dyDescent="0.2">
      <c r="A317" s="252">
        <v>71</v>
      </c>
      <c r="B317" s="258" t="s">
        <v>1351</v>
      </c>
      <c r="C317" s="259" t="s">
        <v>1561</v>
      </c>
      <c r="D317" s="260" t="s">
        <v>399</v>
      </c>
      <c r="E317" s="261" t="s">
        <v>1562</v>
      </c>
      <c r="F317" s="262">
        <v>5982.76</v>
      </c>
      <c r="G317" s="262">
        <v>1896.37</v>
      </c>
      <c r="H317" s="262">
        <v>1502.26</v>
      </c>
      <c r="I317" s="262">
        <v>234.74</v>
      </c>
      <c r="J317" s="263">
        <v>658</v>
      </c>
      <c r="K317" s="263">
        <v>209</v>
      </c>
      <c r="L317" s="263">
        <v>165</v>
      </c>
      <c r="M317" s="263">
        <v>26</v>
      </c>
      <c r="N317" s="263">
        <v>141.52000000000001</v>
      </c>
      <c r="O317" s="263">
        <v>15.57</v>
      </c>
      <c r="P317" s="263">
        <v>13.46</v>
      </c>
      <c r="Q317" s="263">
        <v>1.48</v>
      </c>
    </row>
    <row r="318" spans="1:17" ht="19.5" x14ac:dyDescent="0.2">
      <c r="A318" s="252"/>
      <c r="B318" s="264"/>
      <c r="C318" s="265" t="s">
        <v>400</v>
      </c>
      <c r="D318" s="261" t="s">
        <v>119</v>
      </c>
      <c r="E318" s="266" t="s">
        <v>1563</v>
      </c>
      <c r="F318" s="267">
        <v>13.4</v>
      </c>
      <c r="G318" s="267">
        <v>13.4</v>
      </c>
      <c r="H318" s="263"/>
      <c r="I318" s="263"/>
      <c r="J318" s="267">
        <v>208.64</v>
      </c>
      <c r="K318" s="267">
        <v>208.64</v>
      </c>
      <c r="L318" s="263"/>
      <c r="M318" s="263"/>
      <c r="N318" s="263"/>
      <c r="O318" s="263"/>
      <c r="P318" s="263"/>
      <c r="Q318" s="263"/>
    </row>
    <row r="319" spans="1:17" ht="22.5" x14ac:dyDescent="0.2">
      <c r="A319" s="252"/>
      <c r="B319" s="268" t="s">
        <v>402</v>
      </c>
      <c r="C319" s="265" t="s">
        <v>403</v>
      </c>
      <c r="D319" s="261" t="s">
        <v>146</v>
      </c>
      <c r="E319" s="266" t="s">
        <v>1564</v>
      </c>
      <c r="F319" s="267">
        <v>255.96</v>
      </c>
      <c r="G319" s="263"/>
      <c r="H319" s="267">
        <v>255.96</v>
      </c>
      <c r="I319" s="267">
        <v>18.2</v>
      </c>
      <c r="J319" s="267">
        <v>2.56</v>
      </c>
      <c r="K319" s="263"/>
      <c r="L319" s="267">
        <v>2.56</v>
      </c>
      <c r="M319" s="267">
        <v>0.18</v>
      </c>
      <c r="N319" s="263"/>
      <c r="O319" s="263"/>
      <c r="P319" s="263"/>
      <c r="Q319" s="263"/>
    </row>
    <row r="320" spans="1:17" ht="22.5" x14ac:dyDescent="0.2">
      <c r="A320" s="252"/>
      <c r="B320" s="268" t="s">
        <v>190</v>
      </c>
      <c r="C320" s="265" t="s">
        <v>191</v>
      </c>
      <c r="D320" s="261" t="s">
        <v>146</v>
      </c>
      <c r="E320" s="266" t="s">
        <v>1565</v>
      </c>
      <c r="F320" s="267">
        <v>127.47</v>
      </c>
      <c r="G320" s="263"/>
      <c r="H320" s="267">
        <v>127.47</v>
      </c>
      <c r="I320" s="267">
        <v>18.2</v>
      </c>
      <c r="J320" s="267">
        <v>1.27</v>
      </c>
      <c r="K320" s="263"/>
      <c r="L320" s="267">
        <v>1.27</v>
      </c>
      <c r="M320" s="267">
        <v>0.18</v>
      </c>
      <c r="N320" s="263"/>
      <c r="O320" s="263"/>
      <c r="P320" s="263"/>
      <c r="Q320" s="263"/>
    </row>
    <row r="321" spans="1:17" ht="19.5" x14ac:dyDescent="0.2">
      <c r="A321" s="252"/>
      <c r="B321" s="268" t="s">
        <v>1327</v>
      </c>
      <c r="C321" s="265" t="s">
        <v>1328</v>
      </c>
      <c r="D321" s="261" t="s">
        <v>146</v>
      </c>
      <c r="E321" s="266" t="s">
        <v>1566</v>
      </c>
      <c r="F321" s="267">
        <v>108.01</v>
      </c>
      <c r="G321" s="263"/>
      <c r="H321" s="267">
        <v>108.01</v>
      </c>
      <c r="I321" s="267">
        <v>17.43</v>
      </c>
      <c r="J321" s="267">
        <v>158.77000000000001</v>
      </c>
      <c r="K321" s="263"/>
      <c r="L321" s="267">
        <v>158.77000000000001</v>
      </c>
      <c r="M321" s="267">
        <v>25.62</v>
      </c>
      <c r="N321" s="263"/>
      <c r="O321" s="263"/>
      <c r="P321" s="263"/>
      <c r="Q321" s="263"/>
    </row>
    <row r="322" spans="1:17" ht="19.5" x14ac:dyDescent="0.2">
      <c r="A322" s="252"/>
      <c r="B322" s="268" t="s">
        <v>407</v>
      </c>
      <c r="C322" s="265" t="s">
        <v>212</v>
      </c>
      <c r="D322" s="261" t="s">
        <v>146</v>
      </c>
      <c r="E322" s="266" t="s">
        <v>1567</v>
      </c>
      <c r="F322" s="267">
        <v>109.17</v>
      </c>
      <c r="G322" s="263"/>
      <c r="H322" s="267">
        <v>109.17</v>
      </c>
      <c r="I322" s="263"/>
      <c r="J322" s="267">
        <v>4.37</v>
      </c>
      <c r="K322" s="263"/>
      <c r="L322" s="267">
        <v>4.37</v>
      </c>
      <c r="M322" s="263"/>
      <c r="N322" s="263"/>
      <c r="O322" s="263"/>
      <c r="P322" s="263"/>
      <c r="Q322" s="263"/>
    </row>
    <row r="323" spans="1:17" ht="22.5" x14ac:dyDescent="0.2">
      <c r="A323" s="252"/>
      <c r="B323" s="268" t="s">
        <v>1331</v>
      </c>
      <c r="C323" s="265" t="s">
        <v>1332</v>
      </c>
      <c r="D323" s="261" t="s">
        <v>216</v>
      </c>
      <c r="E323" s="266" t="s">
        <v>1568</v>
      </c>
      <c r="F323" s="267">
        <v>40313.82</v>
      </c>
      <c r="G323" s="263"/>
      <c r="H323" s="263"/>
      <c r="I323" s="263"/>
      <c r="J323" s="267">
        <v>4.03</v>
      </c>
      <c r="K323" s="263"/>
      <c r="L323" s="263"/>
      <c r="M323" s="263"/>
      <c r="N323" s="263"/>
      <c r="O323" s="263"/>
      <c r="P323" s="263"/>
      <c r="Q323" s="263"/>
    </row>
    <row r="324" spans="1:17" ht="22.5" x14ac:dyDescent="0.2">
      <c r="A324" s="252"/>
      <c r="B324" s="268" t="s">
        <v>1334</v>
      </c>
      <c r="C324" s="265" t="s">
        <v>1335</v>
      </c>
      <c r="D324" s="261" t="s">
        <v>231</v>
      </c>
      <c r="E324" s="266" t="s">
        <v>1569</v>
      </c>
      <c r="F324" s="267">
        <v>35.700000000000003</v>
      </c>
      <c r="G324" s="263"/>
      <c r="H324" s="263"/>
      <c r="I324" s="263"/>
      <c r="J324" s="267">
        <v>1.69</v>
      </c>
      <c r="K324" s="263"/>
      <c r="L324" s="263"/>
      <c r="M324" s="263"/>
      <c r="N324" s="263"/>
      <c r="O324" s="263"/>
      <c r="P324" s="263"/>
      <c r="Q324" s="263"/>
    </row>
    <row r="325" spans="1:17" ht="22.5" x14ac:dyDescent="0.2">
      <c r="A325" s="252"/>
      <c r="B325" s="268" t="s">
        <v>1337</v>
      </c>
      <c r="C325" s="265" t="s">
        <v>1338</v>
      </c>
      <c r="D325" s="261" t="s">
        <v>434</v>
      </c>
      <c r="E325" s="266" t="s">
        <v>1570</v>
      </c>
      <c r="F325" s="267">
        <v>272.49</v>
      </c>
      <c r="G325" s="263"/>
      <c r="H325" s="263"/>
      <c r="I325" s="263"/>
      <c r="J325" s="267">
        <v>2.56</v>
      </c>
      <c r="K325" s="263"/>
      <c r="L325" s="263"/>
      <c r="M325" s="263"/>
      <c r="N325" s="263"/>
      <c r="O325" s="263"/>
      <c r="P325" s="263"/>
      <c r="Q325" s="263"/>
    </row>
    <row r="326" spans="1:17" ht="22.5" x14ac:dyDescent="0.2">
      <c r="A326" s="252"/>
      <c r="B326" s="268" t="s">
        <v>1340</v>
      </c>
      <c r="C326" s="265" t="s">
        <v>1341</v>
      </c>
      <c r="D326" s="261" t="s">
        <v>231</v>
      </c>
      <c r="E326" s="266" t="s">
        <v>1571</v>
      </c>
      <c r="F326" s="267">
        <v>28.56</v>
      </c>
      <c r="G326" s="263"/>
      <c r="H326" s="263"/>
      <c r="I326" s="263"/>
      <c r="J326" s="267">
        <v>1.48</v>
      </c>
      <c r="K326" s="263"/>
      <c r="L326" s="263"/>
      <c r="M326" s="263"/>
      <c r="N326" s="263"/>
      <c r="O326" s="263"/>
      <c r="P326" s="263"/>
      <c r="Q326" s="263"/>
    </row>
    <row r="327" spans="1:17" ht="22.5" x14ac:dyDescent="0.2">
      <c r="A327" s="252"/>
      <c r="B327" s="268" t="s">
        <v>1343</v>
      </c>
      <c r="C327" s="265" t="s">
        <v>1344</v>
      </c>
      <c r="D327" s="261" t="s">
        <v>231</v>
      </c>
      <c r="E327" s="266" t="s">
        <v>1572</v>
      </c>
      <c r="F327" s="267">
        <v>12.42</v>
      </c>
      <c r="G327" s="263"/>
      <c r="H327" s="263"/>
      <c r="I327" s="263"/>
      <c r="J327" s="267">
        <v>0.71</v>
      </c>
      <c r="K327" s="263"/>
      <c r="L327" s="263"/>
      <c r="M327" s="263"/>
      <c r="N327" s="263"/>
      <c r="O327" s="263"/>
      <c r="P327" s="263"/>
      <c r="Q327" s="263"/>
    </row>
    <row r="328" spans="1:17" ht="22.5" x14ac:dyDescent="0.2">
      <c r="A328" s="252"/>
      <c r="B328" s="268" t="s">
        <v>527</v>
      </c>
      <c r="C328" s="265" t="s">
        <v>416</v>
      </c>
      <c r="D328" s="261" t="s">
        <v>231</v>
      </c>
      <c r="E328" s="266" t="s">
        <v>1573</v>
      </c>
      <c r="F328" s="267">
        <v>2.38</v>
      </c>
      <c r="G328" s="263"/>
      <c r="H328" s="263"/>
      <c r="I328" s="263"/>
      <c r="J328" s="263"/>
      <c r="K328" s="263"/>
      <c r="L328" s="263"/>
      <c r="M328" s="263"/>
      <c r="N328" s="263"/>
      <c r="O328" s="263"/>
      <c r="P328" s="263"/>
      <c r="Q328" s="263"/>
    </row>
    <row r="329" spans="1:17" ht="22.5" x14ac:dyDescent="0.2">
      <c r="A329" s="252"/>
      <c r="B329" s="268" t="s">
        <v>528</v>
      </c>
      <c r="C329" s="265" t="s">
        <v>418</v>
      </c>
      <c r="D329" s="261" t="s">
        <v>220</v>
      </c>
      <c r="E329" s="266" t="s">
        <v>1574</v>
      </c>
      <c r="F329" s="267">
        <v>4.88</v>
      </c>
      <c r="G329" s="263"/>
      <c r="H329" s="263"/>
      <c r="I329" s="263"/>
      <c r="J329" s="267">
        <v>2.5099999999999998</v>
      </c>
      <c r="K329" s="263"/>
      <c r="L329" s="263"/>
      <c r="M329" s="263"/>
      <c r="N329" s="263"/>
      <c r="O329" s="263"/>
      <c r="P329" s="263"/>
      <c r="Q329" s="263"/>
    </row>
    <row r="330" spans="1:17" ht="22.5" x14ac:dyDescent="0.2">
      <c r="A330" s="252"/>
      <c r="B330" s="268" t="s">
        <v>1365</v>
      </c>
      <c r="C330" s="265" t="s">
        <v>1366</v>
      </c>
      <c r="D330" s="261" t="s">
        <v>242</v>
      </c>
      <c r="E330" s="266" t="s">
        <v>1575</v>
      </c>
      <c r="F330" s="267">
        <v>261.51</v>
      </c>
      <c r="G330" s="263"/>
      <c r="H330" s="263"/>
      <c r="I330" s="263"/>
      <c r="J330" s="267">
        <v>272.23</v>
      </c>
      <c r="K330" s="263"/>
      <c r="L330" s="263"/>
      <c r="M330" s="263"/>
      <c r="N330" s="263"/>
      <c r="O330" s="263"/>
      <c r="P330" s="263"/>
      <c r="Q330" s="263"/>
    </row>
    <row r="331" spans="1:17" ht="55.5" x14ac:dyDescent="0.2">
      <c r="A331" s="252">
        <v>72</v>
      </c>
      <c r="B331" s="258" t="s">
        <v>1576</v>
      </c>
      <c r="C331" s="259" t="s">
        <v>1577</v>
      </c>
      <c r="D331" s="260" t="s">
        <v>399</v>
      </c>
      <c r="E331" s="261" t="s">
        <v>1323</v>
      </c>
      <c r="F331" s="262">
        <v>7180.79</v>
      </c>
      <c r="G331" s="262">
        <v>2176.16</v>
      </c>
      <c r="H331" s="262">
        <v>1888.7</v>
      </c>
      <c r="I331" s="262">
        <v>295.95999999999998</v>
      </c>
      <c r="J331" s="263">
        <v>14</v>
      </c>
      <c r="K331" s="263">
        <v>4</v>
      </c>
      <c r="L331" s="263">
        <v>4</v>
      </c>
      <c r="M331" s="263">
        <v>1</v>
      </c>
      <c r="N331" s="263">
        <v>162.4</v>
      </c>
      <c r="O331" s="263">
        <v>0.32</v>
      </c>
      <c r="P331" s="263">
        <v>16.97</v>
      </c>
      <c r="Q331" s="263">
        <v>0.03</v>
      </c>
    </row>
    <row r="332" spans="1:17" ht="19.5" x14ac:dyDescent="0.2">
      <c r="A332" s="252"/>
      <c r="B332" s="264"/>
      <c r="C332" s="265" t="s">
        <v>400</v>
      </c>
      <c r="D332" s="261" t="s">
        <v>119</v>
      </c>
      <c r="E332" s="266" t="s">
        <v>1324</v>
      </c>
      <c r="F332" s="267">
        <v>13.4</v>
      </c>
      <c r="G332" s="267">
        <v>13.4</v>
      </c>
      <c r="H332" s="263"/>
      <c r="I332" s="263"/>
      <c r="J332" s="267">
        <v>4.29</v>
      </c>
      <c r="K332" s="267">
        <v>4.29</v>
      </c>
      <c r="L332" s="263"/>
      <c r="M332" s="263"/>
      <c r="N332" s="263"/>
      <c r="O332" s="263"/>
      <c r="P332" s="263"/>
      <c r="Q332" s="263"/>
    </row>
    <row r="333" spans="1:17" ht="22.5" x14ac:dyDescent="0.2">
      <c r="A333" s="252"/>
      <c r="B333" s="268" t="s">
        <v>402</v>
      </c>
      <c r="C333" s="265" t="s">
        <v>403</v>
      </c>
      <c r="D333" s="261" t="s">
        <v>146</v>
      </c>
      <c r="E333" s="266" t="s">
        <v>1578</v>
      </c>
      <c r="F333" s="267">
        <v>255.96</v>
      </c>
      <c r="G333" s="263"/>
      <c r="H333" s="267">
        <v>255.96</v>
      </c>
      <c r="I333" s="267">
        <v>18.2</v>
      </c>
      <c r="J333" s="263"/>
      <c r="K333" s="263"/>
      <c r="L333" s="263"/>
      <c r="M333" s="263"/>
      <c r="N333" s="263"/>
      <c r="O333" s="263"/>
      <c r="P333" s="263"/>
      <c r="Q333" s="263"/>
    </row>
    <row r="334" spans="1:17" ht="22.5" x14ac:dyDescent="0.2">
      <c r="A334" s="252"/>
      <c r="B334" s="268" t="s">
        <v>190</v>
      </c>
      <c r="C334" s="265" t="s">
        <v>191</v>
      </c>
      <c r="D334" s="261" t="s">
        <v>146</v>
      </c>
      <c r="E334" s="266" t="s">
        <v>1355</v>
      </c>
      <c r="F334" s="267">
        <v>127.47</v>
      </c>
      <c r="G334" s="263"/>
      <c r="H334" s="267">
        <v>127.47</v>
      </c>
      <c r="I334" s="267">
        <v>18.2</v>
      </c>
      <c r="J334" s="263"/>
      <c r="K334" s="263"/>
      <c r="L334" s="263"/>
      <c r="M334" s="263"/>
      <c r="N334" s="263"/>
      <c r="O334" s="263"/>
      <c r="P334" s="263"/>
      <c r="Q334" s="263"/>
    </row>
    <row r="335" spans="1:17" ht="19.5" x14ac:dyDescent="0.2">
      <c r="A335" s="252"/>
      <c r="B335" s="268" t="s">
        <v>1327</v>
      </c>
      <c r="C335" s="265" t="s">
        <v>1328</v>
      </c>
      <c r="D335" s="261" t="s">
        <v>146</v>
      </c>
      <c r="E335" s="266" t="s">
        <v>1579</v>
      </c>
      <c r="F335" s="267">
        <v>108.01</v>
      </c>
      <c r="G335" s="263"/>
      <c r="H335" s="267">
        <v>108.01</v>
      </c>
      <c r="I335" s="267">
        <v>17.43</v>
      </c>
      <c r="J335" s="267">
        <v>3.24</v>
      </c>
      <c r="K335" s="263"/>
      <c r="L335" s="267">
        <v>3.24</v>
      </c>
      <c r="M335" s="267">
        <v>0.52</v>
      </c>
      <c r="N335" s="263"/>
      <c r="O335" s="263"/>
      <c r="P335" s="263"/>
      <c r="Q335" s="263"/>
    </row>
    <row r="336" spans="1:17" ht="19.5" x14ac:dyDescent="0.2">
      <c r="A336" s="252"/>
      <c r="B336" s="268" t="s">
        <v>407</v>
      </c>
      <c r="C336" s="265" t="s">
        <v>212</v>
      </c>
      <c r="D336" s="261" t="s">
        <v>146</v>
      </c>
      <c r="E336" s="266" t="s">
        <v>1580</v>
      </c>
      <c r="F336" s="267">
        <v>109.17</v>
      </c>
      <c r="G336" s="263"/>
      <c r="H336" s="267">
        <v>109.17</v>
      </c>
      <c r="I336" s="263"/>
      <c r="J336" s="263"/>
      <c r="K336" s="263"/>
      <c r="L336" s="263"/>
      <c r="M336" s="263"/>
      <c r="N336" s="263"/>
      <c r="O336" s="263"/>
      <c r="P336" s="263"/>
      <c r="Q336" s="263"/>
    </row>
    <row r="337" spans="1:17" ht="22.5" x14ac:dyDescent="0.2">
      <c r="A337" s="252"/>
      <c r="B337" s="268" t="s">
        <v>1331</v>
      </c>
      <c r="C337" s="265" t="s">
        <v>1332</v>
      </c>
      <c r="D337" s="261" t="s">
        <v>216</v>
      </c>
      <c r="E337" s="266" t="s">
        <v>1581</v>
      </c>
      <c r="F337" s="267">
        <v>40313.82</v>
      </c>
      <c r="G337" s="263"/>
      <c r="H337" s="263"/>
      <c r="I337" s="263"/>
      <c r="J337" s="263"/>
      <c r="K337" s="263"/>
      <c r="L337" s="263"/>
      <c r="M337" s="263"/>
      <c r="N337" s="263"/>
      <c r="O337" s="263"/>
      <c r="P337" s="263"/>
      <c r="Q337" s="263"/>
    </row>
    <row r="338" spans="1:17" ht="22.5" x14ac:dyDescent="0.2">
      <c r="A338" s="252"/>
      <c r="B338" s="268" t="s">
        <v>1376</v>
      </c>
      <c r="C338" s="265" t="s">
        <v>1338</v>
      </c>
      <c r="D338" s="261" t="s">
        <v>434</v>
      </c>
      <c r="E338" s="266" t="s">
        <v>1582</v>
      </c>
      <c r="F338" s="267">
        <v>272.49</v>
      </c>
      <c r="G338" s="263"/>
      <c r="H338" s="263"/>
      <c r="I338" s="263"/>
      <c r="J338" s="267">
        <v>0.05</v>
      </c>
      <c r="K338" s="263"/>
      <c r="L338" s="263"/>
      <c r="M338" s="263"/>
      <c r="N338" s="263"/>
      <c r="O338" s="263"/>
      <c r="P338" s="263"/>
      <c r="Q338" s="263"/>
    </row>
    <row r="339" spans="1:17" ht="22.5" x14ac:dyDescent="0.2">
      <c r="A339" s="252"/>
      <c r="B339" s="268" t="s">
        <v>1378</v>
      </c>
      <c r="C339" s="265" t="s">
        <v>1341</v>
      </c>
      <c r="D339" s="261" t="s">
        <v>231</v>
      </c>
      <c r="E339" s="266" t="s">
        <v>1583</v>
      </c>
      <c r="F339" s="267">
        <v>28.56</v>
      </c>
      <c r="G339" s="263"/>
      <c r="H339" s="263"/>
      <c r="I339" s="263"/>
      <c r="J339" s="267">
        <v>0.02</v>
      </c>
      <c r="K339" s="263"/>
      <c r="L339" s="263"/>
      <c r="M339" s="263"/>
      <c r="N339" s="263"/>
      <c r="O339" s="263"/>
      <c r="P339" s="263"/>
      <c r="Q339" s="263"/>
    </row>
    <row r="340" spans="1:17" ht="22.5" x14ac:dyDescent="0.2">
      <c r="A340" s="252"/>
      <c r="B340" s="268" t="s">
        <v>415</v>
      </c>
      <c r="C340" s="265" t="s">
        <v>416</v>
      </c>
      <c r="D340" s="261" t="s">
        <v>231</v>
      </c>
      <c r="E340" s="266" t="s">
        <v>1584</v>
      </c>
      <c r="F340" s="267">
        <v>2.38</v>
      </c>
      <c r="G340" s="263"/>
      <c r="H340" s="263"/>
      <c r="I340" s="263"/>
      <c r="J340" s="263"/>
      <c r="K340" s="263"/>
      <c r="L340" s="263"/>
      <c r="M340" s="263"/>
      <c r="N340" s="263"/>
      <c r="O340" s="263"/>
      <c r="P340" s="263"/>
      <c r="Q340" s="263"/>
    </row>
    <row r="341" spans="1:17" ht="22.5" x14ac:dyDescent="0.2">
      <c r="A341" s="252"/>
      <c r="B341" s="268" t="s">
        <v>417</v>
      </c>
      <c r="C341" s="265" t="s">
        <v>418</v>
      </c>
      <c r="D341" s="261" t="s">
        <v>220</v>
      </c>
      <c r="E341" s="266" t="s">
        <v>1585</v>
      </c>
      <c r="F341" s="267">
        <v>4.88</v>
      </c>
      <c r="G341" s="263"/>
      <c r="H341" s="263"/>
      <c r="I341" s="263"/>
      <c r="J341" s="267">
        <v>0.06</v>
      </c>
      <c r="K341" s="263"/>
      <c r="L341" s="263"/>
      <c r="M341" s="263"/>
      <c r="N341" s="263"/>
      <c r="O341" s="263"/>
      <c r="P341" s="263"/>
      <c r="Q341" s="263"/>
    </row>
    <row r="342" spans="1:17" ht="22.5" x14ac:dyDescent="0.2">
      <c r="A342" s="252"/>
      <c r="B342" s="268" t="s">
        <v>1586</v>
      </c>
      <c r="C342" s="265" t="s">
        <v>1587</v>
      </c>
      <c r="D342" s="261" t="s">
        <v>242</v>
      </c>
      <c r="E342" s="266" t="s">
        <v>1588</v>
      </c>
      <c r="F342" s="267">
        <v>310.61</v>
      </c>
      <c r="G342" s="263"/>
      <c r="H342" s="263"/>
      <c r="I342" s="263"/>
      <c r="J342" s="267">
        <v>6.06</v>
      </c>
      <c r="K342" s="263"/>
      <c r="L342" s="263"/>
      <c r="M342" s="263"/>
      <c r="N342" s="263"/>
      <c r="O342" s="263"/>
      <c r="P342" s="263"/>
      <c r="Q342" s="263"/>
    </row>
    <row r="343" spans="1:17" ht="55.5" x14ac:dyDescent="0.2">
      <c r="A343" s="252">
        <v>73</v>
      </c>
      <c r="B343" s="258" t="s">
        <v>1368</v>
      </c>
      <c r="C343" s="259" t="s">
        <v>1589</v>
      </c>
      <c r="D343" s="260" t="s">
        <v>399</v>
      </c>
      <c r="E343" s="261" t="s">
        <v>550</v>
      </c>
      <c r="F343" s="262">
        <v>8070.39</v>
      </c>
      <c r="G343" s="262">
        <v>1943</v>
      </c>
      <c r="H343" s="262">
        <v>1627.13</v>
      </c>
      <c r="I343" s="262">
        <v>251.83</v>
      </c>
      <c r="J343" s="263">
        <v>1695</v>
      </c>
      <c r="K343" s="263">
        <v>408</v>
      </c>
      <c r="L343" s="263">
        <v>342</v>
      </c>
      <c r="M343" s="263">
        <v>53</v>
      </c>
      <c r="N343" s="263">
        <v>145</v>
      </c>
      <c r="O343" s="263">
        <v>30.45</v>
      </c>
      <c r="P343" s="263">
        <v>14.44</v>
      </c>
      <c r="Q343" s="263">
        <v>3.03</v>
      </c>
    </row>
    <row r="344" spans="1:17" ht="19.5" x14ac:dyDescent="0.2">
      <c r="A344" s="252"/>
      <c r="B344" s="264"/>
      <c r="C344" s="265" t="s">
        <v>400</v>
      </c>
      <c r="D344" s="261" t="s">
        <v>119</v>
      </c>
      <c r="E344" s="266" t="s">
        <v>1590</v>
      </c>
      <c r="F344" s="267">
        <v>13.4</v>
      </c>
      <c r="G344" s="267">
        <v>13.4</v>
      </c>
      <c r="H344" s="263"/>
      <c r="I344" s="263"/>
      <c r="J344" s="267">
        <v>408.03</v>
      </c>
      <c r="K344" s="267">
        <v>408.03</v>
      </c>
      <c r="L344" s="263"/>
      <c r="M344" s="263"/>
      <c r="N344" s="263"/>
      <c r="O344" s="263"/>
      <c r="P344" s="263"/>
      <c r="Q344" s="263"/>
    </row>
    <row r="345" spans="1:17" ht="22.5" x14ac:dyDescent="0.2">
      <c r="A345" s="252"/>
      <c r="B345" s="268" t="s">
        <v>402</v>
      </c>
      <c r="C345" s="265" t="s">
        <v>403</v>
      </c>
      <c r="D345" s="261" t="s">
        <v>146</v>
      </c>
      <c r="E345" s="266" t="s">
        <v>1591</v>
      </c>
      <c r="F345" s="267">
        <v>255.96</v>
      </c>
      <c r="G345" s="263"/>
      <c r="H345" s="267">
        <v>255.96</v>
      </c>
      <c r="I345" s="267">
        <v>18.2</v>
      </c>
      <c r="J345" s="267">
        <v>5.12</v>
      </c>
      <c r="K345" s="263"/>
      <c r="L345" s="267">
        <v>5.12</v>
      </c>
      <c r="M345" s="267">
        <v>0.36</v>
      </c>
      <c r="N345" s="263"/>
      <c r="O345" s="263"/>
      <c r="P345" s="263"/>
      <c r="Q345" s="263"/>
    </row>
    <row r="346" spans="1:17" ht="22.5" x14ac:dyDescent="0.2">
      <c r="A346" s="252"/>
      <c r="B346" s="268" t="s">
        <v>190</v>
      </c>
      <c r="C346" s="265" t="s">
        <v>191</v>
      </c>
      <c r="D346" s="261" t="s">
        <v>146</v>
      </c>
      <c r="E346" s="266" t="s">
        <v>1564</v>
      </c>
      <c r="F346" s="267">
        <v>127.47</v>
      </c>
      <c r="G346" s="263"/>
      <c r="H346" s="267">
        <v>127.47</v>
      </c>
      <c r="I346" s="267">
        <v>18.2</v>
      </c>
      <c r="J346" s="267">
        <v>1.27</v>
      </c>
      <c r="K346" s="263"/>
      <c r="L346" s="267">
        <v>1.27</v>
      </c>
      <c r="M346" s="267">
        <v>0.18</v>
      </c>
      <c r="N346" s="263"/>
      <c r="O346" s="263"/>
      <c r="P346" s="263"/>
      <c r="Q346" s="263"/>
    </row>
    <row r="347" spans="1:17" ht="19.5" x14ac:dyDescent="0.2">
      <c r="A347" s="252"/>
      <c r="B347" s="268" t="s">
        <v>1327</v>
      </c>
      <c r="C347" s="265" t="s">
        <v>1328</v>
      </c>
      <c r="D347" s="261" t="s">
        <v>146</v>
      </c>
      <c r="E347" s="266" t="s">
        <v>1592</v>
      </c>
      <c r="F347" s="267">
        <v>108.01</v>
      </c>
      <c r="G347" s="263"/>
      <c r="H347" s="267">
        <v>108.01</v>
      </c>
      <c r="I347" s="267">
        <v>17.43</v>
      </c>
      <c r="J347" s="267">
        <v>324.02999999999997</v>
      </c>
      <c r="K347" s="263"/>
      <c r="L347" s="267">
        <v>324.02999999999997</v>
      </c>
      <c r="M347" s="267">
        <v>52.29</v>
      </c>
      <c r="N347" s="263"/>
      <c r="O347" s="263"/>
      <c r="P347" s="263"/>
      <c r="Q347" s="263"/>
    </row>
    <row r="348" spans="1:17" ht="19.5" x14ac:dyDescent="0.2">
      <c r="A348" s="252"/>
      <c r="B348" s="268" t="s">
        <v>407</v>
      </c>
      <c r="C348" s="265" t="s">
        <v>212</v>
      </c>
      <c r="D348" s="261" t="s">
        <v>146</v>
      </c>
      <c r="E348" s="266" t="s">
        <v>1593</v>
      </c>
      <c r="F348" s="267">
        <v>109.17</v>
      </c>
      <c r="G348" s="263"/>
      <c r="H348" s="267">
        <v>109.17</v>
      </c>
      <c r="I348" s="263"/>
      <c r="J348" s="267">
        <v>10.92</v>
      </c>
      <c r="K348" s="263"/>
      <c r="L348" s="267">
        <v>10.92</v>
      </c>
      <c r="M348" s="263"/>
      <c r="N348" s="263"/>
      <c r="O348" s="263"/>
      <c r="P348" s="263"/>
      <c r="Q348" s="263"/>
    </row>
    <row r="349" spans="1:17" ht="22.5" x14ac:dyDescent="0.2">
      <c r="A349" s="252"/>
      <c r="B349" s="268" t="s">
        <v>1331</v>
      </c>
      <c r="C349" s="265" t="s">
        <v>1332</v>
      </c>
      <c r="D349" s="261" t="s">
        <v>216</v>
      </c>
      <c r="E349" s="266" t="s">
        <v>1375</v>
      </c>
      <c r="F349" s="267">
        <v>40313.82</v>
      </c>
      <c r="G349" s="263"/>
      <c r="H349" s="263"/>
      <c r="I349" s="263"/>
      <c r="J349" s="267">
        <v>4.03</v>
      </c>
      <c r="K349" s="263"/>
      <c r="L349" s="263"/>
      <c r="M349" s="263"/>
      <c r="N349" s="263"/>
      <c r="O349" s="263"/>
      <c r="P349" s="263"/>
      <c r="Q349" s="263"/>
    </row>
    <row r="350" spans="1:17" ht="22.5" x14ac:dyDescent="0.2">
      <c r="A350" s="252"/>
      <c r="B350" s="268" t="s">
        <v>1376</v>
      </c>
      <c r="C350" s="265" t="s">
        <v>1338</v>
      </c>
      <c r="D350" s="261" t="s">
        <v>434</v>
      </c>
      <c r="E350" s="266" t="s">
        <v>1594</v>
      </c>
      <c r="F350" s="267">
        <v>272.49</v>
      </c>
      <c r="G350" s="263"/>
      <c r="H350" s="263"/>
      <c r="I350" s="263"/>
      <c r="J350" s="267">
        <v>3.65</v>
      </c>
      <c r="K350" s="263"/>
      <c r="L350" s="263"/>
      <c r="M350" s="263"/>
      <c r="N350" s="263"/>
      <c r="O350" s="263"/>
      <c r="P350" s="263"/>
      <c r="Q350" s="263"/>
    </row>
    <row r="351" spans="1:17" ht="22.5" x14ac:dyDescent="0.2">
      <c r="A351" s="252"/>
      <c r="B351" s="268" t="s">
        <v>1378</v>
      </c>
      <c r="C351" s="265" t="s">
        <v>1341</v>
      </c>
      <c r="D351" s="261" t="s">
        <v>231</v>
      </c>
      <c r="E351" s="266" t="s">
        <v>1595</v>
      </c>
      <c r="F351" s="267">
        <v>28.56</v>
      </c>
      <c r="G351" s="263"/>
      <c r="H351" s="263"/>
      <c r="I351" s="263"/>
      <c r="J351" s="267">
        <v>2.1</v>
      </c>
      <c r="K351" s="263"/>
      <c r="L351" s="263"/>
      <c r="M351" s="263"/>
      <c r="N351" s="263"/>
      <c r="O351" s="263"/>
      <c r="P351" s="263"/>
      <c r="Q351" s="263"/>
    </row>
    <row r="352" spans="1:17" ht="22.5" x14ac:dyDescent="0.2">
      <c r="A352" s="252"/>
      <c r="B352" s="268" t="s">
        <v>415</v>
      </c>
      <c r="C352" s="265" t="s">
        <v>416</v>
      </c>
      <c r="D352" s="261" t="s">
        <v>231</v>
      </c>
      <c r="E352" s="266" t="s">
        <v>1596</v>
      </c>
      <c r="F352" s="267">
        <v>2.38</v>
      </c>
      <c r="G352" s="263"/>
      <c r="H352" s="263"/>
      <c r="I352" s="263"/>
      <c r="J352" s="267">
        <v>0.02</v>
      </c>
      <c r="K352" s="263"/>
      <c r="L352" s="263"/>
      <c r="M352" s="263"/>
      <c r="N352" s="263"/>
      <c r="O352" s="263"/>
      <c r="P352" s="263"/>
      <c r="Q352" s="263"/>
    </row>
    <row r="353" spans="1:17" ht="22.5" x14ac:dyDescent="0.2">
      <c r="A353" s="252"/>
      <c r="B353" s="268" t="s">
        <v>417</v>
      </c>
      <c r="C353" s="265" t="s">
        <v>418</v>
      </c>
      <c r="D353" s="261" t="s">
        <v>220</v>
      </c>
      <c r="E353" s="266" t="s">
        <v>1597</v>
      </c>
      <c r="F353" s="267">
        <v>4.88</v>
      </c>
      <c r="G353" s="263"/>
      <c r="H353" s="263"/>
      <c r="I353" s="263"/>
      <c r="J353" s="267">
        <v>9.77</v>
      </c>
      <c r="K353" s="263"/>
      <c r="L353" s="263"/>
      <c r="M353" s="263"/>
      <c r="N353" s="263"/>
      <c r="O353" s="263"/>
      <c r="P353" s="263"/>
      <c r="Q353" s="263"/>
    </row>
    <row r="354" spans="1:17" ht="22.5" x14ac:dyDescent="0.2">
      <c r="A354" s="252"/>
      <c r="B354" s="268" t="s">
        <v>1382</v>
      </c>
      <c r="C354" s="265" t="s">
        <v>1383</v>
      </c>
      <c r="D354" s="261" t="s">
        <v>242</v>
      </c>
      <c r="E354" s="266" t="s">
        <v>1598</v>
      </c>
      <c r="F354" s="267">
        <v>452.2</v>
      </c>
      <c r="G354" s="263"/>
      <c r="H354" s="263"/>
      <c r="I354" s="263"/>
      <c r="J354" s="267">
        <v>924.75</v>
      </c>
      <c r="K354" s="263"/>
      <c r="L354" s="263"/>
      <c r="M354" s="263"/>
      <c r="N354" s="263"/>
      <c r="O354" s="263"/>
      <c r="P354" s="263"/>
      <c r="Q354" s="263"/>
    </row>
    <row r="355" spans="1:17" ht="41.25" x14ac:dyDescent="0.2">
      <c r="A355" s="252">
        <v>74</v>
      </c>
      <c r="B355" s="258" t="s">
        <v>1599</v>
      </c>
      <c r="C355" s="259" t="s">
        <v>1600</v>
      </c>
      <c r="D355" s="260" t="s">
        <v>423</v>
      </c>
      <c r="E355" s="287">
        <v>1</v>
      </c>
      <c r="F355" s="262">
        <v>50.52</v>
      </c>
      <c r="G355" s="262">
        <v>18.79</v>
      </c>
      <c r="H355" s="262">
        <v>5.32</v>
      </c>
      <c r="I355" s="263"/>
      <c r="J355" s="263">
        <v>51</v>
      </c>
      <c r="K355" s="263">
        <v>19</v>
      </c>
      <c r="L355" s="263">
        <v>5</v>
      </c>
      <c r="M355" s="263"/>
      <c r="N355" s="263">
        <v>1.47</v>
      </c>
      <c r="O355" s="263">
        <v>1.47</v>
      </c>
      <c r="P355" s="263"/>
      <c r="Q355" s="263"/>
    </row>
    <row r="356" spans="1:17" ht="19.5" x14ac:dyDescent="0.2">
      <c r="A356" s="252"/>
      <c r="B356" s="264"/>
      <c r="C356" s="265" t="s">
        <v>152</v>
      </c>
      <c r="D356" s="261" t="s">
        <v>119</v>
      </c>
      <c r="E356" s="266" t="s">
        <v>1601</v>
      </c>
      <c r="F356" s="267">
        <v>12.78</v>
      </c>
      <c r="G356" s="267">
        <v>12.78</v>
      </c>
      <c r="H356" s="263"/>
      <c r="I356" s="263"/>
      <c r="J356" s="267">
        <v>18.79</v>
      </c>
      <c r="K356" s="267">
        <v>18.79</v>
      </c>
      <c r="L356" s="263"/>
      <c r="M356" s="263"/>
      <c r="N356" s="263"/>
      <c r="O356" s="263"/>
      <c r="P356" s="263"/>
      <c r="Q356" s="263"/>
    </row>
    <row r="357" spans="1:17" ht="22.5" x14ac:dyDescent="0.2">
      <c r="A357" s="252"/>
      <c r="B357" s="268" t="s">
        <v>1602</v>
      </c>
      <c r="C357" s="265" t="s">
        <v>327</v>
      </c>
      <c r="D357" s="261" t="s">
        <v>146</v>
      </c>
      <c r="E357" s="266" t="s">
        <v>1603</v>
      </c>
      <c r="F357" s="267">
        <v>8.9700000000000006</v>
      </c>
      <c r="G357" s="263"/>
      <c r="H357" s="267">
        <v>8.9700000000000006</v>
      </c>
      <c r="I357" s="263"/>
      <c r="J357" s="267">
        <v>3.14</v>
      </c>
      <c r="K357" s="263"/>
      <c r="L357" s="267">
        <v>3.14</v>
      </c>
      <c r="M357" s="263"/>
      <c r="N357" s="263"/>
      <c r="O357" s="263"/>
      <c r="P357" s="263"/>
      <c r="Q357" s="263"/>
    </row>
    <row r="358" spans="1:17" ht="19.5" x14ac:dyDescent="0.2">
      <c r="A358" s="252"/>
      <c r="B358" s="268" t="s">
        <v>789</v>
      </c>
      <c r="C358" s="265" t="s">
        <v>212</v>
      </c>
      <c r="D358" s="261" t="s">
        <v>146</v>
      </c>
      <c r="E358" s="266" t="s">
        <v>1200</v>
      </c>
      <c r="F358" s="267">
        <v>109.17</v>
      </c>
      <c r="G358" s="263"/>
      <c r="H358" s="267">
        <v>109.17</v>
      </c>
      <c r="I358" s="263"/>
      <c r="J358" s="267">
        <v>2.1800000000000002</v>
      </c>
      <c r="K358" s="263"/>
      <c r="L358" s="267">
        <v>2.1800000000000002</v>
      </c>
      <c r="M358" s="263"/>
      <c r="N358" s="263"/>
      <c r="O358" s="263"/>
      <c r="P358" s="263"/>
      <c r="Q358" s="263"/>
    </row>
    <row r="359" spans="1:17" ht="22.5" x14ac:dyDescent="0.2">
      <c r="A359" s="252"/>
      <c r="B359" s="268" t="s">
        <v>1604</v>
      </c>
      <c r="C359" s="265" t="s">
        <v>332</v>
      </c>
      <c r="D359" s="261" t="s">
        <v>216</v>
      </c>
      <c r="E359" s="266" t="s">
        <v>1605</v>
      </c>
      <c r="F359" s="267">
        <v>11130.07</v>
      </c>
      <c r="G359" s="263"/>
      <c r="H359" s="263"/>
      <c r="I359" s="263"/>
      <c r="J359" s="267">
        <v>1.1100000000000001</v>
      </c>
      <c r="K359" s="263"/>
      <c r="L359" s="263"/>
      <c r="M359" s="263"/>
      <c r="N359" s="263"/>
      <c r="O359" s="263"/>
      <c r="P359" s="263"/>
      <c r="Q359" s="263"/>
    </row>
    <row r="360" spans="1:17" ht="22.5" x14ac:dyDescent="0.2">
      <c r="A360" s="252"/>
      <c r="B360" s="268" t="s">
        <v>1606</v>
      </c>
      <c r="C360" s="265" t="s">
        <v>429</v>
      </c>
      <c r="D360" s="261" t="s">
        <v>216</v>
      </c>
      <c r="E360" s="266" t="s">
        <v>1607</v>
      </c>
      <c r="F360" s="267">
        <v>19992</v>
      </c>
      <c r="G360" s="263"/>
      <c r="H360" s="263"/>
      <c r="I360" s="263"/>
      <c r="J360" s="267">
        <v>21.99</v>
      </c>
      <c r="K360" s="263"/>
      <c r="L360" s="263"/>
      <c r="M360" s="263"/>
      <c r="N360" s="263"/>
      <c r="O360" s="263"/>
      <c r="P360" s="263"/>
      <c r="Q360" s="263"/>
    </row>
    <row r="361" spans="1:17" ht="22.5" x14ac:dyDescent="0.2">
      <c r="A361" s="252"/>
      <c r="B361" s="268" t="s">
        <v>1608</v>
      </c>
      <c r="C361" s="265" t="s">
        <v>1609</v>
      </c>
      <c r="D361" s="261" t="s">
        <v>434</v>
      </c>
      <c r="E361" s="266" t="s">
        <v>1610</v>
      </c>
      <c r="F361" s="267">
        <v>1428</v>
      </c>
      <c r="G361" s="263"/>
      <c r="H361" s="263"/>
      <c r="I361" s="263"/>
      <c r="J361" s="267">
        <v>2.86</v>
      </c>
      <c r="K361" s="263"/>
      <c r="L361" s="263"/>
      <c r="M361" s="263"/>
      <c r="N361" s="263"/>
      <c r="O361" s="263"/>
      <c r="P361" s="263"/>
      <c r="Q361" s="263"/>
    </row>
    <row r="362" spans="1:17" ht="72" x14ac:dyDescent="0.2">
      <c r="A362" s="252">
        <v>75</v>
      </c>
      <c r="B362" s="258" t="s">
        <v>1385</v>
      </c>
      <c r="C362" s="259" t="s">
        <v>1611</v>
      </c>
      <c r="D362" s="260" t="s">
        <v>346</v>
      </c>
      <c r="E362" s="287">
        <v>1</v>
      </c>
      <c r="F362" s="262" t="s">
        <v>1612</v>
      </c>
      <c r="G362" s="263"/>
      <c r="H362" s="263"/>
      <c r="I362" s="263"/>
      <c r="J362" s="263">
        <v>1077</v>
      </c>
      <c r="K362" s="263"/>
      <c r="L362" s="263"/>
      <c r="M362" s="263"/>
      <c r="N362" s="263"/>
      <c r="O362" s="263"/>
      <c r="P362" s="263"/>
      <c r="Q362" s="263"/>
    </row>
    <row r="363" spans="1:17" ht="31.5" x14ac:dyDescent="0.2">
      <c r="A363" s="252">
        <v>76</v>
      </c>
      <c r="B363" s="258" t="s">
        <v>616</v>
      </c>
      <c r="C363" s="259" t="s">
        <v>1613</v>
      </c>
      <c r="D363" s="260" t="s">
        <v>618</v>
      </c>
      <c r="E363" s="287">
        <v>2</v>
      </c>
      <c r="F363" s="262">
        <v>244.31</v>
      </c>
      <c r="G363" s="262">
        <v>3.07</v>
      </c>
      <c r="H363" s="263"/>
      <c r="I363" s="263"/>
      <c r="J363" s="263">
        <v>489</v>
      </c>
      <c r="K363" s="263">
        <v>6</v>
      </c>
      <c r="L363" s="263"/>
      <c r="M363" s="263"/>
      <c r="N363" s="263">
        <v>0.22</v>
      </c>
      <c r="O363" s="263">
        <v>0.44</v>
      </c>
      <c r="P363" s="263"/>
      <c r="Q363" s="263"/>
    </row>
    <row r="364" spans="1:17" ht="19.5" x14ac:dyDescent="0.2">
      <c r="A364" s="252"/>
      <c r="B364" s="264"/>
      <c r="C364" s="265" t="s">
        <v>619</v>
      </c>
      <c r="D364" s="261" t="s">
        <v>119</v>
      </c>
      <c r="E364" s="266" t="s">
        <v>1614</v>
      </c>
      <c r="F364" s="267">
        <v>13.97</v>
      </c>
      <c r="G364" s="267">
        <v>13.97</v>
      </c>
      <c r="H364" s="263"/>
      <c r="I364" s="263"/>
      <c r="J364" s="267">
        <v>6.15</v>
      </c>
      <c r="K364" s="267">
        <v>6.15</v>
      </c>
      <c r="L364" s="263"/>
      <c r="M364" s="263"/>
      <c r="N364" s="263"/>
      <c r="O364" s="263"/>
      <c r="P364" s="263"/>
      <c r="Q364" s="263"/>
    </row>
    <row r="365" spans="1:17" ht="22.5" x14ac:dyDescent="0.2">
      <c r="A365" s="252"/>
      <c r="B365" s="268" t="s">
        <v>621</v>
      </c>
      <c r="C365" s="265" t="s">
        <v>388</v>
      </c>
      <c r="D365" s="261" t="s">
        <v>216</v>
      </c>
      <c r="E365" s="266" t="s">
        <v>1615</v>
      </c>
      <c r="F365" s="267">
        <v>16871.82</v>
      </c>
      <c r="G365" s="263"/>
      <c r="H365" s="263"/>
      <c r="I365" s="263"/>
      <c r="J365" s="263"/>
      <c r="K365" s="263"/>
      <c r="L365" s="263"/>
      <c r="M365" s="263"/>
      <c r="N365" s="263"/>
      <c r="O365" s="263"/>
      <c r="P365" s="263"/>
      <c r="Q365" s="263"/>
    </row>
    <row r="366" spans="1:17" ht="22.5" x14ac:dyDescent="0.2">
      <c r="A366" s="252"/>
      <c r="B366" s="268" t="s">
        <v>622</v>
      </c>
      <c r="C366" s="265" t="s">
        <v>390</v>
      </c>
      <c r="D366" s="261" t="s">
        <v>216</v>
      </c>
      <c r="E366" s="266" t="s">
        <v>1295</v>
      </c>
      <c r="F366" s="267">
        <v>20706</v>
      </c>
      <c r="G366" s="263"/>
      <c r="H366" s="263"/>
      <c r="I366" s="263"/>
      <c r="J366" s="263"/>
      <c r="K366" s="263"/>
      <c r="L366" s="263"/>
      <c r="M366" s="263"/>
      <c r="N366" s="263"/>
      <c r="O366" s="263"/>
      <c r="P366" s="263"/>
      <c r="Q366" s="263"/>
    </row>
    <row r="367" spans="1:17" ht="22.5" x14ac:dyDescent="0.2">
      <c r="A367" s="252"/>
      <c r="B367" s="268" t="s">
        <v>623</v>
      </c>
      <c r="C367" s="265" t="s">
        <v>392</v>
      </c>
      <c r="D367" s="261" t="s">
        <v>231</v>
      </c>
      <c r="E367" s="266" t="s">
        <v>675</v>
      </c>
      <c r="F367" s="267">
        <v>40.450000000000003</v>
      </c>
      <c r="G367" s="263"/>
      <c r="H367" s="263"/>
      <c r="I367" s="263"/>
      <c r="J367" s="267">
        <v>0.81</v>
      </c>
      <c r="K367" s="263"/>
      <c r="L367" s="263"/>
      <c r="M367" s="263"/>
      <c r="N367" s="263"/>
      <c r="O367" s="263"/>
      <c r="P367" s="263"/>
      <c r="Q367" s="263"/>
    </row>
    <row r="368" spans="1:17" ht="33.75" x14ac:dyDescent="0.2">
      <c r="A368" s="252"/>
      <c r="B368" s="268" t="s">
        <v>624</v>
      </c>
      <c r="C368" s="265" t="s">
        <v>625</v>
      </c>
      <c r="D368" s="261" t="s">
        <v>341</v>
      </c>
      <c r="E368" s="266" t="s">
        <v>1616</v>
      </c>
      <c r="F368" s="267">
        <v>240.29</v>
      </c>
      <c r="G368" s="263"/>
      <c r="H368" s="263"/>
      <c r="I368" s="263"/>
      <c r="J368" s="267">
        <v>480.58</v>
      </c>
      <c r="K368" s="263"/>
      <c r="L368" s="263"/>
      <c r="M368" s="263"/>
      <c r="N368" s="263"/>
      <c r="O368" s="263"/>
      <c r="P368" s="263"/>
      <c r="Q368" s="263"/>
    </row>
    <row r="369" spans="1:17" ht="41.25" x14ac:dyDescent="0.2">
      <c r="A369" s="252">
        <v>77</v>
      </c>
      <c r="B369" s="258" t="s">
        <v>1599</v>
      </c>
      <c r="C369" s="259" t="s">
        <v>1617</v>
      </c>
      <c r="D369" s="260" t="s">
        <v>423</v>
      </c>
      <c r="E369" s="287">
        <v>2</v>
      </c>
      <c r="F369" s="262">
        <v>50.52</v>
      </c>
      <c r="G369" s="262">
        <v>18.79</v>
      </c>
      <c r="H369" s="262">
        <v>5.32</v>
      </c>
      <c r="I369" s="263"/>
      <c r="J369" s="263">
        <v>101</v>
      </c>
      <c r="K369" s="263">
        <v>38</v>
      </c>
      <c r="L369" s="263">
        <v>11</v>
      </c>
      <c r="M369" s="263"/>
      <c r="N369" s="263">
        <v>1.47</v>
      </c>
      <c r="O369" s="263">
        <v>2.94</v>
      </c>
      <c r="P369" s="263"/>
      <c r="Q369" s="263"/>
    </row>
    <row r="370" spans="1:17" ht="19.5" x14ac:dyDescent="0.2">
      <c r="A370" s="252"/>
      <c r="B370" s="264"/>
      <c r="C370" s="265" t="s">
        <v>152</v>
      </c>
      <c r="D370" s="261" t="s">
        <v>119</v>
      </c>
      <c r="E370" s="266" t="s">
        <v>1618</v>
      </c>
      <c r="F370" s="267">
        <v>12.78</v>
      </c>
      <c r="G370" s="267">
        <v>12.78</v>
      </c>
      <c r="H370" s="263"/>
      <c r="I370" s="263"/>
      <c r="J370" s="267">
        <v>37.57</v>
      </c>
      <c r="K370" s="267">
        <v>37.57</v>
      </c>
      <c r="L370" s="263"/>
      <c r="M370" s="263"/>
      <c r="N370" s="263"/>
      <c r="O370" s="263"/>
      <c r="P370" s="263"/>
      <c r="Q370" s="263"/>
    </row>
    <row r="371" spans="1:17" ht="22.5" x14ac:dyDescent="0.2">
      <c r="A371" s="252"/>
      <c r="B371" s="268" t="s">
        <v>1602</v>
      </c>
      <c r="C371" s="265" t="s">
        <v>327</v>
      </c>
      <c r="D371" s="261" t="s">
        <v>146</v>
      </c>
      <c r="E371" s="266" t="s">
        <v>1619</v>
      </c>
      <c r="F371" s="267">
        <v>8.9700000000000006</v>
      </c>
      <c r="G371" s="263"/>
      <c r="H371" s="267">
        <v>8.9700000000000006</v>
      </c>
      <c r="I371" s="263"/>
      <c r="J371" s="267">
        <v>6.28</v>
      </c>
      <c r="K371" s="263"/>
      <c r="L371" s="267">
        <v>6.28</v>
      </c>
      <c r="M371" s="263"/>
      <c r="N371" s="263"/>
      <c r="O371" s="263"/>
      <c r="P371" s="263"/>
      <c r="Q371" s="263"/>
    </row>
    <row r="372" spans="1:17" ht="19.5" x14ac:dyDescent="0.2">
      <c r="A372" s="252"/>
      <c r="B372" s="268" t="s">
        <v>789</v>
      </c>
      <c r="C372" s="265" t="s">
        <v>212</v>
      </c>
      <c r="D372" s="261" t="s">
        <v>146</v>
      </c>
      <c r="E372" s="266" t="s">
        <v>1620</v>
      </c>
      <c r="F372" s="267">
        <v>109.17</v>
      </c>
      <c r="G372" s="263"/>
      <c r="H372" s="267">
        <v>109.17</v>
      </c>
      <c r="I372" s="263"/>
      <c r="J372" s="267">
        <v>4.37</v>
      </c>
      <c r="K372" s="263"/>
      <c r="L372" s="267">
        <v>4.37</v>
      </c>
      <c r="M372" s="263"/>
      <c r="N372" s="263"/>
      <c r="O372" s="263"/>
      <c r="P372" s="263"/>
      <c r="Q372" s="263"/>
    </row>
    <row r="373" spans="1:17" ht="22.5" x14ac:dyDescent="0.2">
      <c r="A373" s="252"/>
      <c r="B373" s="268" t="s">
        <v>1604</v>
      </c>
      <c r="C373" s="265" t="s">
        <v>332</v>
      </c>
      <c r="D373" s="261" t="s">
        <v>216</v>
      </c>
      <c r="E373" s="266" t="s">
        <v>1621</v>
      </c>
      <c r="F373" s="267">
        <v>11130.07</v>
      </c>
      <c r="G373" s="263"/>
      <c r="H373" s="263"/>
      <c r="I373" s="263"/>
      <c r="J373" s="267">
        <v>3.34</v>
      </c>
      <c r="K373" s="263"/>
      <c r="L373" s="263"/>
      <c r="M373" s="263"/>
      <c r="N373" s="263"/>
      <c r="O373" s="263"/>
      <c r="P373" s="263"/>
      <c r="Q373" s="263"/>
    </row>
    <row r="374" spans="1:17" ht="22.5" x14ac:dyDescent="0.2">
      <c r="A374" s="252"/>
      <c r="B374" s="268" t="s">
        <v>1606</v>
      </c>
      <c r="C374" s="265" t="s">
        <v>429</v>
      </c>
      <c r="D374" s="261" t="s">
        <v>216</v>
      </c>
      <c r="E374" s="266" t="s">
        <v>1622</v>
      </c>
      <c r="F374" s="267">
        <v>19992</v>
      </c>
      <c r="G374" s="263"/>
      <c r="H374" s="263"/>
      <c r="I374" s="263"/>
      <c r="J374" s="267">
        <v>43.98</v>
      </c>
      <c r="K374" s="263"/>
      <c r="L374" s="263"/>
      <c r="M374" s="263"/>
      <c r="N374" s="263"/>
      <c r="O374" s="263"/>
      <c r="P374" s="263"/>
      <c r="Q374" s="263"/>
    </row>
    <row r="375" spans="1:17" ht="22.5" x14ac:dyDescent="0.2">
      <c r="A375" s="252"/>
      <c r="B375" s="268" t="s">
        <v>1608</v>
      </c>
      <c r="C375" s="265" t="s">
        <v>1609</v>
      </c>
      <c r="D375" s="261" t="s">
        <v>434</v>
      </c>
      <c r="E375" s="266" t="s">
        <v>1623</v>
      </c>
      <c r="F375" s="267">
        <v>1428</v>
      </c>
      <c r="G375" s="263"/>
      <c r="H375" s="263"/>
      <c r="I375" s="263"/>
      <c r="J375" s="267">
        <v>5.71</v>
      </c>
      <c r="K375" s="263"/>
      <c r="L375" s="263"/>
      <c r="M375" s="263"/>
      <c r="N375" s="263"/>
      <c r="O375" s="263"/>
      <c r="P375" s="263"/>
      <c r="Q375" s="263"/>
    </row>
    <row r="376" spans="1:17" ht="72" x14ac:dyDescent="0.2">
      <c r="A376" s="252">
        <v>78</v>
      </c>
      <c r="B376" s="258" t="s">
        <v>1624</v>
      </c>
      <c r="C376" s="259" t="s">
        <v>1625</v>
      </c>
      <c r="D376" s="260" t="s">
        <v>346</v>
      </c>
      <c r="E376" s="287">
        <v>2</v>
      </c>
      <c r="F376" s="262" t="s">
        <v>1626</v>
      </c>
      <c r="G376" s="263"/>
      <c r="H376" s="263"/>
      <c r="I376" s="263"/>
      <c r="J376" s="263">
        <v>2489</v>
      </c>
      <c r="K376" s="263"/>
      <c r="L376" s="263"/>
      <c r="M376" s="263"/>
      <c r="N376" s="263"/>
      <c r="O376" s="263"/>
      <c r="P376" s="263"/>
      <c r="Q376" s="263"/>
    </row>
    <row r="377" spans="1:17" ht="41.25" x14ac:dyDescent="0.2">
      <c r="A377" s="252">
        <v>79</v>
      </c>
      <c r="B377" s="258" t="s">
        <v>1599</v>
      </c>
      <c r="C377" s="259" t="s">
        <v>1627</v>
      </c>
      <c r="D377" s="260" t="s">
        <v>423</v>
      </c>
      <c r="E377" s="287">
        <v>2</v>
      </c>
      <c r="F377" s="262">
        <v>50.52</v>
      </c>
      <c r="G377" s="262">
        <v>18.79</v>
      </c>
      <c r="H377" s="262">
        <v>5.32</v>
      </c>
      <c r="I377" s="263"/>
      <c r="J377" s="263">
        <v>101</v>
      </c>
      <c r="K377" s="263">
        <v>38</v>
      </c>
      <c r="L377" s="263">
        <v>11</v>
      </c>
      <c r="M377" s="263"/>
      <c r="N377" s="263">
        <v>1.47</v>
      </c>
      <c r="O377" s="263">
        <v>2.94</v>
      </c>
      <c r="P377" s="263"/>
      <c r="Q377" s="263"/>
    </row>
    <row r="378" spans="1:17" ht="19.5" x14ac:dyDescent="0.2">
      <c r="A378" s="252"/>
      <c r="B378" s="264"/>
      <c r="C378" s="265" t="s">
        <v>152</v>
      </c>
      <c r="D378" s="261" t="s">
        <v>119</v>
      </c>
      <c r="E378" s="266" t="s">
        <v>1618</v>
      </c>
      <c r="F378" s="267">
        <v>12.78</v>
      </c>
      <c r="G378" s="267">
        <v>12.78</v>
      </c>
      <c r="H378" s="263"/>
      <c r="I378" s="263"/>
      <c r="J378" s="267">
        <v>37.57</v>
      </c>
      <c r="K378" s="267">
        <v>37.57</v>
      </c>
      <c r="L378" s="263"/>
      <c r="M378" s="263"/>
      <c r="N378" s="263"/>
      <c r="O378" s="263"/>
      <c r="P378" s="263"/>
      <c r="Q378" s="263"/>
    </row>
    <row r="379" spans="1:17" ht="22.5" x14ac:dyDescent="0.2">
      <c r="A379" s="252"/>
      <c r="B379" s="268" t="s">
        <v>1602</v>
      </c>
      <c r="C379" s="265" t="s">
        <v>327</v>
      </c>
      <c r="D379" s="261" t="s">
        <v>146</v>
      </c>
      <c r="E379" s="266" t="s">
        <v>1619</v>
      </c>
      <c r="F379" s="267">
        <v>8.9700000000000006</v>
      </c>
      <c r="G379" s="263"/>
      <c r="H379" s="267">
        <v>8.9700000000000006</v>
      </c>
      <c r="I379" s="263"/>
      <c r="J379" s="267">
        <v>6.28</v>
      </c>
      <c r="K379" s="263"/>
      <c r="L379" s="267">
        <v>6.28</v>
      </c>
      <c r="M379" s="263"/>
      <c r="N379" s="263"/>
      <c r="O379" s="263"/>
      <c r="P379" s="263"/>
      <c r="Q379" s="263"/>
    </row>
    <row r="380" spans="1:17" ht="19.5" x14ac:dyDescent="0.2">
      <c r="A380" s="252"/>
      <c r="B380" s="268" t="s">
        <v>789</v>
      </c>
      <c r="C380" s="265" t="s">
        <v>212</v>
      </c>
      <c r="D380" s="261" t="s">
        <v>146</v>
      </c>
      <c r="E380" s="266" t="s">
        <v>1620</v>
      </c>
      <c r="F380" s="267">
        <v>109.17</v>
      </c>
      <c r="G380" s="263"/>
      <c r="H380" s="267">
        <v>109.17</v>
      </c>
      <c r="I380" s="263"/>
      <c r="J380" s="267">
        <v>4.37</v>
      </c>
      <c r="K380" s="263"/>
      <c r="L380" s="267">
        <v>4.37</v>
      </c>
      <c r="M380" s="263"/>
      <c r="N380" s="263"/>
      <c r="O380" s="263"/>
      <c r="P380" s="263"/>
      <c r="Q380" s="263"/>
    </row>
    <row r="381" spans="1:17" ht="22.5" x14ac:dyDescent="0.2">
      <c r="A381" s="252"/>
      <c r="B381" s="268" t="s">
        <v>1604</v>
      </c>
      <c r="C381" s="265" t="s">
        <v>332</v>
      </c>
      <c r="D381" s="261" t="s">
        <v>216</v>
      </c>
      <c r="E381" s="266" t="s">
        <v>1621</v>
      </c>
      <c r="F381" s="267">
        <v>11130.07</v>
      </c>
      <c r="G381" s="263"/>
      <c r="H381" s="263"/>
      <c r="I381" s="263"/>
      <c r="J381" s="267">
        <v>3.34</v>
      </c>
      <c r="K381" s="263"/>
      <c r="L381" s="263"/>
      <c r="M381" s="263"/>
      <c r="N381" s="263"/>
      <c r="O381" s="263"/>
      <c r="P381" s="263"/>
      <c r="Q381" s="263"/>
    </row>
    <row r="382" spans="1:17" ht="22.5" x14ac:dyDescent="0.2">
      <c r="A382" s="252"/>
      <c r="B382" s="268" t="s">
        <v>1606</v>
      </c>
      <c r="C382" s="265" t="s">
        <v>429</v>
      </c>
      <c r="D382" s="261" t="s">
        <v>216</v>
      </c>
      <c r="E382" s="266" t="s">
        <v>1622</v>
      </c>
      <c r="F382" s="267">
        <v>19992</v>
      </c>
      <c r="G382" s="263"/>
      <c r="H382" s="263"/>
      <c r="I382" s="263"/>
      <c r="J382" s="267">
        <v>43.98</v>
      </c>
      <c r="K382" s="263"/>
      <c r="L382" s="263"/>
      <c r="M382" s="263"/>
      <c r="N382" s="263"/>
      <c r="O382" s="263"/>
      <c r="P382" s="263"/>
      <c r="Q382" s="263"/>
    </row>
    <row r="383" spans="1:17" ht="22.5" x14ac:dyDescent="0.2">
      <c r="A383" s="252"/>
      <c r="B383" s="268" t="s">
        <v>1608</v>
      </c>
      <c r="C383" s="265" t="s">
        <v>1609</v>
      </c>
      <c r="D383" s="261" t="s">
        <v>434</v>
      </c>
      <c r="E383" s="266" t="s">
        <v>1623</v>
      </c>
      <c r="F383" s="267">
        <v>1428</v>
      </c>
      <c r="G383" s="263"/>
      <c r="H383" s="263"/>
      <c r="I383" s="263"/>
      <c r="J383" s="267">
        <v>5.71</v>
      </c>
      <c r="K383" s="263"/>
      <c r="L383" s="263"/>
      <c r="M383" s="263"/>
      <c r="N383" s="263"/>
      <c r="O383" s="263"/>
      <c r="P383" s="263"/>
      <c r="Q383" s="263"/>
    </row>
    <row r="384" spans="1:17" ht="72" x14ac:dyDescent="0.2">
      <c r="A384" s="252">
        <v>80</v>
      </c>
      <c r="B384" s="258" t="s">
        <v>1624</v>
      </c>
      <c r="C384" s="259" t="s">
        <v>1628</v>
      </c>
      <c r="D384" s="260" t="s">
        <v>346</v>
      </c>
      <c r="E384" s="287">
        <v>2</v>
      </c>
      <c r="F384" s="262" t="s">
        <v>1629</v>
      </c>
      <c r="G384" s="263"/>
      <c r="H384" s="263"/>
      <c r="I384" s="263"/>
      <c r="J384" s="263">
        <v>4775</v>
      </c>
      <c r="K384" s="263"/>
      <c r="L384" s="263"/>
      <c r="M384" s="263"/>
      <c r="N384" s="263"/>
      <c r="O384" s="263"/>
      <c r="P384" s="263"/>
      <c r="Q384" s="263"/>
    </row>
    <row r="385" spans="1:17" ht="72" x14ac:dyDescent="0.2">
      <c r="A385" s="252">
        <v>81</v>
      </c>
      <c r="B385" s="258" t="s">
        <v>1385</v>
      </c>
      <c r="C385" s="259" t="s">
        <v>1386</v>
      </c>
      <c r="D385" s="260" t="s">
        <v>346</v>
      </c>
      <c r="E385" s="287">
        <v>2</v>
      </c>
      <c r="F385" s="262" t="s">
        <v>1387</v>
      </c>
      <c r="G385" s="263"/>
      <c r="H385" s="263"/>
      <c r="I385" s="263"/>
      <c r="J385" s="263">
        <v>43</v>
      </c>
      <c r="K385" s="263"/>
      <c r="L385" s="263"/>
      <c r="M385" s="263"/>
      <c r="N385" s="263"/>
      <c r="O385" s="263"/>
      <c r="P385" s="263"/>
      <c r="Q385" s="263"/>
    </row>
    <row r="386" spans="1:17" ht="72" x14ac:dyDescent="0.2">
      <c r="A386" s="252">
        <v>82</v>
      </c>
      <c r="B386" s="258" t="s">
        <v>1385</v>
      </c>
      <c r="C386" s="259" t="s">
        <v>1388</v>
      </c>
      <c r="D386" s="260" t="s">
        <v>346</v>
      </c>
      <c r="E386" s="287">
        <v>8</v>
      </c>
      <c r="F386" s="262" t="s">
        <v>1389</v>
      </c>
      <c r="G386" s="263"/>
      <c r="H386" s="263"/>
      <c r="I386" s="263"/>
      <c r="J386" s="263">
        <v>186</v>
      </c>
      <c r="K386" s="263"/>
      <c r="L386" s="263"/>
      <c r="M386" s="263"/>
      <c r="N386" s="263"/>
      <c r="O386" s="263"/>
      <c r="P386" s="263"/>
      <c r="Q386" s="263"/>
    </row>
    <row r="387" spans="1:17" ht="72" x14ac:dyDescent="0.2">
      <c r="A387" s="252">
        <v>83</v>
      </c>
      <c r="B387" s="258" t="s">
        <v>1385</v>
      </c>
      <c r="C387" s="259" t="s">
        <v>1630</v>
      </c>
      <c r="D387" s="260" t="s">
        <v>346</v>
      </c>
      <c r="E387" s="287">
        <v>2</v>
      </c>
      <c r="F387" s="262" t="s">
        <v>1631</v>
      </c>
      <c r="G387" s="263"/>
      <c r="H387" s="263"/>
      <c r="I387" s="263"/>
      <c r="J387" s="263">
        <v>53</v>
      </c>
      <c r="K387" s="263"/>
      <c r="L387" s="263"/>
      <c r="M387" s="263"/>
      <c r="N387" s="263"/>
      <c r="O387" s="263"/>
      <c r="P387" s="263"/>
      <c r="Q387" s="263"/>
    </row>
    <row r="388" spans="1:17" ht="72" x14ac:dyDescent="0.2">
      <c r="A388" s="252">
        <v>84</v>
      </c>
      <c r="B388" s="258" t="s">
        <v>1385</v>
      </c>
      <c r="C388" s="259" t="s">
        <v>1390</v>
      </c>
      <c r="D388" s="260" t="s">
        <v>346</v>
      </c>
      <c r="E388" s="287">
        <v>5</v>
      </c>
      <c r="F388" s="262" t="s">
        <v>1391</v>
      </c>
      <c r="G388" s="263"/>
      <c r="H388" s="263"/>
      <c r="I388" s="263"/>
      <c r="J388" s="263">
        <v>160</v>
      </c>
      <c r="K388" s="263"/>
      <c r="L388" s="263"/>
      <c r="M388" s="263"/>
      <c r="N388" s="263"/>
      <c r="O388" s="263"/>
      <c r="P388" s="263"/>
      <c r="Q388" s="263"/>
    </row>
    <row r="389" spans="1:17" ht="72" x14ac:dyDescent="0.2">
      <c r="A389" s="252">
        <v>85</v>
      </c>
      <c r="B389" s="258" t="s">
        <v>1385</v>
      </c>
      <c r="C389" s="259" t="s">
        <v>1392</v>
      </c>
      <c r="D389" s="260" t="s">
        <v>346</v>
      </c>
      <c r="E389" s="287">
        <v>2</v>
      </c>
      <c r="F389" s="262" t="s">
        <v>1393</v>
      </c>
      <c r="G389" s="263"/>
      <c r="H389" s="263"/>
      <c r="I389" s="263"/>
      <c r="J389" s="263">
        <v>14</v>
      </c>
      <c r="K389" s="263"/>
      <c r="L389" s="263"/>
      <c r="M389" s="263"/>
      <c r="N389" s="263"/>
      <c r="O389" s="263"/>
      <c r="P389" s="263"/>
      <c r="Q389" s="263"/>
    </row>
    <row r="390" spans="1:17" ht="72" x14ac:dyDescent="0.2">
      <c r="A390" s="252">
        <v>86</v>
      </c>
      <c r="B390" s="258" t="s">
        <v>1385</v>
      </c>
      <c r="C390" s="259" t="s">
        <v>1394</v>
      </c>
      <c r="D390" s="260" t="s">
        <v>346</v>
      </c>
      <c r="E390" s="287">
        <v>8</v>
      </c>
      <c r="F390" s="262" t="s">
        <v>1395</v>
      </c>
      <c r="G390" s="263"/>
      <c r="H390" s="263"/>
      <c r="I390" s="263"/>
      <c r="J390" s="263">
        <v>109</v>
      </c>
      <c r="K390" s="263"/>
      <c r="L390" s="263"/>
      <c r="M390" s="263"/>
      <c r="N390" s="263"/>
      <c r="O390" s="263"/>
      <c r="P390" s="263"/>
      <c r="Q390" s="263"/>
    </row>
    <row r="391" spans="1:17" ht="72" x14ac:dyDescent="0.2">
      <c r="A391" s="252">
        <v>87</v>
      </c>
      <c r="B391" s="258" t="s">
        <v>1385</v>
      </c>
      <c r="C391" s="259" t="s">
        <v>1632</v>
      </c>
      <c r="D391" s="260" t="s">
        <v>346</v>
      </c>
      <c r="E391" s="287">
        <v>2</v>
      </c>
      <c r="F391" s="262" t="s">
        <v>1633</v>
      </c>
      <c r="G391" s="263"/>
      <c r="H391" s="263"/>
      <c r="I391" s="263"/>
      <c r="J391" s="263">
        <v>32</v>
      </c>
      <c r="K391" s="263"/>
      <c r="L391" s="263"/>
      <c r="M391" s="263"/>
      <c r="N391" s="263"/>
      <c r="O391" s="263"/>
      <c r="P391" s="263"/>
      <c r="Q391" s="263"/>
    </row>
    <row r="392" spans="1:17" ht="72" x14ac:dyDescent="0.2">
      <c r="A392" s="252">
        <v>88</v>
      </c>
      <c r="B392" s="258" t="s">
        <v>1385</v>
      </c>
      <c r="C392" s="259" t="s">
        <v>1396</v>
      </c>
      <c r="D392" s="260" t="s">
        <v>346</v>
      </c>
      <c r="E392" s="287">
        <v>5</v>
      </c>
      <c r="F392" s="262" t="s">
        <v>1397</v>
      </c>
      <c r="G392" s="263"/>
      <c r="H392" s="263"/>
      <c r="I392" s="263"/>
      <c r="J392" s="263">
        <v>125</v>
      </c>
      <c r="K392" s="263"/>
      <c r="L392" s="263"/>
      <c r="M392" s="263"/>
      <c r="N392" s="263"/>
      <c r="O392" s="263"/>
      <c r="P392" s="263"/>
      <c r="Q392" s="263"/>
    </row>
    <row r="393" spans="1:17" ht="72" x14ac:dyDescent="0.2">
      <c r="A393" s="252">
        <v>89</v>
      </c>
      <c r="B393" s="258" t="s">
        <v>1385</v>
      </c>
      <c r="C393" s="259" t="s">
        <v>1398</v>
      </c>
      <c r="D393" s="260" t="s">
        <v>346</v>
      </c>
      <c r="E393" s="287">
        <v>2</v>
      </c>
      <c r="F393" s="262" t="s">
        <v>1399</v>
      </c>
      <c r="G393" s="263"/>
      <c r="H393" s="263"/>
      <c r="I393" s="263"/>
      <c r="J393" s="263">
        <v>8</v>
      </c>
      <c r="K393" s="263"/>
      <c r="L393" s="263"/>
      <c r="M393" s="263"/>
      <c r="N393" s="263"/>
      <c r="O393" s="263"/>
      <c r="P393" s="263"/>
      <c r="Q393" s="263"/>
    </row>
    <row r="394" spans="1:17" ht="72" x14ac:dyDescent="0.2">
      <c r="A394" s="252">
        <v>90</v>
      </c>
      <c r="B394" s="258" t="s">
        <v>1385</v>
      </c>
      <c r="C394" s="259" t="s">
        <v>1400</v>
      </c>
      <c r="D394" s="260" t="s">
        <v>346</v>
      </c>
      <c r="E394" s="287">
        <v>8</v>
      </c>
      <c r="F394" s="262" t="s">
        <v>1401</v>
      </c>
      <c r="G394" s="263"/>
      <c r="H394" s="263"/>
      <c r="I394" s="263"/>
      <c r="J394" s="263">
        <v>58</v>
      </c>
      <c r="K394" s="263"/>
      <c r="L394" s="263"/>
      <c r="M394" s="263"/>
      <c r="N394" s="263"/>
      <c r="O394" s="263"/>
      <c r="P394" s="263"/>
      <c r="Q394" s="263"/>
    </row>
    <row r="395" spans="1:17" ht="72" x14ac:dyDescent="0.2">
      <c r="A395" s="252">
        <v>91</v>
      </c>
      <c r="B395" s="258" t="s">
        <v>1385</v>
      </c>
      <c r="C395" s="259" t="s">
        <v>1634</v>
      </c>
      <c r="D395" s="260" t="s">
        <v>346</v>
      </c>
      <c r="E395" s="287">
        <v>2</v>
      </c>
      <c r="F395" s="262" t="s">
        <v>1635</v>
      </c>
      <c r="G395" s="263"/>
      <c r="H395" s="263"/>
      <c r="I395" s="263"/>
      <c r="J395" s="263">
        <v>18</v>
      </c>
      <c r="K395" s="263"/>
      <c r="L395" s="263"/>
      <c r="M395" s="263"/>
      <c r="N395" s="263"/>
      <c r="O395" s="263"/>
      <c r="P395" s="263"/>
      <c r="Q395" s="263"/>
    </row>
    <row r="396" spans="1:17" ht="72" x14ac:dyDescent="0.2">
      <c r="A396" s="252">
        <v>92</v>
      </c>
      <c r="B396" s="258" t="s">
        <v>1385</v>
      </c>
      <c r="C396" s="259" t="s">
        <v>1402</v>
      </c>
      <c r="D396" s="260" t="s">
        <v>346</v>
      </c>
      <c r="E396" s="287">
        <v>5</v>
      </c>
      <c r="F396" s="262" t="s">
        <v>1403</v>
      </c>
      <c r="G396" s="263"/>
      <c r="H396" s="263"/>
      <c r="I396" s="263"/>
      <c r="J396" s="263">
        <v>58</v>
      </c>
      <c r="K396" s="263"/>
      <c r="L396" s="263"/>
      <c r="M396" s="263"/>
      <c r="N396" s="263"/>
      <c r="O396" s="263"/>
      <c r="P396" s="263"/>
      <c r="Q396" s="263"/>
    </row>
    <row r="397" spans="1:17" ht="72" x14ac:dyDescent="0.2">
      <c r="A397" s="252">
        <v>93</v>
      </c>
      <c r="B397" s="258" t="s">
        <v>1385</v>
      </c>
      <c r="C397" s="259" t="s">
        <v>1636</v>
      </c>
      <c r="D397" s="260" t="s">
        <v>346</v>
      </c>
      <c r="E397" s="287">
        <v>6</v>
      </c>
      <c r="F397" s="262" t="s">
        <v>1637</v>
      </c>
      <c r="G397" s="263"/>
      <c r="H397" s="263"/>
      <c r="I397" s="263"/>
      <c r="J397" s="263">
        <v>92</v>
      </c>
      <c r="K397" s="263"/>
      <c r="L397" s="263"/>
      <c r="M397" s="263"/>
      <c r="N397" s="263"/>
      <c r="O397" s="263"/>
      <c r="P397" s="263"/>
      <c r="Q397" s="263"/>
    </row>
    <row r="398" spans="1:17" ht="72" x14ac:dyDescent="0.2">
      <c r="A398" s="252">
        <v>94</v>
      </c>
      <c r="B398" s="258" t="s">
        <v>1385</v>
      </c>
      <c r="C398" s="259" t="s">
        <v>1404</v>
      </c>
      <c r="D398" s="260" t="s">
        <v>346</v>
      </c>
      <c r="E398" s="287">
        <v>10</v>
      </c>
      <c r="F398" s="262" t="s">
        <v>1405</v>
      </c>
      <c r="G398" s="263"/>
      <c r="H398" s="263"/>
      <c r="I398" s="263"/>
      <c r="J398" s="263">
        <v>482</v>
      </c>
      <c r="K398" s="263"/>
      <c r="L398" s="263"/>
      <c r="M398" s="263"/>
      <c r="N398" s="263"/>
      <c r="O398" s="263"/>
      <c r="P398" s="263"/>
      <c r="Q398" s="263"/>
    </row>
    <row r="399" spans="1:17" ht="72" x14ac:dyDescent="0.2">
      <c r="A399" s="252">
        <v>95</v>
      </c>
      <c r="B399" s="258" t="s">
        <v>1385</v>
      </c>
      <c r="C399" s="259" t="s">
        <v>1406</v>
      </c>
      <c r="D399" s="260" t="s">
        <v>346</v>
      </c>
      <c r="E399" s="287">
        <v>5</v>
      </c>
      <c r="F399" s="262" t="s">
        <v>1407</v>
      </c>
      <c r="G399" s="263"/>
      <c r="H399" s="263"/>
      <c r="I399" s="263"/>
      <c r="J399" s="263">
        <v>98</v>
      </c>
      <c r="K399" s="263"/>
      <c r="L399" s="263"/>
      <c r="M399" s="263"/>
      <c r="N399" s="263"/>
      <c r="O399" s="263"/>
      <c r="P399" s="263"/>
      <c r="Q399" s="263"/>
    </row>
    <row r="400" spans="1:17" ht="72" x14ac:dyDescent="0.2">
      <c r="A400" s="252">
        <v>96</v>
      </c>
      <c r="B400" s="258" t="s">
        <v>1385</v>
      </c>
      <c r="C400" s="259" t="s">
        <v>1408</v>
      </c>
      <c r="D400" s="260" t="s">
        <v>346</v>
      </c>
      <c r="E400" s="287">
        <v>3</v>
      </c>
      <c r="F400" s="262" t="s">
        <v>1409</v>
      </c>
      <c r="G400" s="263"/>
      <c r="H400" s="263"/>
      <c r="I400" s="263"/>
      <c r="J400" s="263">
        <v>179</v>
      </c>
      <c r="K400" s="263"/>
      <c r="L400" s="263"/>
      <c r="M400" s="263"/>
      <c r="N400" s="263"/>
      <c r="O400" s="263"/>
      <c r="P400" s="263"/>
      <c r="Q400" s="263"/>
    </row>
    <row r="401" spans="1:17" ht="72" x14ac:dyDescent="0.2">
      <c r="A401" s="252">
        <v>97</v>
      </c>
      <c r="B401" s="258" t="s">
        <v>1385</v>
      </c>
      <c r="C401" s="259" t="s">
        <v>1638</v>
      </c>
      <c r="D401" s="260" t="s">
        <v>346</v>
      </c>
      <c r="E401" s="287">
        <v>1</v>
      </c>
      <c r="F401" s="262" t="s">
        <v>1639</v>
      </c>
      <c r="G401" s="263"/>
      <c r="H401" s="263"/>
      <c r="I401" s="263"/>
      <c r="J401" s="263">
        <v>28</v>
      </c>
      <c r="K401" s="263"/>
      <c r="L401" s="263"/>
      <c r="M401" s="263"/>
      <c r="N401" s="263"/>
      <c r="O401" s="263"/>
      <c r="P401" s="263"/>
      <c r="Q401" s="263"/>
    </row>
    <row r="402" spans="1:17" ht="72" x14ac:dyDescent="0.2">
      <c r="A402" s="252">
        <v>98</v>
      </c>
      <c r="B402" s="258" t="s">
        <v>1385</v>
      </c>
      <c r="C402" s="259" t="s">
        <v>1410</v>
      </c>
      <c r="D402" s="260" t="s">
        <v>346</v>
      </c>
      <c r="E402" s="287">
        <v>3</v>
      </c>
      <c r="F402" s="262" t="s">
        <v>1411</v>
      </c>
      <c r="G402" s="263"/>
      <c r="H402" s="263"/>
      <c r="I402" s="263"/>
      <c r="J402" s="263">
        <v>34</v>
      </c>
      <c r="K402" s="263"/>
      <c r="L402" s="263"/>
      <c r="M402" s="263"/>
      <c r="N402" s="263"/>
      <c r="O402" s="263"/>
      <c r="P402" s="263"/>
      <c r="Q402" s="263"/>
    </row>
    <row r="403" spans="1:17" ht="72" x14ac:dyDescent="0.2">
      <c r="A403" s="252">
        <v>99</v>
      </c>
      <c r="B403" s="258" t="s">
        <v>1385</v>
      </c>
      <c r="C403" s="259" t="s">
        <v>1640</v>
      </c>
      <c r="D403" s="260" t="s">
        <v>346</v>
      </c>
      <c r="E403" s="287">
        <v>2</v>
      </c>
      <c r="F403" s="262" t="s">
        <v>1641</v>
      </c>
      <c r="G403" s="263"/>
      <c r="H403" s="263"/>
      <c r="I403" s="263"/>
      <c r="J403" s="263">
        <v>13</v>
      </c>
      <c r="K403" s="263"/>
      <c r="L403" s="263"/>
      <c r="M403" s="263"/>
      <c r="N403" s="263"/>
      <c r="O403" s="263"/>
      <c r="P403" s="263"/>
      <c r="Q403" s="263"/>
    </row>
    <row r="404" spans="1:17" ht="72" x14ac:dyDescent="0.2">
      <c r="A404" s="252">
        <v>100</v>
      </c>
      <c r="B404" s="258" t="s">
        <v>1385</v>
      </c>
      <c r="C404" s="259" t="s">
        <v>1642</v>
      </c>
      <c r="D404" s="260" t="s">
        <v>346</v>
      </c>
      <c r="E404" s="287">
        <v>2</v>
      </c>
      <c r="F404" s="262" t="s">
        <v>1643</v>
      </c>
      <c r="G404" s="263"/>
      <c r="H404" s="263"/>
      <c r="I404" s="263"/>
      <c r="J404" s="263">
        <v>37</v>
      </c>
      <c r="K404" s="263"/>
      <c r="L404" s="263"/>
      <c r="M404" s="263"/>
      <c r="N404" s="263"/>
      <c r="O404" s="263"/>
      <c r="P404" s="263"/>
      <c r="Q404" s="263"/>
    </row>
    <row r="405" spans="1:17" ht="72" x14ac:dyDescent="0.2">
      <c r="A405" s="252">
        <v>101</v>
      </c>
      <c r="B405" s="258" t="s">
        <v>1385</v>
      </c>
      <c r="C405" s="259" t="s">
        <v>1412</v>
      </c>
      <c r="D405" s="260" t="s">
        <v>346</v>
      </c>
      <c r="E405" s="287">
        <v>1</v>
      </c>
      <c r="F405" s="262" t="s">
        <v>1413</v>
      </c>
      <c r="G405" s="263"/>
      <c r="H405" s="263"/>
      <c r="I405" s="263"/>
      <c r="J405" s="263">
        <v>35</v>
      </c>
      <c r="K405" s="263"/>
      <c r="L405" s="263"/>
      <c r="M405" s="263"/>
      <c r="N405" s="263"/>
      <c r="O405" s="263"/>
      <c r="P405" s="263"/>
      <c r="Q405" s="263"/>
    </row>
    <row r="406" spans="1:17" ht="72" x14ac:dyDescent="0.2">
      <c r="A406" s="252">
        <v>102</v>
      </c>
      <c r="B406" s="258" t="s">
        <v>1385</v>
      </c>
      <c r="C406" s="259" t="s">
        <v>1416</v>
      </c>
      <c r="D406" s="260" t="s">
        <v>346</v>
      </c>
      <c r="E406" s="287">
        <v>3</v>
      </c>
      <c r="F406" s="262" t="s">
        <v>1417</v>
      </c>
      <c r="G406" s="263"/>
      <c r="H406" s="263"/>
      <c r="I406" s="263"/>
      <c r="J406" s="263">
        <v>60</v>
      </c>
      <c r="K406" s="263"/>
      <c r="L406" s="263"/>
      <c r="M406" s="263"/>
      <c r="N406" s="263"/>
      <c r="O406" s="263"/>
      <c r="P406" s="263"/>
      <c r="Q406" s="263"/>
    </row>
    <row r="407" spans="1:17" ht="38.25" x14ac:dyDescent="0.2">
      <c r="A407" s="252">
        <v>103</v>
      </c>
      <c r="B407" s="258" t="s">
        <v>1449</v>
      </c>
      <c r="C407" s="259" t="s">
        <v>1450</v>
      </c>
      <c r="D407" s="260" t="s">
        <v>216</v>
      </c>
      <c r="E407" s="261" t="s">
        <v>1644</v>
      </c>
      <c r="F407" s="262">
        <v>11187</v>
      </c>
      <c r="G407" s="263"/>
      <c r="H407" s="263"/>
      <c r="I407" s="263"/>
      <c r="J407" s="263">
        <v>243</v>
      </c>
      <c r="K407" s="263"/>
      <c r="L407" s="263"/>
      <c r="M407" s="263"/>
      <c r="N407" s="263"/>
      <c r="O407" s="263"/>
      <c r="P407" s="263"/>
      <c r="Q407" s="263"/>
    </row>
    <row r="408" spans="1:17" x14ac:dyDescent="0.2">
      <c r="A408" s="257" t="s">
        <v>243</v>
      </c>
      <c r="B408" s="256"/>
      <c r="C408" s="256"/>
      <c r="D408" s="256"/>
      <c r="E408" s="256"/>
      <c r="F408" s="256"/>
      <c r="G408" s="256"/>
      <c r="H408" s="256"/>
      <c r="I408" s="256"/>
      <c r="J408" s="262">
        <v>13623</v>
      </c>
      <c r="K408" s="262">
        <v>727</v>
      </c>
      <c r="L408" s="262">
        <v>539</v>
      </c>
      <c r="M408" s="262">
        <v>80</v>
      </c>
      <c r="N408" s="263"/>
      <c r="O408" s="262">
        <v>54.45</v>
      </c>
      <c r="P408" s="263"/>
      <c r="Q408" s="262">
        <v>4.55</v>
      </c>
    </row>
    <row r="409" spans="1:17" x14ac:dyDescent="0.2">
      <c r="A409" s="257" t="s">
        <v>244</v>
      </c>
      <c r="B409" s="256"/>
      <c r="C409" s="256"/>
      <c r="D409" s="256"/>
      <c r="E409" s="256"/>
      <c r="F409" s="256"/>
      <c r="G409" s="256"/>
      <c r="H409" s="256"/>
      <c r="I409" s="256"/>
      <c r="J409" s="262">
        <v>928</v>
      </c>
      <c r="K409" s="263"/>
      <c r="L409" s="263"/>
      <c r="M409" s="263"/>
      <c r="N409" s="263"/>
      <c r="O409" s="263"/>
      <c r="P409" s="263"/>
      <c r="Q409" s="263"/>
    </row>
    <row r="410" spans="1:17" x14ac:dyDescent="0.2">
      <c r="A410" s="257" t="s">
        <v>245</v>
      </c>
      <c r="B410" s="256"/>
      <c r="C410" s="256"/>
      <c r="D410" s="256"/>
      <c r="E410" s="256"/>
      <c r="F410" s="256"/>
      <c r="G410" s="256"/>
      <c r="H410" s="256"/>
      <c r="I410" s="256"/>
      <c r="J410" s="262">
        <v>573</v>
      </c>
      <c r="K410" s="263"/>
      <c r="L410" s="263"/>
      <c r="M410" s="263"/>
      <c r="N410" s="263"/>
      <c r="O410" s="263"/>
      <c r="P410" s="263"/>
      <c r="Q410" s="263"/>
    </row>
    <row r="411" spans="1:17" x14ac:dyDescent="0.2">
      <c r="A411" s="269" t="s">
        <v>1645</v>
      </c>
      <c r="B411" s="256"/>
      <c r="C411" s="256"/>
      <c r="D411" s="256"/>
      <c r="E411" s="256"/>
      <c r="F411" s="256"/>
      <c r="G411" s="256"/>
      <c r="H411" s="256"/>
      <c r="I411" s="256"/>
      <c r="J411" s="263"/>
      <c r="K411" s="263"/>
      <c r="L411" s="263"/>
      <c r="M411" s="263"/>
      <c r="N411" s="263"/>
      <c r="O411" s="263"/>
      <c r="P411" s="263"/>
      <c r="Q411" s="263"/>
    </row>
    <row r="412" spans="1:17" x14ac:dyDescent="0.2">
      <c r="A412" s="257" t="s">
        <v>639</v>
      </c>
      <c r="B412" s="256"/>
      <c r="C412" s="256"/>
      <c r="D412" s="256"/>
      <c r="E412" s="256"/>
      <c r="F412" s="256"/>
      <c r="G412" s="256"/>
      <c r="H412" s="256"/>
      <c r="I412" s="256"/>
      <c r="J412" s="262">
        <v>4618</v>
      </c>
      <c r="K412" s="263"/>
      <c r="L412" s="263"/>
      <c r="M412" s="263"/>
      <c r="N412" s="263"/>
      <c r="O412" s="262">
        <v>54.45</v>
      </c>
      <c r="P412" s="263"/>
      <c r="Q412" s="262">
        <v>4.55</v>
      </c>
    </row>
    <row r="413" spans="1:17" x14ac:dyDescent="0.2">
      <c r="A413" s="257" t="s">
        <v>1646</v>
      </c>
      <c r="B413" s="256"/>
      <c r="C413" s="256"/>
      <c r="D413" s="256"/>
      <c r="E413" s="256"/>
      <c r="F413" s="256"/>
      <c r="G413" s="256"/>
      <c r="H413" s="256"/>
      <c r="I413" s="256"/>
      <c r="J413" s="262">
        <v>10263</v>
      </c>
      <c r="K413" s="263"/>
      <c r="L413" s="263"/>
      <c r="M413" s="263"/>
      <c r="N413" s="263"/>
      <c r="O413" s="263"/>
      <c r="P413" s="263"/>
      <c r="Q413" s="263"/>
    </row>
    <row r="414" spans="1:17" x14ac:dyDescent="0.2">
      <c r="A414" s="257" t="s">
        <v>928</v>
      </c>
      <c r="B414" s="256"/>
      <c r="C414" s="256"/>
      <c r="D414" s="256"/>
      <c r="E414" s="256"/>
      <c r="F414" s="256"/>
      <c r="G414" s="256"/>
      <c r="H414" s="256"/>
      <c r="I414" s="256"/>
      <c r="J414" s="262">
        <v>243</v>
      </c>
      <c r="K414" s="263"/>
      <c r="L414" s="263"/>
      <c r="M414" s="263"/>
      <c r="N414" s="263"/>
      <c r="O414" s="263"/>
      <c r="P414" s="263"/>
      <c r="Q414" s="263"/>
    </row>
    <row r="415" spans="1:17" x14ac:dyDescent="0.2">
      <c r="A415" s="257" t="s">
        <v>252</v>
      </c>
      <c r="B415" s="256"/>
      <c r="C415" s="256"/>
      <c r="D415" s="256"/>
      <c r="E415" s="256"/>
      <c r="F415" s="256"/>
      <c r="G415" s="256"/>
      <c r="H415" s="256"/>
      <c r="I415" s="256"/>
      <c r="J415" s="262">
        <v>15124</v>
      </c>
      <c r="K415" s="263"/>
      <c r="L415" s="263"/>
      <c r="M415" s="263"/>
      <c r="N415" s="263"/>
      <c r="O415" s="262">
        <v>54.45</v>
      </c>
      <c r="P415" s="263"/>
      <c r="Q415" s="262">
        <v>4.55</v>
      </c>
    </row>
    <row r="416" spans="1:17" x14ac:dyDescent="0.2">
      <c r="A416" s="257" t="s">
        <v>253</v>
      </c>
      <c r="B416" s="256"/>
      <c r="C416" s="256"/>
      <c r="D416" s="256"/>
      <c r="E416" s="256"/>
      <c r="F416" s="256"/>
      <c r="G416" s="256"/>
      <c r="H416" s="256"/>
      <c r="I416" s="256"/>
      <c r="J416" s="263"/>
      <c r="K416" s="263"/>
      <c r="L416" s="263"/>
      <c r="M416" s="263"/>
      <c r="N416" s="263"/>
      <c r="O416" s="263"/>
      <c r="P416" s="263"/>
      <c r="Q416" s="263"/>
    </row>
    <row r="417" spans="1:17" x14ac:dyDescent="0.2">
      <c r="A417" s="257" t="s">
        <v>572</v>
      </c>
      <c r="B417" s="256"/>
      <c r="C417" s="256"/>
      <c r="D417" s="256"/>
      <c r="E417" s="256"/>
      <c r="F417" s="256"/>
      <c r="G417" s="256"/>
      <c r="H417" s="256"/>
      <c r="I417" s="256"/>
      <c r="J417" s="262">
        <v>12357</v>
      </c>
      <c r="K417" s="263"/>
      <c r="L417" s="263"/>
      <c r="M417" s="263"/>
      <c r="N417" s="263"/>
      <c r="O417" s="263"/>
      <c r="P417" s="263"/>
      <c r="Q417" s="263"/>
    </row>
    <row r="418" spans="1:17" x14ac:dyDescent="0.2">
      <c r="A418" s="257" t="s">
        <v>254</v>
      </c>
      <c r="B418" s="256"/>
      <c r="C418" s="256"/>
      <c r="D418" s="256"/>
      <c r="E418" s="256"/>
      <c r="F418" s="256"/>
      <c r="G418" s="256"/>
      <c r="H418" s="256"/>
      <c r="I418" s="256"/>
      <c r="J418" s="262">
        <v>539</v>
      </c>
      <c r="K418" s="263"/>
      <c r="L418" s="263"/>
      <c r="M418" s="263"/>
      <c r="N418" s="263"/>
      <c r="O418" s="263"/>
      <c r="P418" s="263"/>
      <c r="Q418" s="263"/>
    </row>
    <row r="419" spans="1:17" x14ac:dyDescent="0.2">
      <c r="A419" s="257" t="s">
        <v>255</v>
      </c>
      <c r="B419" s="256"/>
      <c r="C419" s="256"/>
      <c r="D419" s="256"/>
      <c r="E419" s="256"/>
      <c r="F419" s="256"/>
      <c r="G419" s="256"/>
      <c r="H419" s="256"/>
      <c r="I419" s="256"/>
      <c r="J419" s="262">
        <v>807</v>
      </c>
      <c r="K419" s="263"/>
      <c r="L419" s="263"/>
      <c r="M419" s="263"/>
      <c r="N419" s="263"/>
      <c r="O419" s="263"/>
      <c r="P419" s="263"/>
      <c r="Q419" s="263"/>
    </row>
    <row r="420" spans="1:17" x14ac:dyDescent="0.2">
      <c r="A420" s="257" t="s">
        <v>256</v>
      </c>
      <c r="B420" s="256"/>
      <c r="C420" s="256"/>
      <c r="D420" s="256"/>
      <c r="E420" s="256"/>
      <c r="F420" s="256"/>
      <c r="G420" s="256"/>
      <c r="H420" s="256"/>
      <c r="I420" s="256"/>
      <c r="J420" s="262">
        <v>928</v>
      </c>
      <c r="K420" s="263"/>
      <c r="L420" s="263"/>
      <c r="M420" s="263"/>
      <c r="N420" s="263"/>
      <c r="O420" s="263"/>
      <c r="P420" s="263"/>
      <c r="Q420" s="263"/>
    </row>
    <row r="421" spans="1:17" x14ac:dyDescent="0.2">
      <c r="A421" s="257" t="s">
        <v>257</v>
      </c>
      <c r="B421" s="256"/>
      <c r="C421" s="256"/>
      <c r="D421" s="256"/>
      <c r="E421" s="256"/>
      <c r="F421" s="256"/>
      <c r="G421" s="256"/>
      <c r="H421" s="256"/>
      <c r="I421" s="256"/>
      <c r="J421" s="262">
        <v>573</v>
      </c>
      <c r="K421" s="263"/>
      <c r="L421" s="263"/>
      <c r="M421" s="263"/>
      <c r="N421" s="263"/>
      <c r="O421" s="263"/>
      <c r="P421" s="263"/>
      <c r="Q421" s="263"/>
    </row>
    <row r="422" spans="1:17" x14ac:dyDescent="0.2">
      <c r="A422" s="269" t="s">
        <v>1647</v>
      </c>
      <c r="B422" s="256"/>
      <c r="C422" s="256"/>
      <c r="D422" s="256"/>
      <c r="E422" s="256"/>
      <c r="F422" s="256"/>
      <c r="G422" s="256"/>
      <c r="H422" s="256"/>
      <c r="I422" s="256"/>
      <c r="J422" s="270">
        <v>15124</v>
      </c>
      <c r="K422" s="263"/>
      <c r="L422" s="263"/>
      <c r="M422" s="263"/>
      <c r="N422" s="263"/>
      <c r="O422" s="270">
        <v>54.45</v>
      </c>
      <c r="P422" s="263"/>
      <c r="Q422" s="270">
        <v>4.55</v>
      </c>
    </row>
    <row r="423" spans="1:17" x14ac:dyDescent="0.2">
      <c r="A423" s="255" t="s">
        <v>1648</v>
      </c>
      <c r="B423" s="256"/>
      <c r="C423" s="256"/>
      <c r="D423" s="256"/>
      <c r="E423" s="256"/>
      <c r="F423" s="256"/>
      <c r="G423" s="256"/>
      <c r="H423" s="256"/>
      <c r="I423" s="256"/>
      <c r="J423" s="256"/>
      <c r="K423" s="256"/>
      <c r="L423" s="256"/>
      <c r="M423" s="256"/>
      <c r="N423" s="256"/>
      <c r="O423" s="256"/>
      <c r="P423" s="256"/>
      <c r="Q423" s="256"/>
    </row>
    <row r="424" spans="1:17" ht="55.5" x14ac:dyDescent="0.2">
      <c r="A424" s="252">
        <v>104</v>
      </c>
      <c r="B424" s="258" t="s">
        <v>1351</v>
      </c>
      <c r="C424" s="259" t="s">
        <v>1649</v>
      </c>
      <c r="D424" s="260" t="s">
        <v>399</v>
      </c>
      <c r="E424" s="261" t="s">
        <v>1650</v>
      </c>
      <c r="F424" s="262">
        <v>5982.76</v>
      </c>
      <c r="G424" s="262">
        <v>1896.37</v>
      </c>
      <c r="H424" s="262">
        <v>1502.26</v>
      </c>
      <c r="I424" s="262">
        <v>234.74</v>
      </c>
      <c r="J424" s="263">
        <v>60</v>
      </c>
      <c r="K424" s="263">
        <v>19</v>
      </c>
      <c r="L424" s="263">
        <v>15</v>
      </c>
      <c r="M424" s="263">
        <v>2</v>
      </c>
      <c r="N424" s="263">
        <v>141.52000000000001</v>
      </c>
      <c r="O424" s="263">
        <v>1.42</v>
      </c>
      <c r="P424" s="263">
        <v>13.46</v>
      </c>
      <c r="Q424" s="263">
        <v>0.13</v>
      </c>
    </row>
    <row r="425" spans="1:17" ht="19.5" x14ac:dyDescent="0.2">
      <c r="A425" s="252"/>
      <c r="B425" s="264"/>
      <c r="C425" s="265" t="s">
        <v>400</v>
      </c>
      <c r="D425" s="261" t="s">
        <v>119</v>
      </c>
      <c r="E425" s="266" t="s">
        <v>1651</v>
      </c>
      <c r="F425" s="267">
        <v>13.4</v>
      </c>
      <c r="G425" s="267">
        <v>13.4</v>
      </c>
      <c r="H425" s="263"/>
      <c r="I425" s="263"/>
      <c r="J425" s="267">
        <v>19.03</v>
      </c>
      <c r="K425" s="267">
        <v>19.03</v>
      </c>
      <c r="L425" s="263"/>
      <c r="M425" s="263"/>
      <c r="N425" s="263"/>
      <c r="O425" s="263"/>
      <c r="P425" s="263"/>
      <c r="Q425" s="263"/>
    </row>
    <row r="426" spans="1:17" ht="22.5" x14ac:dyDescent="0.2">
      <c r="A426" s="252"/>
      <c r="B426" s="268" t="s">
        <v>402</v>
      </c>
      <c r="C426" s="265" t="s">
        <v>403</v>
      </c>
      <c r="D426" s="261" t="s">
        <v>146</v>
      </c>
      <c r="E426" s="266" t="s">
        <v>1355</v>
      </c>
      <c r="F426" s="267">
        <v>255.96</v>
      </c>
      <c r="G426" s="263"/>
      <c r="H426" s="267">
        <v>255.96</v>
      </c>
      <c r="I426" s="267">
        <v>18.2</v>
      </c>
      <c r="J426" s="263"/>
      <c r="K426" s="263"/>
      <c r="L426" s="263"/>
      <c r="M426" s="263"/>
      <c r="N426" s="263"/>
      <c r="O426" s="263"/>
      <c r="P426" s="263"/>
      <c r="Q426" s="263"/>
    </row>
    <row r="427" spans="1:17" ht="22.5" x14ac:dyDescent="0.2">
      <c r="A427" s="252"/>
      <c r="B427" s="268" t="s">
        <v>190</v>
      </c>
      <c r="C427" s="265" t="s">
        <v>191</v>
      </c>
      <c r="D427" s="261" t="s">
        <v>146</v>
      </c>
      <c r="E427" s="266" t="s">
        <v>1356</v>
      </c>
      <c r="F427" s="267">
        <v>127.47</v>
      </c>
      <c r="G427" s="263"/>
      <c r="H427" s="267">
        <v>127.47</v>
      </c>
      <c r="I427" s="267">
        <v>18.2</v>
      </c>
      <c r="J427" s="263"/>
      <c r="K427" s="263"/>
      <c r="L427" s="263"/>
      <c r="M427" s="263"/>
      <c r="N427" s="263"/>
      <c r="O427" s="263"/>
      <c r="P427" s="263"/>
      <c r="Q427" s="263"/>
    </row>
    <row r="428" spans="1:17" ht="19.5" x14ac:dyDescent="0.2">
      <c r="A428" s="252"/>
      <c r="B428" s="268" t="s">
        <v>1327</v>
      </c>
      <c r="C428" s="265" t="s">
        <v>1328</v>
      </c>
      <c r="D428" s="261" t="s">
        <v>146</v>
      </c>
      <c r="E428" s="266" t="s">
        <v>1652</v>
      </c>
      <c r="F428" s="267">
        <v>108.01</v>
      </c>
      <c r="G428" s="263"/>
      <c r="H428" s="267">
        <v>108.01</v>
      </c>
      <c r="I428" s="267">
        <v>17.43</v>
      </c>
      <c r="J428" s="267">
        <v>14.04</v>
      </c>
      <c r="K428" s="263"/>
      <c r="L428" s="267">
        <v>14.04</v>
      </c>
      <c r="M428" s="267">
        <v>2.27</v>
      </c>
      <c r="N428" s="263"/>
      <c r="O428" s="263"/>
      <c r="P428" s="263"/>
      <c r="Q428" s="263"/>
    </row>
    <row r="429" spans="1:17" ht="19.5" x14ac:dyDescent="0.2">
      <c r="A429" s="252"/>
      <c r="B429" s="268" t="s">
        <v>407</v>
      </c>
      <c r="C429" s="265" t="s">
        <v>212</v>
      </c>
      <c r="D429" s="261" t="s">
        <v>146</v>
      </c>
      <c r="E429" s="266" t="s">
        <v>1653</v>
      </c>
      <c r="F429" s="267">
        <v>109.17</v>
      </c>
      <c r="G429" s="263"/>
      <c r="H429" s="267">
        <v>109.17</v>
      </c>
      <c r="I429" s="263"/>
      <c r="J429" s="263"/>
      <c r="K429" s="263"/>
      <c r="L429" s="263"/>
      <c r="M429" s="263"/>
      <c r="N429" s="263"/>
      <c r="O429" s="263"/>
      <c r="P429" s="263"/>
      <c r="Q429" s="263"/>
    </row>
    <row r="430" spans="1:17" ht="22.5" x14ac:dyDescent="0.2">
      <c r="A430" s="252"/>
      <c r="B430" s="268" t="s">
        <v>1331</v>
      </c>
      <c r="C430" s="265" t="s">
        <v>1332</v>
      </c>
      <c r="D430" s="261" t="s">
        <v>216</v>
      </c>
      <c r="E430" s="266" t="s">
        <v>1358</v>
      </c>
      <c r="F430" s="267">
        <v>40313.82</v>
      </c>
      <c r="G430" s="263"/>
      <c r="H430" s="263"/>
      <c r="I430" s="263"/>
      <c r="J430" s="263"/>
      <c r="K430" s="263"/>
      <c r="L430" s="263"/>
      <c r="M430" s="263"/>
      <c r="N430" s="263"/>
      <c r="O430" s="263"/>
      <c r="P430" s="263"/>
      <c r="Q430" s="263"/>
    </row>
    <row r="431" spans="1:17" ht="22.5" x14ac:dyDescent="0.2">
      <c r="A431" s="252"/>
      <c r="B431" s="268" t="s">
        <v>1334</v>
      </c>
      <c r="C431" s="265" t="s">
        <v>1335</v>
      </c>
      <c r="D431" s="261" t="s">
        <v>231</v>
      </c>
      <c r="E431" s="266" t="s">
        <v>1654</v>
      </c>
      <c r="F431" s="267">
        <v>35.700000000000003</v>
      </c>
      <c r="G431" s="263"/>
      <c r="H431" s="263"/>
      <c r="I431" s="263"/>
      <c r="J431" s="267">
        <v>0.15</v>
      </c>
      <c r="K431" s="263"/>
      <c r="L431" s="263"/>
      <c r="M431" s="263"/>
      <c r="N431" s="263"/>
      <c r="O431" s="263"/>
      <c r="P431" s="263"/>
      <c r="Q431" s="263"/>
    </row>
    <row r="432" spans="1:17" ht="22.5" x14ac:dyDescent="0.2">
      <c r="A432" s="252"/>
      <c r="B432" s="268" t="s">
        <v>1337</v>
      </c>
      <c r="C432" s="265" t="s">
        <v>1338</v>
      </c>
      <c r="D432" s="261" t="s">
        <v>434</v>
      </c>
      <c r="E432" s="266" t="s">
        <v>1655</v>
      </c>
      <c r="F432" s="267">
        <v>272.49</v>
      </c>
      <c r="G432" s="263"/>
      <c r="H432" s="263"/>
      <c r="I432" s="263"/>
      <c r="J432" s="267">
        <v>0.25</v>
      </c>
      <c r="K432" s="263"/>
      <c r="L432" s="263"/>
      <c r="M432" s="263"/>
      <c r="N432" s="263"/>
      <c r="O432" s="263"/>
      <c r="P432" s="263"/>
      <c r="Q432" s="263"/>
    </row>
    <row r="433" spans="1:17" ht="22.5" x14ac:dyDescent="0.2">
      <c r="A433" s="252"/>
      <c r="B433" s="268" t="s">
        <v>1340</v>
      </c>
      <c r="C433" s="265" t="s">
        <v>1341</v>
      </c>
      <c r="D433" s="261" t="s">
        <v>231</v>
      </c>
      <c r="E433" s="266" t="s">
        <v>1656</v>
      </c>
      <c r="F433" s="267">
        <v>28.56</v>
      </c>
      <c r="G433" s="263"/>
      <c r="H433" s="263"/>
      <c r="I433" s="263"/>
      <c r="J433" s="267">
        <v>0.13</v>
      </c>
      <c r="K433" s="263"/>
      <c r="L433" s="263"/>
      <c r="M433" s="263"/>
      <c r="N433" s="263"/>
      <c r="O433" s="263"/>
      <c r="P433" s="263"/>
      <c r="Q433" s="263"/>
    </row>
    <row r="434" spans="1:17" ht="22.5" x14ac:dyDescent="0.2">
      <c r="A434" s="252"/>
      <c r="B434" s="268" t="s">
        <v>1343</v>
      </c>
      <c r="C434" s="265" t="s">
        <v>1344</v>
      </c>
      <c r="D434" s="261" t="s">
        <v>231</v>
      </c>
      <c r="E434" s="266" t="s">
        <v>1657</v>
      </c>
      <c r="F434" s="267">
        <v>12.42</v>
      </c>
      <c r="G434" s="263"/>
      <c r="H434" s="263"/>
      <c r="I434" s="263"/>
      <c r="J434" s="267">
        <v>0.06</v>
      </c>
      <c r="K434" s="263"/>
      <c r="L434" s="263"/>
      <c r="M434" s="263"/>
      <c r="N434" s="263"/>
      <c r="O434" s="263"/>
      <c r="P434" s="263"/>
      <c r="Q434" s="263"/>
    </row>
    <row r="435" spans="1:17" ht="22.5" x14ac:dyDescent="0.2">
      <c r="A435" s="252"/>
      <c r="B435" s="268" t="s">
        <v>527</v>
      </c>
      <c r="C435" s="265" t="s">
        <v>416</v>
      </c>
      <c r="D435" s="261" t="s">
        <v>231</v>
      </c>
      <c r="E435" s="266" t="s">
        <v>1658</v>
      </c>
      <c r="F435" s="267">
        <v>2.38</v>
      </c>
      <c r="G435" s="263"/>
      <c r="H435" s="263"/>
      <c r="I435" s="263"/>
      <c r="J435" s="263"/>
      <c r="K435" s="263"/>
      <c r="L435" s="263"/>
      <c r="M435" s="263"/>
      <c r="N435" s="263"/>
      <c r="O435" s="263"/>
      <c r="P435" s="263"/>
      <c r="Q435" s="263"/>
    </row>
    <row r="436" spans="1:17" ht="22.5" x14ac:dyDescent="0.2">
      <c r="A436" s="252"/>
      <c r="B436" s="268" t="s">
        <v>528</v>
      </c>
      <c r="C436" s="265" t="s">
        <v>418</v>
      </c>
      <c r="D436" s="261" t="s">
        <v>220</v>
      </c>
      <c r="E436" s="266" t="s">
        <v>1659</v>
      </c>
      <c r="F436" s="267">
        <v>4.88</v>
      </c>
      <c r="G436" s="263"/>
      <c r="H436" s="263"/>
      <c r="I436" s="263"/>
      <c r="J436" s="267">
        <v>0.23</v>
      </c>
      <c r="K436" s="263"/>
      <c r="L436" s="263"/>
      <c r="M436" s="263"/>
      <c r="N436" s="263"/>
      <c r="O436" s="263"/>
      <c r="P436" s="263"/>
      <c r="Q436" s="263"/>
    </row>
    <row r="437" spans="1:17" ht="22.5" x14ac:dyDescent="0.2">
      <c r="A437" s="252"/>
      <c r="B437" s="268" t="s">
        <v>1365</v>
      </c>
      <c r="C437" s="265" t="s">
        <v>1366</v>
      </c>
      <c r="D437" s="261" t="s">
        <v>242</v>
      </c>
      <c r="E437" s="266" t="s">
        <v>1660</v>
      </c>
      <c r="F437" s="267">
        <v>261.51</v>
      </c>
      <c r="G437" s="263"/>
      <c r="H437" s="263"/>
      <c r="I437" s="263"/>
      <c r="J437" s="267">
        <v>24.74</v>
      </c>
      <c r="K437" s="263"/>
      <c r="L437" s="263"/>
      <c r="M437" s="263"/>
      <c r="N437" s="263"/>
      <c r="O437" s="263"/>
      <c r="P437" s="263"/>
      <c r="Q437" s="263"/>
    </row>
    <row r="438" spans="1:17" ht="55.5" x14ac:dyDescent="0.2">
      <c r="A438" s="252">
        <v>105</v>
      </c>
      <c r="B438" s="258" t="s">
        <v>1661</v>
      </c>
      <c r="C438" s="259" t="s">
        <v>1662</v>
      </c>
      <c r="D438" s="260" t="s">
        <v>399</v>
      </c>
      <c r="E438" s="261" t="s">
        <v>1663</v>
      </c>
      <c r="F438" s="262">
        <v>10198.41</v>
      </c>
      <c r="G438" s="262">
        <v>1725.38</v>
      </c>
      <c r="H438" s="262">
        <v>1636.42</v>
      </c>
      <c r="I438" s="262">
        <v>252.18</v>
      </c>
      <c r="J438" s="263">
        <v>4793</v>
      </c>
      <c r="K438" s="263">
        <v>811</v>
      </c>
      <c r="L438" s="263">
        <v>769</v>
      </c>
      <c r="M438" s="263">
        <v>119</v>
      </c>
      <c r="N438" s="263">
        <v>128.76</v>
      </c>
      <c r="O438" s="263">
        <v>60.52</v>
      </c>
      <c r="P438" s="263">
        <v>14.46</v>
      </c>
      <c r="Q438" s="263">
        <v>6.8</v>
      </c>
    </row>
    <row r="439" spans="1:17" ht="19.5" x14ac:dyDescent="0.2">
      <c r="A439" s="252"/>
      <c r="B439" s="264"/>
      <c r="C439" s="265" t="s">
        <v>400</v>
      </c>
      <c r="D439" s="261" t="s">
        <v>119</v>
      </c>
      <c r="E439" s="266" t="s">
        <v>1664</v>
      </c>
      <c r="F439" s="267">
        <v>13.4</v>
      </c>
      <c r="G439" s="267">
        <v>13.4</v>
      </c>
      <c r="H439" s="263"/>
      <c r="I439" s="263"/>
      <c r="J439" s="267">
        <v>810.97</v>
      </c>
      <c r="K439" s="267">
        <v>810.97</v>
      </c>
      <c r="L439" s="263"/>
      <c r="M439" s="263"/>
      <c r="N439" s="263"/>
      <c r="O439" s="263"/>
      <c r="P439" s="263"/>
      <c r="Q439" s="263"/>
    </row>
    <row r="440" spans="1:17" ht="22.5" x14ac:dyDescent="0.2">
      <c r="A440" s="252"/>
      <c r="B440" s="268" t="s">
        <v>402</v>
      </c>
      <c r="C440" s="265" t="s">
        <v>403</v>
      </c>
      <c r="D440" s="261" t="s">
        <v>146</v>
      </c>
      <c r="E440" s="266" t="s">
        <v>1665</v>
      </c>
      <c r="F440" s="267">
        <v>255.96</v>
      </c>
      <c r="G440" s="263"/>
      <c r="H440" s="267">
        <v>255.96</v>
      </c>
      <c r="I440" s="267">
        <v>18.2</v>
      </c>
      <c r="J440" s="267">
        <v>12.8</v>
      </c>
      <c r="K440" s="263"/>
      <c r="L440" s="267">
        <v>12.8</v>
      </c>
      <c r="M440" s="267">
        <v>0.91</v>
      </c>
      <c r="N440" s="263"/>
      <c r="O440" s="263"/>
      <c r="P440" s="263"/>
      <c r="Q440" s="263"/>
    </row>
    <row r="441" spans="1:17" ht="22.5" x14ac:dyDescent="0.2">
      <c r="A441" s="252"/>
      <c r="B441" s="268" t="s">
        <v>190</v>
      </c>
      <c r="C441" s="265" t="s">
        <v>191</v>
      </c>
      <c r="D441" s="261" t="s">
        <v>146</v>
      </c>
      <c r="E441" s="266" t="s">
        <v>1666</v>
      </c>
      <c r="F441" s="267">
        <v>127.47</v>
      </c>
      <c r="G441" s="263"/>
      <c r="H441" s="267">
        <v>127.47</v>
      </c>
      <c r="I441" s="267">
        <v>18.2</v>
      </c>
      <c r="J441" s="267">
        <v>5.0999999999999996</v>
      </c>
      <c r="K441" s="263"/>
      <c r="L441" s="267">
        <v>5.0999999999999996</v>
      </c>
      <c r="M441" s="267">
        <v>0.73</v>
      </c>
      <c r="N441" s="263"/>
      <c r="O441" s="263"/>
      <c r="P441" s="263"/>
      <c r="Q441" s="263"/>
    </row>
    <row r="442" spans="1:17" ht="19.5" x14ac:dyDescent="0.2">
      <c r="A442" s="252"/>
      <c r="B442" s="268" t="s">
        <v>1327</v>
      </c>
      <c r="C442" s="265" t="s">
        <v>1328</v>
      </c>
      <c r="D442" s="261" t="s">
        <v>146</v>
      </c>
      <c r="E442" s="266" t="s">
        <v>1667</v>
      </c>
      <c r="F442" s="267">
        <v>108.01</v>
      </c>
      <c r="G442" s="263"/>
      <c r="H442" s="267">
        <v>108.01</v>
      </c>
      <c r="I442" s="267">
        <v>17.43</v>
      </c>
      <c r="J442" s="267">
        <v>724.75</v>
      </c>
      <c r="K442" s="263"/>
      <c r="L442" s="267">
        <v>724.75</v>
      </c>
      <c r="M442" s="267">
        <v>116.96</v>
      </c>
      <c r="N442" s="263"/>
      <c r="O442" s="263"/>
      <c r="P442" s="263"/>
      <c r="Q442" s="263"/>
    </row>
    <row r="443" spans="1:17" ht="19.5" x14ac:dyDescent="0.2">
      <c r="A443" s="252"/>
      <c r="B443" s="268" t="s">
        <v>407</v>
      </c>
      <c r="C443" s="265" t="s">
        <v>212</v>
      </c>
      <c r="D443" s="261" t="s">
        <v>146</v>
      </c>
      <c r="E443" s="266" t="s">
        <v>1668</v>
      </c>
      <c r="F443" s="267">
        <v>109.17</v>
      </c>
      <c r="G443" s="263"/>
      <c r="H443" s="267">
        <v>109.17</v>
      </c>
      <c r="I443" s="263"/>
      <c r="J443" s="267">
        <v>26.2</v>
      </c>
      <c r="K443" s="263"/>
      <c r="L443" s="267">
        <v>26.2</v>
      </c>
      <c r="M443" s="263"/>
      <c r="N443" s="263"/>
      <c r="O443" s="263"/>
      <c r="P443" s="263"/>
      <c r="Q443" s="263"/>
    </row>
    <row r="444" spans="1:17" ht="22.5" x14ac:dyDescent="0.2">
      <c r="A444" s="252"/>
      <c r="B444" s="268" t="s">
        <v>1331</v>
      </c>
      <c r="C444" s="265" t="s">
        <v>1332</v>
      </c>
      <c r="D444" s="261" t="s">
        <v>216</v>
      </c>
      <c r="E444" s="266" t="s">
        <v>1299</v>
      </c>
      <c r="F444" s="267">
        <v>40313.82</v>
      </c>
      <c r="G444" s="263"/>
      <c r="H444" s="263"/>
      <c r="I444" s="263"/>
      <c r="J444" s="267">
        <v>4.03</v>
      </c>
      <c r="K444" s="263"/>
      <c r="L444" s="263"/>
      <c r="M444" s="263"/>
      <c r="N444" s="263"/>
      <c r="O444" s="263"/>
      <c r="P444" s="263"/>
      <c r="Q444" s="263"/>
    </row>
    <row r="445" spans="1:17" ht="22.5" x14ac:dyDescent="0.2">
      <c r="A445" s="252"/>
      <c r="B445" s="268" t="s">
        <v>1376</v>
      </c>
      <c r="C445" s="265" t="s">
        <v>1338</v>
      </c>
      <c r="D445" s="261" t="s">
        <v>434</v>
      </c>
      <c r="E445" s="266" t="s">
        <v>1669</v>
      </c>
      <c r="F445" s="267">
        <v>272.49</v>
      </c>
      <c r="G445" s="263"/>
      <c r="H445" s="263"/>
      <c r="I445" s="263"/>
      <c r="J445" s="267">
        <v>4.6100000000000003</v>
      </c>
      <c r="K445" s="263"/>
      <c r="L445" s="263"/>
      <c r="M445" s="263"/>
      <c r="N445" s="263"/>
      <c r="O445" s="263"/>
      <c r="P445" s="263"/>
      <c r="Q445" s="263"/>
    </row>
    <row r="446" spans="1:17" ht="22.5" x14ac:dyDescent="0.2">
      <c r="A446" s="252"/>
      <c r="B446" s="268" t="s">
        <v>1378</v>
      </c>
      <c r="C446" s="265" t="s">
        <v>1341</v>
      </c>
      <c r="D446" s="261" t="s">
        <v>231</v>
      </c>
      <c r="E446" s="266" t="s">
        <v>1670</v>
      </c>
      <c r="F446" s="267">
        <v>28.56</v>
      </c>
      <c r="G446" s="263"/>
      <c r="H446" s="263"/>
      <c r="I446" s="263"/>
      <c r="J446" s="267">
        <v>2.68</v>
      </c>
      <c r="K446" s="263"/>
      <c r="L446" s="263"/>
      <c r="M446" s="263"/>
      <c r="N446" s="263"/>
      <c r="O446" s="263"/>
      <c r="P446" s="263"/>
      <c r="Q446" s="263"/>
    </row>
    <row r="447" spans="1:17" ht="22.5" x14ac:dyDescent="0.2">
      <c r="A447" s="252"/>
      <c r="B447" s="268" t="s">
        <v>415</v>
      </c>
      <c r="C447" s="265" t="s">
        <v>416</v>
      </c>
      <c r="D447" s="261" t="s">
        <v>231</v>
      </c>
      <c r="E447" s="266" t="s">
        <v>1671</v>
      </c>
      <c r="F447" s="267">
        <v>2.38</v>
      </c>
      <c r="G447" s="263"/>
      <c r="H447" s="263"/>
      <c r="I447" s="263"/>
      <c r="J447" s="267">
        <v>0.05</v>
      </c>
      <c r="K447" s="263"/>
      <c r="L447" s="263"/>
      <c r="M447" s="263"/>
      <c r="N447" s="263"/>
      <c r="O447" s="263"/>
      <c r="P447" s="263"/>
      <c r="Q447" s="263"/>
    </row>
    <row r="448" spans="1:17" ht="22.5" x14ac:dyDescent="0.2">
      <c r="A448" s="252"/>
      <c r="B448" s="268" t="s">
        <v>417</v>
      </c>
      <c r="C448" s="265" t="s">
        <v>418</v>
      </c>
      <c r="D448" s="261" t="s">
        <v>220</v>
      </c>
      <c r="E448" s="266" t="s">
        <v>1672</v>
      </c>
      <c r="F448" s="267">
        <v>4.88</v>
      </c>
      <c r="G448" s="263"/>
      <c r="H448" s="263"/>
      <c r="I448" s="263"/>
      <c r="J448" s="267">
        <v>32.69</v>
      </c>
      <c r="K448" s="263"/>
      <c r="L448" s="263"/>
      <c r="M448" s="263"/>
      <c r="N448" s="263"/>
      <c r="O448" s="263"/>
      <c r="P448" s="263"/>
      <c r="Q448" s="263"/>
    </row>
    <row r="449" spans="1:17" ht="22.5" x14ac:dyDescent="0.2">
      <c r="A449" s="252"/>
      <c r="B449" s="268" t="s">
        <v>1673</v>
      </c>
      <c r="C449" s="265" t="s">
        <v>1674</v>
      </c>
      <c r="D449" s="261" t="s">
        <v>242</v>
      </c>
      <c r="E449" s="266" t="s">
        <v>1675</v>
      </c>
      <c r="F449" s="267">
        <v>676.6</v>
      </c>
      <c r="G449" s="263"/>
      <c r="H449" s="263"/>
      <c r="I449" s="263"/>
      <c r="J449" s="267">
        <v>3167.16</v>
      </c>
      <c r="K449" s="263"/>
      <c r="L449" s="263"/>
      <c r="M449" s="263"/>
      <c r="N449" s="263"/>
      <c r="O449" s="263"/>
      <c r="P449" s="263"/>
      <c r="Q449" s="263"/>
    </row>
    <row r="450" spans="1:17" ht="72" x14ac:dyDescent="0.2">
      <c r="A450" s="252">
        <v>106</v>
      </c>
      <c r="B450" s="258" t="s">
        <v>1385</v>
      </c>
      <c r="C450" s="259" t="s">
        <v>1388</v>
      </c>
      <c r="D450" s="260" t="s">
        <v>346</v>
      </c>
      <c r="E450" s="287">
        <v>5</v>
      </c>
      <c r="F450" s="262" t="s">
        <v>1389</v>
      </c>
      <c r="G450" s="263"/>
      <c r="H450" s="263"/>
      <c r="I450" s="263"/>
      <c r="J450" s="263">
        <v>116</v>
      </c>
      <c r="K450" s="263"/>
      <c r="L450" s="263"/>
      <c r="M450" s="263"/>
      <c r="N450" s="263"/>
      <c r="O450" s="263"/>
      <c r="P450" s="263"/>
      <c r="Q450" s="263"/>
    </row>
    <row r="451" spans="1:17" ht="72" x14ac:dyDescent="0.2">
      <c r="A451" s="252">
        <v>107</v>
      </c>
      <c r="B451" s="258" t="s">
        <v>1385</v>
      </c>
      <c r="C451" s="259" t="s">
        <v>1676</v>
      </c>
      <c r="D451" s="260" t="s">
        <v>346</v>
      </c>
      <c r="E451" s="287">
        <v>3</v>
      </c>
      <c r="F451" s="262" t="s">
        <v>1677</v>
      </c>
      <c r="G451" s="263"/>
      <c r="H451" s="263"/>
      <c r="I451" s="263"/>
      <c r="J451" s="263">
        <v>178</v>
      </c>
      <c r="K451" s="263"/>
      <c r="L451" s="263"/>
      <c r="M451" s="263"/>
      <c r="N451" s="263"/>
      <c r="O451" s="263"/>
      <c r="P451" s="263"/>
      <c r="Q451" s="263"/>
    </row>
    <row r="452" spans="1:17" ht="72" x14ac:dyDescent="0.2">
      <c r="A452" s="252">
        <v>108</v>
      </c>
      <c r="B452" s="258" t="s">
        <v>1385</v>
      </c>
      <c r="C452" s="259" t="s">
        <v>1394</v>
      </c>
      <c r="D452" s="260" t="s">
        <v>346</v>
      </c>
      <c r="E452" s="287">
        <v>5</v>
      </c>
      <c r="F452" s="262" t="s">
        <v>1395</v>
      </c>
      <c r="G452" s="263"/>
      <c r="H452" s="263"/>
      <c r="I452" s="263"/>
      <c r="J452" s="263">
        <v>68</v>
      </c>
      <c r="K452" s="263"/>
      <c r="L452" s="263"/>
      <c r="M452" s="263"/>
      <c r="N452" s="263"/>
      <c r="O452" s="263"/>
      <c r="P452" s="263"/>
      <c r="Q452" s="263"/>
    </row>
    <row r="453" spans="1:17" ht="72" x14ac:dyDescent="0.2">
      <c r="A453" s="252">
        <v>109</v>
      </c>
      <c r="B453" s="258" t="s">
        <v>1385</v>
      </c>
      <c r="C453" s="259" t="s">
        <v>1678</v>
      </c>
      <c r="D453" s="260" t="s">
        <v>346</v>
      </c>
      <c r="E453" s="287">
        <v>3</v>
      </c>
      <c r="F453" s="262" t="s">
        <v>1679</v>
      </c>
      <c r="G453" s="263"/>
      <c r="H453" s="263"/>
      <c r="I453" s="263"/>
      <c r="J453" s="263">
        <v>119</v>
      </c>
      <c r="K453" s="263"/>
      <c r="L453" s="263"/>
      <c r="M453" s="263"/>
      <c r="N453" s="263"/>
      <c r="O453" s="263"/>
      <c r="P453" s="263"/>
      <c r="Q453" s="263"/>
    </row>
    <row r="454" spans="1:17" ht="72" x14ac:dyDescent="0.2">
      <c r="A454" s="252">
        <v>110</v>
      </c>
      <c r="B454" s="258" t="s">
        <v>1385</v>
      </c>
      <c r="C454" s="259" t="s">
        <v>1400</v>
      </c>
      <c r="D454" s="260" t="s">
        <v>346</v>
      </c>
      <c r="E454" s="287">
        <v>5</v>
      </c>
      <c r="F454" s="262" t="s">
        <v>1401</v>
      </c>
      <c r="G454" s="263"/>
      <c r="H454" s="263"/>
      <c r="I454" s="263"/>
      <c r="J454" s="263">
        <v>36</v>
      </c>
      <c r="K454" s="263"/>
      <c r="L454" s="263"/>
      <c r="M454" s="263"/>
      <c r="N454" s="263"/>
      <c r="O454" s="263"/>
      <c r="P454" s="263"/>
      <c r="Q454" s="263"/>
    </row>
    <row r="455" spans="1:17" ht="72" x14ac:dyDescent="0.2">
      <c r="A455" s="252">
        <v>111</v>
      </c>
      <c r="B455" s="258" t="s">
        <v>1385</v>
      </c>
      <c r="C455" s="259" t="s">
        <v>1680</v>
      </c>
      <c r="D455" s="260" t="s">
        <v>346</v>
      </c>
      <c r="E455" s="287">
        <v>3</v>
      </c>
      <c r="F455" s="262" t="s">
        <v>1681</v>
      </c>
      <c r="G455" s="263"/>
      <c r="H455" s="263"/>
      <c r="I455" s="263"/>
      <c r="J455" s="263">
        <v>42</v>
      </c>
      <c r="K455" s="263"/>
      <c r="L455" s="263"/>
      <c r="M455" s="263"/>
      <c r="N455" s="263"/>
      <c r="O455" s="263"/>
      <c r="P455" s="263"/>
      <c r="Q455" s="263"/>
    </row>
    <row r="456" spans="1:17" ht="72" x14ac:dyDescent="0.2">
      <c r="A456" s="252">
        <v>112</v>
      </c>
      <c r="B456" s="258" t="s">
        <v>1385</v>
      </c>
      <c r="C456" s="259" t="s">
        <v>1682</v>
      </c>
      <c r="D456" s="260" t="s">
        <v>346</v>
      </c>
      <c r="E456" s="287">
        <v>5</v>
      </c>
      <c r="F456" s="262" t="s">
        <v>1683</v>
      </c>
      <c r="G456" s="263"/>
      <c r="H456" s="263"/>
      <c r="I456" s="263"/>
      <c r="J456" s="263">
        <v>398</v>
      </c>
      <c r="K456" s="263"/>
      <c r="L456" s="263"/>
      <c r="M456" s="263"/>
      <c r="N456" s="263"/>
      <c r="O456" s="263"/>
      <c r="P456" s="263"/>
      <c r="Q456" s="263"/>
    </row>
    <row r="457" spans="1:17" ht="72" x14ac:dyDescent="0.2">
      <c r="A457" s="252">
        <v>113</v>
      </c>
      <c r="B457" s="258" t="s">
        <v>1385</v>
      </c>
      <c r="C457" s="259" t="s">
        <v>1684</v>
      </c>
      <c r="D457" s="260" t="s">
        <v>346</v>
      </c>
      <c r="E457" s="287">
        <v>1</v>
      </c>
      <c r="F457" s="262" t="s">
        <v>1685</v>
      </c>
      <c r="G457" s="263"/>
      <c r="H457" s="263"/>
      <c r="I457" s="263"/>
      <c r="J457" s="263">
        <v>100</v>
      </c>
      <c r="K457" s="263"/>
      <c r="L457" s="263"/>
      <c r="M457" s="263"/>
      <c r="N457" s="263"/>
      <c r="O457" s="263"/>
      <c r="P457" s="263"/>
      <c r="Q457" s="263"/>
    </row>
    <row r="458" spans="1:17" ht="72" x14ac:dyDescent="0.2">
      <c r="A458" s="252">
        <v>114</v>
      </c>
      <c r="B458" s="258" t="s">
        <v>1385</v>
      </c>
      <c r="C458" s="259" t="s">
        <v>1686</v>
      </c>
      <c r="D458" s="260" t="s">
        <v>346</v>
      </c>
      <c r="E458" s="287">
        <v>7</v>
      </c>
      <c r="F458" s="262" t="s">
        <v>1687</v>
      </c>
      <c r="G458" s="263"/>
      <c r="H458" s="263"/>
      <c r="I458" s="263"/>
      <c r="J458" s="263">
        <v>766</v>
      </c>
      <c r="K458" s="263"/>
      <c r="L458" s="263"/>
      <c r="M458" s="263"/>
      <c r="N458" s="263"/>
      <c r="O458" s="263"/>
      <c r="P458" s="263"/>
      <c r="Q458" s="263"/>
    </row>
    <row r="459" spans="1:17" ht="72" x14ac:dyDescent="0.2">
      <c r="A459" s="252">
        <v>115</v>
      </c>
      <c r="B459" s="258" t="s">
        <v>1385</v>
      </c>
      <c r="C459" s="259" t="s">
        <v>1688</v>
      </c>
      <c r="D459" s="260" t="s">
        <v>346</v>
      </c>
      <c r="E459" s="287">
        <v>2</v>
      </c>
      <c r="F459" s="262" t="s">
        <v>1689</v>
      </c>
      <c r="G459" s="263"/>
      <c r="H459" s="263"/>
      <c r="I459" s="263"/>
      <c r="J459" s="263">
        <v>42</v>
      </c>
      <c r="K459" s="263"/>
      <c r="L459" s="263"/>
      <c r="M459" s="263"/>
      <c r="N459" s="263"/>
      <c r="O459" s="263"/>
      <c r="P459" s="263"/>
      <c r="Q459" s="263"/>
    </row>
    <row r="460" spans="1:17" ht="29.25" x14ac:dyDescent="0.2">
      <c r="A460" s="252">
        <v>116</v>
      </c>
      <c r="B460" s="258" t="s">
        <v>1449</v>
      </c>
      <c r="C460" s="259" t="s">
        <v>1450</v>
      </c>
      <c r="D460" s="260" t="s">
        <v>216</v>
      </c>
      <c r="E460" s="261" t="s">
        <v>1690</v>
      </c>
      <c r="F460" s="262">
        <v>11187</v>
      </c>
      <c r="G460" s="263"/>
      <c r="H460" s="263"/>
      <c r="I460" s="263"/>
      <c r="J460" s="263">
        <v>89</v>
      </c>
      <c r="K460" s="263"/>
      <c r="L460" s="263"/>
      <c r="M460" s="263"/>
      <c r="N460" s="263"/>
      <c r="O460" s="263"/>
      <c r="P460" s="263"/>
      <c r="Q460" s="263"/>
    </row>
    <row r="461" spans="1:17" x14ac:dyDescent="0.2">
      <c r="A461" s="257" t="s">
        <v>243</v>
      </c>
      <c r="B461" s="256"/>
      <c r="C461" s="256"/>
      <c r="D461" s="256"/>
      <c r="E461" s="256"/>
      <c r="F461" s="256"/>
      <c r="G461" s="256"/>
      <c r="H461" s="256"/>
      <c r="I461" s="256"/>
      <c r="J461" s="262">
        <v>6807</v>
      </c>
      <c r="K461" s="262">
        <v>830</v>
      </c>
      <c r="L461" s="262">
        <v>784</v>
      </c>
      <c r="M461" s="262">
        <v>121</v>
      </c>
      <c r="N461" s="263"/>
      <c r="O461" s="262">
        <v>61.94</v>
      </c>
      <c r="P461" s="263"/>
      <c r="Q461" s="262">
        <v>6.93</v>
      </c>
    </row>
    <row r="462" spans="1:17" x14ac:dyDescent="0.2">
      <c r="A462" s="257" t="s">
        <v>244</v>
      </c>
      <c r="B462" s="256"/>
      <c r="C462" s="256"/>
      <c r="D462" s="256"/>
      <c r="E462" s="256"/>
      <c r="F462" s="256"/>
      <c r="G462" s="256"/>
      <c r="H462" s="256"/>
      <c r="I462" s="256"/>
      <c r="J462" s="262">
        <v>1094</v>
      </c>
      <c r="K462" s="263"/>
      <c r="L462" s="263"/>
      <c r="M462" s="263"/>
      <c r="N462" s="263"/>
      <c r="O462" s="263"/>
      <c r="P462" s="263"/>
      <c r="Q462" s="263"/>
    </row>
    <row r="463" spans="1:17" x14ac:dyDescent="0.2">
      <c r="A463" s="257" t="s">
        <v>245</v>
      </c>
      <c r="B463" s="256"/>
      <c r="C463" s="256"/>
      <c r="D463" s="256"/>
      <c r="E463" s="256"/>
      <c r="F463" s="256"/>
      <c r="G463" s="256"/>
      <c r="H463" s="256"/>
      <c r="I463" s="256"/>
      <c r="J463" s="262">
        <v>675</v>
      </c>
      <c r="K463" s="263"/>
      <c r="L463" s="263"/>
      <c r="M463" s="263"/>
      <c r="N463" s="263"/>
      <c r="O463" s="263"/>
      <c r="P463" s="263"/>
      <c r="Q463" s="263"/>
    </row>
    <row r="464" spans="1:17" x14ac:dyDescent="0.2">
      <c r="A464" s="269" t="s">
        <v>1691</v>
      </c>
      <c r="B464" s="256"/>
      <c r="C464" s="256"/>
      <c r="D464" s="256"/>
      <c r="E464" s="256"/>
      <c r="F464" s="256"/>
      <c r="G464" s="256"/>
      <c r="H464" s="256"/>
      <c r="I464" s="256"/>
      <c r="J464" s="263"/>
      <c r="K464" s="263"/>
      <c r="L464" s="263"/>
      <c r="M464" s="263"/>
      <c r="N464" s="263"/>
      <c r="O464" s="263"/>
      <c r="P464" s="263"/>
      <c r="Q464" s="263"/>
    </row>
    <row r="465" spans="1:17" x14ac:dyDescent="0.2">
      <c r="A465" s="257" t="s">
        <v>639</v>
      </c>
      <c r="B465" s="256"/>
      <c r="C465" s="256"/>
      <c r="D465" s="256"/>
      <c r="E465" s="256"/>
      <c r="F465" s="256"/>
      <c r="G465" s="256"/>
      <c r="H465" s="256"/>
      <c r="I465" s="256"/>
      <c r="J465" s="262">
        <v>6622</v>
      </c>
      <c r="K465" s="263"/>
      <c r="L465" s="263"/>
      <c r="M465" s="263"/>
      <c r="N465" s="263"/>
      <c r="O465" s="262">
        <v>61.94</v>
      </c>
      <c r="P465" s="263"/>
      <c r="Q465" s="262">
        <v>6.93</v>
      </c>
    </row>
    <row r="466" spans="1:17" x14ac:dyDescent="0.2">
      <c r="A466" s="257" t="s">
        <v>1646</v>
      </c>
      <c r="B466" s="256"/>
      <c r="C466" s="256"/>
      <c r="D466" s="256"/>
      <c r="E466" s="256"/>
      <c r="F466" s="256"/>
      <c r="G466" s="256"/>
      <c r="H466" s="256"/>
      <c r="I466" s="256"/>
      <c r="J466" s="262">
        <v>1865</v>
      </c>
      <c r="K466" s="263"/>
      <c r="L466" s="263"/>
      <c r="M466" s="263"/>
      <c r="N466" s="263"/>
      <c r="O466" s="263"/>
      <c r="P466" s="263"/>
      <c r="Q466" s="263"/>
    </row>
    <row r="467" spans="1:17" x14ac:dyDescent="0.2">
      <c r="A467" s="257" t="s">
        <v>928</v>
      </c>
      <c r="B467" s="256"/>
      <c r="C467" s="256"/>
      <c r="D467" s="256"/>
      <c r="E467" s="256"/>
      <c r="F467" s="256"/>
      <c r="G467" s="256"/>
      <c r="H467" s="256"/>
      <c r="I467" s="256"/>
      <c r="J467" s="262">
        <v>89</v>
      </c>
      <c r="K467" s="263"/>
      <c r="L467" s="263"/>
      <c r="M467" s="263"/>
      <c r="N467" s="263"/>
      <c r="O467" s="263"/>
      <c r="P467" s="263"/>
      <c r="Q467" s="263"/>
    </row>
    <row r="468" spans="1:17" x14ac:dyDescent="0.2">
      <c r="A468" s="257" t="s">
        <v>252</v>
      </c>
      <c r="B468" s="256"/>
      <c r="C468" s="256"/>
      <c r="D468" s="256"/>
      <c r="E468" s="256"/>
      <c r="F468" s="256"/>
      <c r="G468" s="256"/>
      <c r="H468" s="256"/>
      <c r="I468" s="256"/>
      <c r="J468" s="262">
        <v>8576</v>
      </c>
      <c r="K468" s="263"/>
      <c r="L468" s="263"/>
      <c r="M468" s="263"/>
      <c r="N468" s="263"/>
      <c r="O468" s="262">
        <v>61.94</v>
      </c>
      <c r="P468" s="263"/>
      <c r="Q468" s="262">
        <v>6.93</v>
      </c>
    </row>
    <row r="469" spans="1:17" x14ac:dyDescent="0.2">
      <c r="A469" s="257" t="s">
        <v>253</v>
      </c>
      <c r="B469" s="256"/>
      <c r="C469" s="256"/>
      <c r="D469" s="256"/>
      <c r="E469" s="256"/>
      <c r="F469" s="256"/>
      <c r="G469" s="256"/>
      <c r="H469" s="256"/>
      <c r="I469" s="256"/>
      <c r="J469" s="263"/>
      <c r="K469" s="263"/>
      <c r="L469" s="263"/>
      <c r="M469" s="263"/>
      <c r="N469" s="263"/>
      <c r="O469" s="263"/>
      <c r="P469" s="263"/>
      <c r="Q469" s="263"/>
    </row>
    <row r="470" spans="1:17" x14ac:dyDescent="0.2">
      <c r="A470" s="257" t="s">
        <v>572</v>
      </c>
      <c r="B470" s="256"/>
      <c r="C470" s="256"/>
      <c r="D470" s="256"/>
      <c r="E470" s="256"/>
      <c r="F470" s="256"/>
      <c r="G470" s="256"/>
      <c r="H470" s="256"/>
      <c r="I470" s="256"/>
      <c r="J470" s="262">
        <v>5193</v>
      </c>
      <c r="K470" s="263"/>
      <c r="L470" s="263"/>
      <c r="M470" s="263"/>
      <c r="N470" s="263"/>
      <c r="O470" s="263"/>
      <c r="P470" s="263"/>
      <c r="Q470" s="263"/>
    </row>
    <row r="471" spans="1:17" x14ac:dyDescent="0.2">
      <c r="A471" s="257" t="s">
        <v>254</v>
      </c>
      <c r="B471" s="256"/>
      <c r="C471" s="256"/>
      <c r="D471" s="256"/>
      <c r="E471" s="256"/>
      <c r="F471" s="256"/>
      <c r="G471" s="256"/>
      <c r="H471" s="256"/>
      <c r="I471" s="256"/>
      <c r="J471" s="262">
        <v>784</v>
      </c>
      <c r="K471" s="263"/>
      <c r="L471" s="263"/>
      <c r="M471" s="263"/>
      <c r="N471" s="263"/>
      <c r="O471" s="263"/>
      <c r="P471" s="263"/>
      <c r="Q471" s="263"/>
    </row>
    <row r="472" spans="1:17" x14ac:dyDescent="0.2">
      <c r="A472" s="257" t="s">
        <v>255</v>
      </c>
      <c r="B472" s="256"/>
      <c r="C472" s="256"/>
      <c r="D472" s="256"/>
      <c r="E472" s="256"/>
      <c r="F472" s="256"/>
      <c r="G472" s="256"/>
      <c r="H472" s="256"/>
      <c r="I472" s="256"/>
      <c r="J472" s="262">
        <v>951</v>
      </c>
      <c r="K472" s="263"/>
      <c r="L472" s="263"/>
      <c r="M472" s="263"/>
      <c r="N472" s="263"/>
      <c r="O472" s="263"/>
      <c r="P472" s="263"/>
      <c r="Q472" s="263"/>
    </row>
    <row r="473" spans="1:17" x14ac:dyDescent="0.2">
      <c r="A473" s="257" t="s">
        <v>256</v>
      </c>
      <c r="B473" s="256"/>
      <c r="C473" s="256"/>
      <c r="D473" s="256"/>
      <c r="E473" s="256"/>
      <c r="F473" s="256"/>
      <c r="G473" s="256"/>
      <c r="H473" s="256"/>
      <c r="I473" s="256"/>
      <c r="J473" s="262">
        <v>1094</v>
      </c>
      <c r="K473" s="263"/>
      <c r="L473" s="263"/>
      <c r="M473" s="263"/>
      <c r="N473" s="263"/>
      <c r="O473" s="263"/>
      <c r="P473" s="263"/>
      <c r="Q473" s="263"/>
    </row>
    <row r="474" spans="1:17" x14ac:dyDescent="0.2">
      <c r="A474" s="257" t="s">
        <v>257</v>
      </c>
      <c r="B474" s="256"/>
      <c r="C474" s="256"/>
      <c r="D474" s="256"/>
      <c r="E474" s="256"/>
      <c r="F474" s="256"/>
      <c r="G474" s="256"/>
      <c r="H474" s="256"/>
      <c r="I474" s="256"/>
      <c r="J474" s="262">
        <v>675</v>
      </c>
      <c r="K474" s="263"/>
      <c r="L474" s="263"/>
      <c r="M474" s="263"/>
      <c r="N474" s="263"/>
      <c r="O474" s="263"/>
      <c r="P474" s="263"/>
      <c r="Q474" s="263"/>
    </row>
    <row r="475" spans="1:17" x14ac:dyDescent="0.2">
      <c r="A475" s="269" t="s">
        <v>1692</v>
      </c>
      <c r="B475" s="256"/>
      <c r="C475" s="256"/>
      <c r="D475" s="256"/>
      <c r="E475" s="256"/>
      <c r="F475" s="256"/>
      <c r="G475" s="256"/>
      <c r="H475" s="256"/>
      <c r="I475" s="256"/>
      <c r="J475" s="270">
        <v>8576</v>
      </c>
      <c r="K475" s="263"/>
      <c r="L475" s="263"/>
      <c r="M475" s="263"/>
      <c r="N475" s="263"/>
      <c r="O475" s="270">
        <v>61.94</v>
      </c>
      <c r="P475" s="263"/>
      <c r="Q475" s="270">
        <v>6.93</v>
      </c>
    </row>
    <row r="476" spans="1:17" x14ac:dyDescent="0.2">
      <c r="A476" s="255" t="s">
        <v>1693</v>
      </c>
      <c r="B476" s="256"/>
      <c r="C476" s="256"/>
      <c r="D476" s="256"/>
      <c r="E476" s="256"/>
      <c r="F476" s="256"/>
      <c r="G476" s="256"/>
      <c r="H476" s="256"/>
      <c r="I476" s="256"/>
      <c r="J476" s="256"/>
      <c r="K476" s="256"/>
      <c r="L476" s="256"/>
      <c r="M476" s="256"/>
      <c r="N476" s="256"/>
      <c r="O476" s="256"/>
      <c r="P476" s="256"/>
      <c r="Q476" s="256"/>
    </row>
    <row r="477" spans="1:17" ht="55.5" x14ac:dyDescent="0.2">
      <c r="A477" s="252">
        <v>117</v>
      </c>
      <c r="B477" s="258" t="s">
        <v>1351</v>
      </c>
      <c r="C477" s="259" t="s">
        <v>1694</v>
      </c>
      <c r="D477" s="260" t="s">
        <v>399</v>
      </c>
      <c r="E477" s="261" t="s">
        <v>1695</v>
      </c>
      <c r="F477" s="262">
        <v>5982.76</v>
      </c>
      <c r="G477" s="262">
        <v>1896.37</v>
      </c>
      <c r="H477" s="262">
        <v>1502.26</v>
      </c>
      <c r="I477" s="262">
        <v>234.74</v>
      </c>
      <c r="J477" s="263">
        <v>957</v>
      </c>
      <c r="K477" s="263">
        <v>303</v>
      </c>
      <c r="L477" s="263">
        <v>240</v>
      </c>
      <c r="M477" s="263">
        <v>38</v>
      </c>
      <c r="N477" s="263">
        <v>141.52000000000001</v>
      </c>
      <c r="O477" s="263">
        <v>22.64</v>
      </c>
      <c r="P477" s="263">
        <v>13.46</v>
      </c>
      <c r="Q477" s="263">
        <v>2.15</v>
      </c>
    </row>
    <row r="478" spans="1:17" ht="19.5" x14ac:dyDescent="0.2">
      <c r="A478" s="252"/>
      <c r="B478" s="264"/>
      <c r="C478" s="265" t="s">
        <v>400</v>
      </c>
      <c r="D478" s="261" t="s">
        <v>119</v>
      </c>
      <c r="E478" s="266" t="s">
        <v>1696</v>
      </c>
      <c r="F478" s="267">
        <v>13.4</v>
      </c>
      <c r="G478" s="267">
        <v>13.4</v>
      </c>
      <c r="H478" s="263"/>
      <c r="I478" s="263"/>
      <c r="J478" s="267">
        <v>303.38</v>
      </c>
      <c r="K478" s="267">
        <v>303.38</v>
      </c>
      <c r="L478" s="263"/>
      <c r="M478" s="263"/>
      <c r="N478" s="263"/>
      <c r="O478" s="263"/>
      <c r="P478" s="263"/>
      <c r="Q478" s="263"/>
    </row>
    <row r="479" spans="1:17" ht="22.5" x14ac:dyDescent="0.2">
      <c r="A479" s="252"/>
      <c r="B479" s="268" t="s">
        <v>402</v>
      </c>
      <c r="C479" s="265" t="s">
        <v>403</v>
      </c>
      <c r="D479" s="261" t="s">
        <v>146</v>
      </c>
      <c r="E479" s="266" t="s">
        <v>1564</v>
      </c>
      <c r="F479" s="267">
        <v>255.96</v>
      </c>
      <c r="G479" s="263"/>
      <c r="H479" s="267">
        <v>255.96</v>
      </c>
      <c r="I479" s="267">
        <v>18.2</v>
      </c>
      <c r="J479" s="267">
        <v>2.56</v>
      </c>
      <c r="K479" s="263"/>
      <c r="L479" s="267">
        <v>2.56</v>
      </c>
      <c r="M479" s="267">
        <v>0.18</v>
      </c>
      <c r="N479" s="263"/>
      <c r="O479" s="263"/>
      <c r="P479" s="263"/>
      <c r="Q479" s="263"/>
    </row>
    <row r="480" spans="1:17" ht="22.5" x14ac:dyDescent="0.2">
      <c r="A480" s="252"/>
      <c r="B480" s="268" t="s">
        <v>190</v>
      </c>
      <c r="C480" s="265" t="s">
        <v>191</v>
      </c>
      <c r="D480" s="261" t="s">
        <v>146</v>
      </c>
      <c r="E480" s="266" t="s">
        <v>1565</v>
      </c>
      <c r="F480" s="267">
        <v>127.47</v>
      </c>
      <c r="G480" s="263"/>
      <c r="H480" s="267">
        <v>127.47</v>
      </c>
      <c r="I480" s="267">
        <v>18.2</v>
      </c>
      <c r="J480" s="267">
        <v>1.27</v>
      </c>
      <c r="K480" s="263"/>
      <c r="L480" s="267">
        <v>1.27</v>
      </c>
      <c r="M480" s="267">
        <v>0.18</v>
      </c>
      <c r="N480" s="263"/>
      <c r="O480" s="263"/>
      <c r="P480" s="263"/>
      <c r="Q480" s="263"/>
    </row>
    <row r="481" spans="1:17" ht="19.5" x14ac:dyDescent="0.2">
      <c r="A481" s="252"/>
      <c r="B481" s="268" t="s">
        <v>1327</v>
      </c>
      <c r="C481" s="265" t="s">
        <v>1328</v>
      </c>
      <c r="D481" s="261" t="s">
        <v>146</v>
      </c>
      <c r="E481" s="266" t="s">
        <v>1697</v>
      </c>
      <c r="F481" s="267">
        <v>108.01</v>
      </c>
      <c r="G481" s="263"/>
      <c r="H481" s="267">
        <v>108.01</v>
      </c>
      <c r="I481" s="267">
        <v>17.43</v>
      </c>
      <c r="J481" s="267">
        <v>230.06</v>
      </c>
      <c r="K481" s="263"/>
      <c r="L481" s="267">
        <v>230.06</v>
      </c>
      <c r="M481" s="267">
        <v>37.130000000000003</v>
      </c>
      <c r="N481" s="263"/>
      <c r="O481" s="263"/>
      <c r="P481" s="263"/>
      <c r="Q481" s="263"/>
    </row>
    <row r="482" spans="1:17" ht="19.5" x14ac:dyDescent="0.2">
      <c r="A482" s="252"/>
      <c r="B482" s="268" t="s">
        <v>407</v>
      </c>
      <c r="C482" s="265" t="s">
        <v>212</v>
      </c>
      <c r="D482" s="261" t="s">
        <v>146</v>
      </c>
      <c r="E482" s="266" t="s">
        <v>1698</v>
      </c>
      <c r="F482" s="267">
        <v>109.17</v>
      </c>
      <c r="G482" s="263"/>
      <c r="H482" s="267">
        <v>109.17</v>
      </c>
      <c r="I482" s="263"/>
      <c r="J482" s="267">
        <v>5.46</v>
      </c>
      <c r="K482" s="263"/>
      <c r="L482" s="267">
        <v>5.46</v>
      </c>
      <c r="M482" s="263"/>
      <c r="N482" s="263"/>
      <c r="O482" s="263"/>
      <c r="P482" s="263"/>
      <c r="Q482" s="263"/>
    </row>
    <row r="483" spans="1:17" ht="22.5" x14ac:dyDescent="0.2">
      <c r="A483" s="252"/>
      <c r="B483" s="268" t="s">
        <v>1331</v>
      </c>
      <c r="C483" s="265" t="s">
        <v>1332</v>
      </c>
      <c r="D483" s="261" t="s">
        <v>216</v>
      </c>
      <c r="E483" s="266" t="s">
        <v>1568</v>
      </c>
      <c r="F483" s="267">
        <v>40313.82</v>
      </c>
      <c r="G483" s="263"/>
      <c r="H483" s="263"/>
      <c r="I483" s="263"/>
      <c r="J483" s="267">
        <v>4.03</v>
      </c>
      <c r="K483" s="263"/>
      <c r="L483" s="263"/>
      <c r="M483" s="263"/>
      <c r="N483" s="263"/>
      <c r="O483" s="263"/>
      <c r="P483" s="263"/>
      <c r="Q483" s="263"/>
    </row>
    <row r="484" spans="1:17" ht="22.5" x14ac:dyDescent="0.2">
      <c r="A484" s="252"/>
      <c r="B484" s="268" t="s">
        <v>1334</v>
      </c>
      <c r="C484" s="265" t="s">
        <v>1335</v>
      </c>
      <c r="D484" s="261" t="s">
        <v>231</v>
      </c>
      <c r="E484" s="266" t="s">
        <v>1699</v>
      </c>
      <c r="F484" s="267">
        <v>35.700000000000003</v>
      </c>
      <c r="G484" s="263"/>
      <c r="H484" s="263"/>
      <c r="I484" s="263"/>
      <c r="J484" s="267">
        <v>2.46</v>
      </c>
      <c r="K484" s="263"/>
      <c r="L484" s="263"/>
      <c r="M484" s="263"/>
      <c r="N484" s="263"/>
      <c r="O484" s="263"/>
      <c r="P484" s="263"/>
      <c r="Q484" s="263"/>
    </row>
    <row r="485" spans="1:17" ht="22.5" x14ac:dyDescent="0.2">
      <c r="A485" s="252"/>
      <c r="B485" s="268" t="s">
        <v>1337</v>
      </c>
      <c r="C485" s="265" t="s">
        <v>1338</v>
      </c>
      <c r="D485" s="261" t="s">
        <v>434</v>
      </c>
      <c r="E485" s="266" t="s">
        <v>1700</v>
      </c>
      <c r="F485" s="267">
        <v>272.49</v>
      </c>
      <c r="G485" s="263"/>
      <c r="H485" s="263"/>
      <c r="I485" s="263"/>
      <c r="J485" s="267">
        <v>3.71</v>
      </c>
      <c r="K485" s="263"/>
      <c r="L485" s="263"/>
      <c r="M485" s="263"/>
      <c r="N485" s="263"/>
      <c r="O485" s="263"/>
      <c r="P485" s="263"/>
      <c r="Q485" s="263"/>
    </row>
    <row r="486" spans="1:17" ht="22.5" x14ac:dyDescent="0.2">
      <c r="A486" s="252"/>
      <c r="B486" s="268" t="s">
        <v>1340</v>
      </c>
      <c r="C486" s="265" t="s">
        <v>1341</v>
      </c>
      <c r="D486" s="261" t="s">
        <v>231</v>
      </c>
      <c r="E486" s="266" t="s">
        <v>1701</v>
      </c>
      <c r="F486" s="267">
        <v>28.56</v>
      </c>
      <c r="G486" s="263"/>
      <c r="H486" s="263"/>
      <c r="I486" s="263"/>
      <c r="J486" s="267">
        <v>2.15</v>
      </c>
      <c r="K486" s="263"/>
      <c r="L486" s="263"/>
      <c r="M486" s="263"/>
      <c r="N486" s="263"/>
      <c r="O486" s="263"/>
      <c r="P486" s="263"/>
      <c r="Q486" s="263"/>
    </row>
    <row r="487" spans="1:17" ht="22.5" x14ac:dyDescent="0.2">
      <c r="A487" s="252"/>
      <c r="B487" s="268" t="s">
        <v>1343</v>
      </c>
      <c r="C487" s="265" t="s">
        <v>1344</v>
      </c>
      <c r="D487" s="261" t="s">
        <v>231</v>
      </c>
      <c r="E487" s="266" t="s">
        <v>1702</v>
      </c>
      <c r="F487" s="267">
        <v>12.42</v>
      </c>
      <c r="G487" s="263"/>
      <c r="H487" s="263"/>
      <c r="I487" s="263"/>
      <c r="J487" s="267">
        <v>1.03</v>
      </c>
      <c r="K487" s="263"/>
      <c r="L487" s="263"/>
      <c r="M487" s="263"/>
      <c r="N487" s="263"/>
      <c r="O487" s="263"/>
      <c r="P487" s="263"/>
      <c r="Q487" s="263"/>
    </row>
    <row r="488" spans="1:17" ht="22.5" x14ac:dyDescent="0.2">
      <c r="A488" s="252"/>
      <c r="B488" s="268" t="s">
        <v>527</v>
      </c>
      <c r="C488" s="265" t="s">
        <v>416</v>
      </c>
      <c r="D488" s="261" t="s">
        <v>231</v>
      </c>
      <c r="E488" s="266" t="s">
        <v>1703</v>
      </c>
      <c r="F488" s="267">
        <v>2.38</v>
      </c>
      <c r="G488" s="263"/>
      <c r="H488" s="263"/>
      <c r="I488" s="263"/>
      <c r="J488" s="267">
        <v>0.01</v>
      </c>
      <c r="K488" s="263"/>
      <c r="L488" s="263"/>
      <c r="M488" s="263"/>
      <c r="N488" s="263"/>
      <c r="O488" s="263"/>
      <c r="P488" s="263"/>
      <c r="Q488" s="263"/>
    </row>
    <row r="489" spans="1:17" ht="22.5" x14ac:dyDescent="0.2">
      <c r="A489" s="252"/>
      <c r="B489" s="268" t="s">
        <v>528</v>
      </c>
      <c r="C489" s="265" t="s">
        <v>418</v>
      </c>
      <c r="D489" s="261" t="s">
        <v>220</v>
      </c>
      <c r="E489" s="266" t="s">
        <v>1704</v>
      </c>
      <c r="F489" s="267">
        <v>4.88</v>
      </c>
      <c r="G489" s="263"/>
      <c r="H489" s="263"/>
      <c r="I489" s="263"/>
      <c r="J489" s="267">
        <v>3.65</v>
      </c>
      <c r="K489" s="263"/>
      <c r="L489" s="263"/>
      <c r="M489" s="263"/>
      <c r="N489" s="263"/>
      <c r="O489" s="263"/>
      <c r="P489" s="263"/>
      <c r="Q489" s="263"/>
    </row>
    <row r="490" spans="1:17" ht="22.5" x14ac:dyDescent="0.2">
      <c r="A490" s="252"/>
      <c r="B490" s="268" t="s">
        <v>1365</v>
      </c>
      <c r="C490" s="265" t="s">
        <v>1366</v>
      </c>
      <c r="D490" s="261" t="s">
        <v>242</v>
      </c>
      <c r="E490" s="266" t="s">
        <v>1705</v>
      </c>
      <c r="F490" s="267">
        <v>261.51</v>
      </c>
      <c r="G490" s="263"/>
      <c r="H490" s="263"/>
      <c r="I490" s="263"/>
      <c r="J490" s="267">
        <v>395.93</v>
      </c>
      <c r="K490" s="263"/>
      <c r="L490" s="263"/>
      <c r="M490" s="263"/>
      <c r="N490" s="263"/>
      <c r="O490" s="263"/>
      <c r="P490" s="263"/>
      <c r="Q490" s="263"/>
    </row>
    <row r="491" spans="1:17" ht="55.5" x14ac:dyDescent="0.2">
      <c r="A491" s="252">
        <v>118</v>
      </c>
      <c r="B491" s="258" t="s">
        <v>1576</v>
      </c>
      <c r="C491" s="259" t="s">
        <v>1706</v>
      </c>
      <c r="D491" s="260" t="s">
        <v>399</v>
      </c>
      <c r="E491" s="261" t="s">
        <v>1707</v>
      </c>
      <c r="F491" s="262">
        <v>7180.79</v>
      </c>
      <c r="G491" s="262">
        <v>2176.16</v>
      </c>
      <c r="H491" s="262">
        <v>1888.7</v>
      </c>
      <c r="I491" s="262">
        <v>295.95999999999998</v>
      </c>
      <c r="J491" s="263">
        <v>86</v>
      </c>
      <c r="K491" s="263">
        <v>26</v>
      </c>
      <c r="L491" s="263">
        <v>23</v>
      </c>
      <c r="M491" s="263">
        <v>4</v>
      </c>
      <c r="N491" s="263">
        <v>162.4</v>
      </c>
      <c r="O491" s="263">
        <v>1.95</v>
      </c>
      <c r="P491" s="263">
        <v>16.97</v>
      </c>
      <c r="Q491" s="263">
        <v>0.2</v>
      </c>
    </row>
    <row r="492" spans="1:17" ht="19.5" x14ac:dyDescent="0.2">
      <c r="A492" s="252"/>
      <c r="B492" s="264"/>
      <c r="C492" s="265" t="s">
        <v>400</v>
      </c>
      <c r="D492" s="261" t="s">
        <v>119</v>
      </c>
      <c r="E492" s="266" t="s">
        <v>1708</v>
      </c>
      <c r="F492" s="267">
        <v>13.4</v>
      </c>
      <c r="G492" s="267">
        <v>13.4</v>
      </c>
      <c r="H492" s="263"/>
      <c r="I492" s="263"/>
      <c r="J492" s="267">
        <v>26.13</v>
      </c>
      <c r="K492" s="267">
        <v>26.13</v>
      </c>
      <c r="L492" s="263"/>
      <c r="M492" s="263"/>
      <c r="N492" s="263"/>
      <c r="O492" s="263"/>
      <c r="P492" s="263"/>
      <c r="Q492" s="263"/>
    </row>
    <row r="493" spans="1:17" ht="22.5" x14ac:dyDescent="0.2">
      <c r="A493" s="252"/>
      <c r="B493" s="268" t="s">
        <v>402</v>
      </c>
      <c r="C493" s="265" t="s">
        <v>403</v>
      </c>
      <c r="D493" s="261" t="s">
        <v>146</v>
      </c>
      <c r="E493" s="266" t="s">
        <v>1578</v>
      </c>
      <c r="F493" s="267">
        <v>255.96</v>
      </c>
      <c r="G493" s="263"/>
      <c r="H493" s="267">
        <v>255.96</v>
      </c>
      <c r="I493" s="267">
        <v>18.2</v>
      </c>
      <c r="J493" s="263"/>
      <c r="K493" s="263"/>
      <c r="L493" s="263"/>
      <c r="M493" s="263"/>
      <c r="N493" s="263"/>
      <c r="O493" s="263"/>
      <c r="P493" s="263"/>
      <c r="Q493" s="263"/>
    </row>
    <row r="494" spans="1:17" ht="22.5" x14ac:dyDescent="0.2">
      <c r="A494" s="252"/>
      <c r="B494" s="268" t="s">
        <v>190</v>
      </c>
      <c r="C494" s="265" t="s">
        <v>191</v>
      </c>
      <c r="D494" s="261" t="s">
        <v>146</v>
      </c>
      <c r="E494" s="266" t="s">
        <v>1355</v>
      </c>
      <c r="F494" s="267">
        <v>127.47</v>
      </c>
      <c r="G494" s="263"/>
      <c r="H494" s="267">
        <v>127.47</v>
      </c>
      <c r="I494" s="267">
        <v>18.2</v>
      </c>
      <c r="J494" s="263"/>
      <c r="K494" s="263"/>
      <c r="L494" s="263"/>
      <c r="M494" s="263"/>
      <c r="N494" s="263"/>
      <c r="O494" s="263"/>
      <c r="P494" s="263"/>
      <c r="Q494" s="263"/>
    </row>
    <row r="495" spans="1:17" ht="19.5" x14ac:dyDescent="0.2">
      <c r="A495" s="252"/>
      <c r="B495" s="268" t="s">
        <v>1327</v>
      </c>
      <c r="C495" s="265" t="s">
        <v>1328</v>
      </c>
      <c r="D495" s="261" t="s">
        <v>146</v>
      </c>
      <c r="E495" s="266" t="s">
        <v>1709</v>
      </c>
      <c r="F495" s="267">
        <v>108.01</v>
      </c>
      <c r="G495" s="263"/>
      <c r="H495" s="267">
        <v>108.01</v>
      </c>
      <c r="I495" s="267">
        <v>17.43</v>
      </c>
      <c r="J495" s="267">
        <v>21.6</v>
      </c>
      <c r="K495" s="263"/>
      <c r="L495" s="267">
        <v>21.6</v>
      </c>
      <c r="M495" s="267">
        <v>3.49</v>
      </c>
      <c r="N495" s="263"/>
      <c r="O495" s="263"/>
      <c r="P495" s="263"/>
      <c r="Q495" s="263"/>
    </row>
    <row r="496" spans="1:17" ht="19.5" x14ac:dyDescent="0.2">
      <c r="A496" s="252"/>
      <c r="B496" s="268" t="s">
        <v>407</v>
      </c>
      <c r="C496" s="265" t="s">
        <v>212</v>
      </c>
      <c r="D496" s="261" t="s">
        <v>146</v>
      </c>
      <c r="E496" s="266" t="s">
        <v>1580</v>
      </c>
      <c r="F496" s="267">
        <v>109.17</v>
      </c>
      <c r="G496" s="263"/>
      <c r="H496" s="267">
        <v>109.17</v>
      </c>
      <c r="I496" s="263"/>
      <c r="J496" s="263"/>
      <c r="K496" s="263"/>
      <c r="L496" s="263"/>
      <c r="M496" s="263"/>
      <c r="N496" s="263"/>
      <c r="O496" s="263"/>
      <c r="P496" s="263"/>
      <c r="Q496" s="263"/>
    </row>
    <row r="497" spans="1:17" ht="22.5" x14ac:dyDescent="0.2">
      <c r="A497" s="252"/>
      <c r="B497" s="268" t="s">
        <v>1331</v>
      </c>
      <c r="C497" s="265" t="s">
        <v>1332</v>
      </c>
      <c r="D497" s="261" t="s">
        <v>216</v>
      </c>
      <c r="E497" s="266" t="s">
        <v>1581</v>
      </c>
      <c r="F497" s="267">
        <v>40313.82</v>
      </c>
      <c r="G497" s="263"/>
      <c r="H497" s="263"/>
      <c r="I497" s="263"/>
      <c r="J497" s="263"/>
      <c r="K497" s="263"/>
      <c r="L497" s="263"/>
      <c r="M497" s="263"/>
      <c r="N497" s="263"/>
      <c r="O497" s="263"/>
      <c r="P497" s="263"/>
      <c r="Q497" s="263"/>
    </row>
    <row r="498" spans="1:17" ht="22.5" x14ac:dyDescent="0.2">
      <c r="A498" s="252"/>
      <c r="B498" s="268" t="s">
        <v>1376</v>
      </c>
      <c r="C498" s="265" t="s">
        <v>1338</v>
      </c>
      <c r="D498" s="261" t="s">
        <v>434</v>
      </c>
      <c r="E498" s="266" t="s">
        <v>1710</v>
      </c>
      <c r="F498" s="267">
        <v>272.49</v>
      </c>
      <c r="G498" s="263"/>
      <c r="H498" s="263"/>
      <c r="I498" s="263"/>
      <c r="J498" s="267">
        <v>0.25</v>
      </c>
      <c r="K498" s="263"/>
      <c r="L498" s="263"/>
      <c r="M498" s="263"/>
      <c r="N498" s="263"/>
      <c r="O498" s="263"/>
      <c r="P498" s="263"/>
      <c r="Q498" s="263"/>
    </row>
    <row r="499" spans="1:17" ht="22.5" x14ac:dyDescent="0.2">
      <c r="A499" s="252"/>
      <c r="B499" s="268" t="s">
        <v>1378</v>
      </c>
      <c r="C499" s="265" t="s">
        <v>1341</v>
      </c>
      <c r="D499" s="261" t="s">
        <v>231</v>
      </c>
      <c r="E499" s="266" t="s">
        <v>1711</v>
      </c>
      <c r="F499" s="267">
        <v>28.56</v>
      </c>
      <c r="G499" s="263"/>
      <c r="H499" s="263"/>
      <c r="I499" s="263"/>
      <c r="J499" s="267">
        <v>0.14000000000000001</v>
      </c>
      <c r="K499" s="263"/>
      <c r="L499" s="263"/>
      <c r="M499" s="263"/>
      <c r="N499" s="263"/>
      <c r="O499" s="263"/>
      <c r="P499" s="263"/>
      <c r="Q499" s="263"/>
    </row>
    <row r="500" spans="1:17" ht="22.5" x14ac:dyDescent="0.2">
      <c r="A500" s="252"/>
      <c r="B500" s="268" t="s">
        <v>415</v>
      </c>
      <c r="C500" s="265" t="s">
        <v>416</v>
      </c>
      <c r="D500" s="261" t="s">
        <v>231</v>
      </c>
      <c r="E500" s="266" t="s">
        <v>1712</v>
      </c>
      <c r="F500" s="267">
        <v>2.38</v>
      </c>
      <c r="G500" s="263"/>
      <c r="H500" s="263"/>
      <c r="I500" s="263"/>
      <c r="J500" s="263"/>
      <c r="K500" s="263"/>
      <c r="L500" s="263"/>
      <c r="M500" s="263"/>
      <c r="N500" s="263"/>
      <c r="O500" s="263"/>
      <c r="P500" s="263"/>
      <c r="Q500" s="263"/>
    </row>
    <row r="501" spans="1:17" ht="22.5" x14ac:dyDescent="0.2">
      <c r="A501" s="252"/>
      <c r="B501" s="268" t="s">
        <v>417</v>
      </c>
      <c r="C501" s="265" t="s">
        <v>418</v>
      </c>
      <c r="D501" s="261" t="s">
        <v>220</v>
      </c>
      <c r="E501" s="266" t="s">
        <v>1713</v>
      </c>
      <c r="F501" s="267">
        <v>4.88</v>
      </c>
      <c r="G501" s="263"/>
      <c r="H501" s="263"/>
      <c r="I501" s="263"/>
      <c r="J501" s="267">
        <v>0.39</v>
      </c>
      <c r="K501" s="263"/>
      <c r="L501" s="263"/>
      <c r="M501" s="263"/>
      <c r="N501" s="263"/>
      <c r="O501" s="263"/>
      <c r="P501" s="263"/>
      <c r="Q501" s="263"/>
    </row>
    <row r="502" spans="1:17" ht="22.5" x14ac:dyDescent="0.2">
      <c r="A502" s="252"/>
      <c r="B502" s="268" t="s">
        <v>1586</v>
      </c>
      <c r="C502" s="265" t="s">
        <v>1587</v>
      </c>
      <c r="D502" s="261" t="s">
        <v>242</v>
      </c>
      <c r="E502" s="266" t="s">
        <v>1714</v>
      </c>
      <c r="F502" s="267">
        <v>310.61</v>
      </c>
      <c r="G502" s="263"/>
      <c r="H502" s="263"/>
      <c r="I502" s="263"/>
      <c r="J502" s="267">
        <v>36.31</v>
      </c>
      <c r="K502" s="263"/>
      <c r="L502" s="263"/>
      <c r="M502" s="263"/>
      <c r="N502" s="263"/>
      <c r="O502" s="263"/>
      <c r="P502" s="263"/>
      <c r="Q502" s="263"/>
    </row>
    <row r="503" spans="1:17" ht="55.5" x14ac:dyDescent="0.2">
      <c r="A503" s="252">
        <v>119</v>
      </c>
      <c r="B503" s="258" t="s">
        <v>1368</v>
      </c>
      <c r="C503" s="259" t="s">
        <v>1715</v>
      </c>
      <c r="D503" s="260" t="s">
        <v>399</v>
      </c>
      <c r="E503" s="261" t="s">
        <v>1716</v>
      </c>
      <c r="F503" s="262">
        <v>8070.39</v>
      </c>
      <c r="G503" s="262">
        <v>1943</v>
      </c>
      <c r="H503" s="262">
        <v>1627.13</v>
      </c>
      <c r="I503" s="262">
        <v>251.83</v>
      </c>
      <c r="J503" s="263">
        <v>484</v>
      </c>
      <c r="K503" s="263">
        <v>117</v>
      </c>
      <c r="L503" s="263">
        <v>98</v>
      </c>
      <c r="M503" s="263">
        <v>15</v>
      </c>
      <c r="N503" s="263">
        <v>145</v>
      </c>
      <c r="O503" s="263">
        <v>8.6999999999999993</v>
      </c>
      <c r="P503" s="263">
        <v>14.44</v>
      </c>
      <c r="Q503" s="263">
        <v>0.87</v>
      </c>
    </row>
    <row r="504" spans="1:17" ht="19.5" x14ac:dyDescent="0.2">
      <c r="A504" s="252"/>
      <c r="B504" s="264"/>
      <c r="C504" s="265" t="s">
        <v>400</v>
      </c>
      <c r="D504" s="261" t="s">
        <v>119</v>
      </c>
      <c r="E504" s="266" t="s">
        <v>1717</v>
      </c>
      <c r="F504" s="267">
        <v>13.4</v>
      </c>
      <c r="G504" s="267">
        <v>13.4</v>
      </c>
      <c r="H504" s="263"/>
      <c r="I504" s="263"/>
      <c r="J504" s="267">
        <v>116.58</v>
      </c>
      <c r="K504" s="267">
        <v>116.58</v>
      </c>
      <c r="L504" s="263"/>
      <c r="M504" s="263"/>
      <c r="N504" s="263"/>
      <c r="O504" s="263"/>
      <c r="P504" s="263"/>
      <c r="Q504" s="263"/>
    </row>
    <row r="505" spans="1:17" ht="22.5" x14ac:dyDescent="0.2">
      <c r="A505" s="252"/>
      <c r="B505" s="268" t="s">
        <v>402</v>
      </c>
      <c r="C505" s="265" t="s">
        <v>403</v>
      </c>
      <c r="D505" s="261" t="s">
        <v>146</v>
      </c>
      <c r="E505" s="266" t="s">
        <v>1718</v>
      </c>
      <c r="F505" s="267">
        <v>255.96</v>
      </c>
      <c r="G505" s="263"/>
      <c r="H505" s="267">
        <v>255.96</v>
      </c>
      <c r="I505" s="267">
        <v>18.2</v>
      </c>
      <c r="J505" s="267">
        <v>2.56</v>
      </c>
      <c r="K505" s="263"/>
      <c r="L505" s="267">
        <v>2.56</v>
      </c>
      <c r="M505" s="267">
        <v>0.18</v>
      </c>
      <c r="N505" s="263"/>
      <c r="O505" s="263"/>
      <c r="P505" s="263"/>
      <c r="Q505" s="263"/>
    </row>
    <row r="506" spans="1:17" ht="22.5" x14ac:dyDescent="0.2">
      <c r="A506" s="252"/>
      <c r="B506" s="268" t="s">
        <v>190</v>
      </c>
      <c r="C506" s="265" t="s">
        <v>191</v>
      </c>
      <c r="D506" s="261" t="s">
        <v>146</v>
      </c>
      <c r="E506" s="266" t="s">
        <v>1355</v>
      </c>
      <c r="F506" s="267">
        <v>127.47</v>
      </c>
      <c r="G506" s="263"/>
      <c r="H506" s="267">
        <v>127.47</v>
      </c>
      <c r="I506" s="267">
        <v>18.2</v>
      </c>
      <c r="J506" s="263"/>
      <c r="K506" s="263"/>
      <c r="L506" s="263"/>
      <c r="M506" s="263"/>
      <c r="N506" s="263"/>
      <c r="O506" s="263"/>
      <c r="P506" s="263"/>
      <c r="Q506" s="263"/>
    </row>
    <row r="507" spans="1:17" ht="19.5" x14ac:dyDescent="0.2">
      <c r="A507" s="252"/>
      <c r="B507" s="268" t="s">
        <v>1327</v>
      </c>
      <c r="C507" s="265" t="s">
        <v>1328</v>
      </c>
      <c r="D507" s="261" t="s">
        <v>146</v>
      </c>
      <c r="E507" s="266" t="s">
        <v>1719</v>
      </c>
      <c r="F507" s="267">
        <v>108.01</v>
      </c>
      <c r="G507" s="263"/>
      <c r="H507" s="267">
        <v>108.01</v>
      </c>
      <c r="I507" s="267">
        <v>17.43</v>
      </c>
      <c r="J507" s="267">
        <v>92.89</v>
      </c>
      <c r="K507" s="263"/>
      <c r="L507" s="267">
        <v>92.89</v>
      </c>
      <c r="M507" s="267">
        <v>14.99</v>
      </c>
      <c r="N507" s="263"/>
      <c r="O507" s="263"/>
      <c r="P507" s="263"/>
      <c r="Q507" s="263"/>
    </row>
    <row r="508" spans="1:17" ht="19.5" x14ac:dyDescent="0.2">
      <c r="A508" s="252"/>
      <c r="B508" s="268" t="s">
        <v>407</v>
      </c>
      <c r="C508" s="265" t="s">
        <v>212</v>
      </c>
      <c r="D508" s="261" t="s">
        <v>146</v>
      </c>
      <c r="E508" s="266" t="s">
        <v>1720</v>
      </c>
      <c r="F508" s="267">
        <v>109.17</v>
      </c>
      <c r="G508" s="263"/>
      <c r="H508" s="267">
        <v>109.17</v>
      </c>
      <c r="I508" s="263"/>
      <c r="J508" s="267">
        <v>3.28</v>
      </c>
      <c r="K508" s="263"/>
      <c r="L508" s="267">
        <v>3.28</v>
      </c>
      <c r="M508" s="263"/>
      <c r="N508" s="263"/>
      <c r="O508" s="263"/>
      <c r="P508" s="263"/>
      <c r="Q508" s="263"/>
    </row>
    <row r="509" spans="1:17" ht="22.5" x14ac:dyDescent="0.2">
      <c r="A509" s="252"/>
      <c r="B509" s="268" t="s">
        <v>1331</v>
      </c>
      <c r="C509" s="265" t="s">
        <v>1332</v>
      </c>
      <c r="D509" s="261" t="s">
        <v>216</v>
      </c>
      <c r="E509" s="266" t="s">
        <v>1721</v>
      </c>
      <c r="F509" s="267">
        <v>40313.82</v>
      </c>
      <c r="G509" s="263"/>
      <c r="H509" s="263"/>
      <c r="I509" s="263"/>
      <c r="J509" s="263"/>
      <c r="K509" s="263"/>
      <c r="L509" s="263"/>
      <c r="M509" s="263"/>
      <c r="N509" s="263"/>
      <c r="O509" s="263"/>
      <c r="P509" s="263"/>
      <c r="Q509" s="263"/>
    </row>
    <row r="510" spans="1:17" ht="22.5" x14ac:dyDescent="0.2">
      <c r="A510" s="252"/>
      <c r="B510" s="268" t="s">
        <v>1376</v>
      </c>
      <c r="C510" s="265" t="s">
        <v>1338</v>
      </c>
      <c r="D510" s="261" t="s">
        <v>434</v>
      </c>
      <c r="E510" s="266" t="s">
        <v>1722</v>
      </c>
      <c r="F510" s="267">
        <v>272.49</v>
      </c>
      <c r="G510" s="263"/>
      <c r="H510" s="263"/>
      <c r="I510" s="263"/>
      <c r="J510" s="267">
        <v>1.04</v>
      </c>
      <c r="K510" s="263"/>
      <c r="L510" s="263"/>
      <c r="M510" s="263"/>
      <c r="N510" s="263"/>
      <c r="O510" s="263"/>
      <c r="P510" s="263"/>
      <c r="Q510" s="263"/>
    </row>
    <row r="511" spans="1:17" ht="22.5" x14ac:dyDescent="0.2">
      <c r="A511" s="252"/>
      <c r="B511" s="268" t="s">
        <v>1378</v>
      </c>
      <c r="C511" s="265" t="s">
        <v>1341</v>
      </c>
      <c r="D511" s="261" t="s">
        <v>231</v>
      </c>
      <c r="E511" s="266" t="s">
        <v>1723</v>
      </c>
      <c r="F511" s="267">
        <v>28.56</v>
      </c>
      <c r="G511" s="263"/>
      <c r="H511" s="263"/>
      <c r="I511" s="263"/>
      <c r="J511" s="267">
        <v>0.6</v>
      </c>
      <c r="K511" s="263"/>
      <c r="L511" s="263"/>
      <c r="M511" s="263"/>
      <c r="N511" s="263"/>
      <c r="O511" s="263"/>
      <c r="P511" s="263"/>
      <c r="Q511" s="263"/>
    </row>
    <row r="512" spans="1:17" ht="22.5" x14ac:dyDescent="0.2">
      <c r="A512" s="252"/>
      <c r="B512" s="268" t="s">
        <v>415</v>
      </c>
      <c r="C512" s="265" t="s">
        <v>416</v>
      </c>
      <c r="D512" s="261" t="s">
        <v>231</v>
      </c>
      <c r="E512" s="266" t="s">
        <v>1724</v>
      </c>
      <c r="F512" s="267">
        <v>2.38</v>
      </c>
      <c r="G512" s="263"/>
      <c r="H512" s="263"/>
      <c r="I512" s="263"/>
      <c r="J512" s="263"/>
      <c r="K512" s="263"/>
      <c r="L512" s="263"/>
      <c r="M512" s="263"/>
      <c r="N512" s="263"/>
      <c r="O512" s="263"/>
      <c r="P512" s="263"/>
      <c r="Q512" s="263"/>
    </row>
    <row r="513" spans="1:17" ht="22.5" x14ac:dyDescent="0.2">
      <c r="A513" s="252"/>
      <c r="B513" s="268" t="s">
        <v>417</v>
      </c>
      <c r="C513" s="265" t="s">
        <v>418</v>
      </c>
      <c r="D513" s="261" t="s">
        <v>220</v>
      </c>
      <c r="E513" s="266" t="s">
        <v>1725</v>
      </c>
      <c r="F513" s="267">
        <v>4.88</v>
      </c>
      <c r="G513" s="263"/>
      <c r="H513" s="263"/>
      <c r="I513" s="263"/>
      <c r="J513" s="267">
        <v>2.79</v>
      </c>
      <c r="K513" s="263"/>
      <c r="L513" s="263"/>
      <c r="M513" s="263"/>
      <c r="N513" s="263"/>
      <c r="O513" s="263"/>
      <c r="P513" s="263"/>
      <c r="Q513" s="263"/>
    </row>
    <row r="514" spans="1:17" ht="22.5" x14ac:dyDescent="0.2">
      <c r="A514" s="252"/>
      <c r="B514" s="268" t="s">
        <v>1382</v>
      </c>
      <c r="C514" s="265" t="s">
        <v>1383</v>
      </c>
      <c r="D514" s="261" t="s">
        <v>242</v>
      </c>
      <c r="E514" s="266" t="s">
        <v>1726</v>
      </c>
      <c r="F514" s="267">
        <v>452.2</v>
      </c>
      <c r="G514" s="263"/>
      <c r="H514" s="263"/>
      <c r="I514" s="263"/>
      <c r="J514" s="267">
        <v>264.27</v>
      </c>
      <c r="K514" s="263"/>
      <c r="L514" s="263"/>
      <c r="M514" s="263"/>
      <c r="N514" s="263"/>
      <c r="O514" s="263"/>
      <c r="P514" s="263"/>
      <c r="Q514" s="263"/>
    </row>
    <row r="515" spans="1:17" ht="43.5" x14ac:dyDescent="0.2">
      <c r="A515" s="252">
        <v>120</v>
      </c>
      <c r="B515" s="258" t="s">
        <v>1599</v>
      </c>
      <c r="C515" s="259" t="s">
        <v>1727</v>
      </c>
      <c r="D515" s="260" t="s">
        <v>423</v>
      </c>
      <c r="E515" s="287">
        <v>1</v>
      </c>
      <c r="F515" s="262">
        <v>138.58000000000001</v>
      </c>
      <c r="G515" s="262">
        <v>18.79</v>
      </c>
      <c r="H515" s="262">
        <v>5.32</v>
      </c>
      <c r="I515" s="263"/>
      <c r="J515" s="263">
        <v>139</v>
      </c>
      <c r="K515" s="263">
        <v>19</v>
      </c>
      <c r="L515" s="263">
        <v>5</v>
      </c>
      <c r="M515" s="263"/>
      <c r="N515" s="263">
        <v>1.47</v>
      </c>
      <c r="O515" s="263">
        <v>1.47</v>
      </c>
      <c r="P515" s="263"/>
      <c r="Q515" s="263"/>
    </row>
    <row r="516" spans="1:17" ht="19.5" x14ac:dyDescent="0.2">
      <c r="A516" s="252"/>
      <c r="B516" s="264"/>
      <c r="C516" s="265" t="s">
        <v>152</v>
      </c>
      <c r="D516" s="261" t="s">
        <v>119</v>
      </c>
      <c r="E516" s="266" t="s">
        <v>1601</v>
      </c>
      <c r="F516" s="267">
        <v>12.78</v>
      </c>
      <c r="G516" s="267">
        <v>12.78</v>
      </c>
      <c r="H516" s="263"/>
      <c r="I516" s="263"/>
      <c r="J516" s="267">
        <v>18.79</v>
      </c>
      <c r="K516" s="267">
        <v>18.79</v>
      </c>
      <c r="L516" s="263"/>
      <c r="M516" s="263"/>
      <c r="N516" s="263"/>
      <c r="O516" s="263"/>
      <c r="P516" s="263"/>
      <c r="Q516" s="263"/>
    </row>
    <row r="517" spans="1:17" ht="22.5" x14ac:dyDescent="0.2">
      <c r="A517" s="252"/>
      <c r="B517" s="268" t="s">
        <v>1602</v>
      </c>
      <c r="C517" s="265" t="s">
        <v>327</v>
      </c>
      <c r="D517" s="261" t="s">
        <v>146</v>
      </c>
      <c r="E517" s="266" t="s">
        <v>1603</v>
      </c>
      <c r="F517" s="267">
        <v>8.9700000000000006</v>
      </c>
      <c r="G517" s="263"/>
      <c r="H517" s="267">
        <v>8.9700000000000006</v>
      </c>
      <c r="I517" s="263"/>
      <c r="J517" s="267">
        <v>3.14</v>
      </c>
      <c r="K517" s="263"/>
      <c r="L517" s="267">
        <v>3.14</v>
      </c>
      <c r="M517" s="263"/>
      <c r="N517" s="263"/>
      <c r="O517" s="263"/>
      <c r="P517" s="263"/>
      <c r="Q517" s="263"/>
    </row>
    <row r="518" spans="1:17" ht="19.5" x14ac:dyDescent="0.2">
      <c r="A518" s="252"/>
      <c r="B518" s="268" t="s">
        <v>789</v>
      </c>
      <c r="C518" s="265" t="s">
        <v>212</v>
      </c>
      <c r="D518" s="261" t="s">
        <v>146</v>
      </c>
      <c r="E518" s="266" t="s">
        <v>1200</v>
      </c>
      <c r="F518" s="267">
        <v>109.17</v>
      </c>
      <c r="G518" s="263"/>
      <c r="H518" s="267">
        <v>109.17</v>
      </c>
      <c r="I518" s="263"/>
      <c r="J518" s="267">
        <v>2.1800000000000002</v>
      </c>
      <c r="K518" s="263"/>
      <c r="L518" s="267">
        <v>2.1800000000000002</v>
      </c>
      <c r="M518" s="263"/>
      <c r="N518" s="263"/>
      <c r="O518" s="263"/>
      <c r="P518" s="263"/>
      <c r="Q518" s="263"/>
    </row>
    <row r="519" spans="1:17" ht="22.5" x14ac:dyDescent="0.2">
      <c r="A519" s="252"/>
      <c r="B519" s="268" t="s">
        <v>1604</v>
      </c>
      <c r="C519" s="265" t="s">
        <v>332</v>
      </c>
      <c r="D519" s="261" t="s">
        <v>216</v>
      </c>
      <c r="E519" s="266" t="s">
        <v>1605</v>
      </c>
      <c r="F519" s="267">
        <v>11130.07</v>
      </c>
      <c r="G519" s="263"/>
      <c r="H519" s="263"/>
      <c r="I519" s="263"/>
      <c r="J519" s="267">
        <v>1.1100000000000001</v>
      </c>
      <c r="K519" s="263"/>
      <c r="L519" s="263"/>
      <c r="M519" s="263"/>
      <c r="N519" s="263"/>
      <c r="O519" s="263"/>
      <c r="P519" s="263"/>
      <c r="Q519" s="263"/>
    </row>
    <row r="520" spans="1:17" ht="22.5" x14ac:dyDescent="0.2">
      <c r="A520" s="252"/>
      <c r="B520" s="268" t="s">
        <v>1606</v>
      </c>
      <c r="C520" s="265" t="s">
        <v>429</v>
      </c>
      <c r="D520" s="261" t="s">
        <v>216</v>
      </c>
      <c r="E520" s="266" t="s">
        <v>1607</v>
      </c>
      <c r="F520" s="267">
        <v>19992</v>
      </c>
      <c r="G520" s="263"/>
      <c r="H520" s="263"/>
      <c r="I520" s="263"/>
      <c r="J520" s="267">
        <v>21.99</v>
      </c>
      <c r="K520" s="263"/>
      <c r="L520" s="263"/>
      <c r="M520" s="263"/>
      <c r="N520" s="263"/>
      <c r="O520" s="263"/>
      <c r="P520" s="263"/>
      <c r="Q520" s="263"/>
    </row>
    <row r="521" spans="1:17" ht="33.75" x14ac:dyDescent="0.2">
      <c r="A521" s="252"/>
      <c r="B521" s="268" t="s">
        <v>1728</v>
      </c>
      <c r="C521" s="265" t="s">
        <v>348</v>
      </c>
      <c r="D521" s="261" t="s">
        <v>346</v>
      </c>
      <c r="E521" s="266" t="s">
        <v>1729</v>
      </c>
      <c r="F521" s="267">
        <v>44.03</v>
      </c>
      <c r="G521" s="263"/>
      <c r="H521" s="263"/>
      <c r="I521" s="263"/>
      <c r="J521" s="267">
        <v>88.06</v>
      </c>
      <c r="K521" s="263"/>
      <c r="L521" s="263"/>
      <c r="M521" s="263"/>
      <c r="N521" s="263"/>
      <c r="O521" s="263"/>
      <c r="P521" s="263"/>
      <c r="Q521" s="263"/>
    </row>
    <row r="522" spans="1:17" ht="22.5" x14ac:dyDescent="0.2">
      <c r="A522" s="252"/>
      <c r="B522" s="268" t="s">
        <v>1730</v>
      </c>
      <c r="C522" s="265" t="s">
        <v>1609</v>
      </c>
      <c r="D522" s="261" t="s">
        <v>434</v>
      </c>
      <c r="E522" s="266" t="s">
        <v>1610</v>
      </c>
      <c r="F522" s="267">
        <v>1428</v>
      </c>
      <c r="G522" s="263"/>
      <c r="H522" s="263"/>
      <c r="I522" s="263"/>
      <c r="J522" s="267">
        <v>2.86</v>
      </c>
      <c r="K522" s="263"/>
      <c r="L522" s="263"/>
      <c r="M522" s="263"/>
      <c r="N522" s="263"/>
      <c r="O522" s="263"/>
      <c r="P522" s="263"/>
      <c r="Q522" s="263"/>
    </row>
    <row r="523" spans="1:17" ht="72" x14ac:dyDescent="0.2">
      <c r="A523" s="252">
        <v>121</v>
      </c>
      <c r="B523" s="258" t="s">
        <v>1385</v>
      </c>
      <c r="C523" s="259" t="s">
        <v>1731</v>
      </c>
      <c r="D523" s="260" t="s">
        <v>346</v>
      </c>
      <c r="E523" s="287">
        <v>1</v>
      </c>
      <c r="F523" s="262" t="s">
        <v>1732</v>
      </c>
      <c r="G523" s="263"/>
      <c r="H523" s="263"/>
      <c r="I523" s="263"/>
      <c r="J523" s="263">
        <v>1053</v>
      </c>
      <c r="K523" s="263"/>
      <c r="L523" s="263"/>
      <c r="M523" s="263"/>
      <c r="N523" s="263"/>
      <c r="O523" s="263"/>
      <c r="P523" s="263"/>
      <c r="Q523" s="263"/>
    </row>
    <row r="524" spans="1:17" ht="72" x14ac:dyDescent="0.2">
      <c r="A524" s="252">
        <v>122</v>
      </c>
      <c r="B524" s="258" t="s">
        <v>1385</v>
      </c>
      <c r="C524" s="259" t="s">
        <v>1630</v>
      </c>
      <c r="D524" s="260" t="s">
        <v>346</v>
      </c>
      <c r="E524" s="287">
        <v>2</v>
      </c>
      <c r="F524" s="262" t="s">
        <v>1631</v>
      </c>
      <c r="G524" s="263"/>
      <c r="H524" s="263"/>
      <c r="I524" s="263"/>
      <c r="J524" s="263">
        <v>53</v>
      </c>
      <c r="K524" s="263"/>
      <c r="L524" s="263"/>
      <c r="M524" s="263"/>
      <c r="N524" s="263"/>
      <c r="O524" s="263"/>
      <c r="P524" s="263"/>
      <c r="Q524" s="263"/>
    </row>
    <row r="525" spans="1:17" ht="72" x14ac:dyDescent="0.2">
      <c r="A525" s="252">
        <v>123</v>
      </c>
      <c r="B525" s="258" t="s">
        <v>1385</v>
      </c>
      <c r="C525" s="259" t="s">
        <v>1390</v>
      </c>
      <c r="D525" s="260" t="s">
        <v>346</v>
      </c>
      <c r="E525" s="287">
        <v>10</v>
      </c>
      <c r="F525" s="262" t="s">
        <v>1391</v>
      </c>
      <c r="G525" s="263"/>
      <c r="H525" s="263"/>
      <c r="I525" s="263"/>
      <c r="J525" s="263">
        <v>319</v>
      </c>
      <c r="K525" s="263"/>
      <c r="L525" s="263"/>
      <c r="M525" s="263"/>
      <c r="N525" s="263"/>
      <c r="O525" s="263"/>
      <c r="P525" s="263"/>
      <c r="Q525" s="263"/>
    </row>
    <row r="526" spans="1:17" ht="72" x14ac:dyDescent="0.2">
      <c r="A526" s="252">
        <v>124</v>
      </c>
      <c r="B526" s="258" t="s">
        <v>1385</v>
      </c>
      <c r="C526" s="259" t="s">
        <v>1632</v>
      </c>
      <c r="D526" s="260" t="s">
        <v>346</v>
      </c>
      <c r="E526" s="287">
        <v>2</v>
      </c>
      <c r="F526" s="262" t="s">
        <v>1633</v>
      </c>
      <c r="G526" s="263"/>
      <c r="H526" s="263"/>
      <c r="I526" s="263"/>
      <c r="J526" s="263">
        <v>32</v>
      </c>
      <c r="K526" s="263"/>
      <c r="L526" s="263"/>
      <c r="M526" s="263"/>
      <c r="N526" s="263"/>
      <c r="O526" s="263"/>
      <c r="P526" s="263"/>
      <c r="Q526" s="263"/>
    </row>
    <row r="527" spans="1:17" ht="72" x14ac:dyDescent="0.2">
      <c r="A527" s="252">
        <v>125</v>
      </c>
      <c r="B527" s="258" t="s">
        <v>1385</v>
      </c>
      <c r="C527" s="259" t="s">
        <v>1396</v>
      </c>
      <c r="D527" s="260" t="s">
        <v>346</v>
      </c>
      <c r="E527" s="287">
        <v>10</v>
      </c>
      <c r="F527" s="262" t="s">
        <v>1397</v>
      </c>
      <c r="G527" s="263"/>
      <c r="H527" s="263"/>
      <c r="I527" s="263"/>
      <c r="J527" s="263">
        <v>250</v>
      </c>
      <c r="K527" s="263"/>
      <c r="L527" s="263"/>
      <c r="M527" s="263"/>
      <c r="N527" s="263"/>
      <c r="O527" s="263"/>
      <c r="P527" s="263"/>
      <c r="Q527" s="263"/>
    </row>
    <row r="528" spans="1:17" ht="72" x14ac:dyDescent="0.2">
      <c r="A528" s="252">
        <v>126</v>
      </c>
      <c r="B528" s="258" t="s">
        <v>1385</v>
      </c>
      <c r="C528" s="259" t="s">
        <v>1634</v>
      </c>
      <c r="D528" s="260" t="s">
        <v>346</v>
      </c>
      <c r="E528" s="287">
        <v>2</v>
      </c>
      <c r="F528" s="262" t="s">
        <v>1635</v>
      </c>
      <c r="G528" s="263"/>
      <c r="H528" s="263"/>
      <c r="I528" s="263"/>
      <c r="J528" s="263">
        <v>18</v>
      </c>
      <c r="K528" s="263"/>
      <c r="L528" s="263"/>
      <c r="M528" s="263"/>
      <c r="N528" s="263"/>
      <c r="O528" s="263"/>
      <c r="P528" s="263"/>
      <c r="Q528" s="263"/>
    </row>
    <row r="529" spans="1:17" ht="72" x14ac:dyDescent="0.2">
      <c r="A529" s="252">
        <v>127</v>
      </c>
      <c r="B529" s="258" t="s">
        <v>1385</v>
      </c>
      <c r="C529" s="259" t="s">
        <v>1402</v>
      </c>
      <c r="D529" s="260" t="s">
        <v>346</v>
      </c>
      <c r="E529" s="287">
        <v>10</v>
      </c>
      <c r="F529" s="262" t="s">
        <v>1403</v>
      </c>
      <c r="G529" s="263"/>
      <c r="H529" s="263"/>
      <c r="I529" s="263"/>
      <c r="J529" s="263">
        <v>117</v>
      </c>
      <c r="K529" s="263"/>
      <c r="L529" s="263"/>
      <c r="M529" s="263"/>
      <c r="N529" s="263"/>
      <c r="O529" s="263"/>
      <c r="P529" s="263"/>
      <c r="Q529" s="263"/>
    </row>
    <row r="530" spans="1:17" ht="72" x14ac:dyDescent="0.2">
      <c r="A530" s="252">
        <v>128</v>
      </c>
      <c r="B530" s="258" t="s">
        <v>1385</v>
      </c>
      <c r="C530" s="259" t="s">
        <v>1636</v>
      </c>
      <c r="D530" s="260" t="s">
        <v>346</v>
      </c>
      <c r="E530" s="287">
        <v>2</v>
      </c>
      <c r="F530" s="262" t="s">
        <v>1637</v>
      </c>
      <c r="G530" s="263"/>
      <c r="H530" s="263"/>
      <c r="I530" s="263"/>
      <c r="J530" s="263">
        <v>31</v>
      </c>
      <c r="K530" s="263"/>
      <c r="L530" s="263"/>
      <c r="M530" s="263"/>
      <c r="N530" s="263"/>
      <c r="O530" s="263"/>
      <c r="P530" s="263"/>
      <c r="Q530" s="263"/>
    </row>
    <row r="531" spans="1:17" ht="72" x14ac:dyDescent="0.2">
      <c r="A531" s="252">
        <v>129</v>
      </c>
      <c r="B531" s="258" t="s">
        <v>1385</v>
      </c>
      <c r="C531" s="259" t="s">
        <v>1404</v>
      </c>
      <c r="D531" s="260" t="s">
        <v>346</v>
      </c>
      <c r="E531" s="287">
        <v>3</v>
      </c>
      <c r="F531" s="262" t="s">
        <v>1405</v>
      </c>
      <c r="G531" s="263"/>
      <c r="H531" s="263"/>
      <c r="I531" s="263"/>
      <c r="J531" s="263">
        <v>145</v>
      </c>
      <c r="K531" s="263"/>
      <c r="L531" s="263"/>
      <c r="M531" s="263"/>
      <c r="N531" s="263"/>
      <c r="O531" s="263"/>
      <c r="P531" s="263"/>
      <c r="Q531" s="263"/>
    </row>
    <row r="532" spans="1:17" ht="72" x14ac:dyDescent="0.2">
      <c r="A532" s="252">
        <v>130</v>
      </c>
      <c r="B532" s="258" t="s">
        <v>1385</v>
      </c>
      <c r="C532" s="259" t="s">
        <v>1406</v>
      </c>
      <c r="D532" s="260" t="s">
        <v>346</v>
      </c>
      <c r="E532" s="287">
        <v>2</v>
      </c>
      <c r="F532" s="262" t="s">
        <v>1407</v>
      </c>
      <c r="G532" s="263"/>
      <c r="H532" s="263"/>
      <c r="I532" s="263"/>
      <c r="J532" s="263">
        <v>39</v>
      </c>
      <c r="K532" s="263"/>
      <c r="L532" s="263"/>
      <c r="M532" s="263"/>
      <c r="N532" s="263"/>
      <c r="O532" s="263"/>
      <c r="P532" s="263"/>
      <c r="Q532" s="263"/>
    </row>
    <row r="533" spans="1:17" ht="72" x14ac:dyDescent="0.2">
      <c r="A533" s="252">
        <v>131</v>
      </c>
      <c r="B533" s="258" t="s">
        <v>1385</v>
      </c>
      <c r="C533" s="259" t="s">
        <v>1408</v>
      </c>
      <c r="D533" s="260" t="s">
        <v>346</v>
      </c>
      <c r="E533" s="287">
        <v>2</v>
      </c>
      <c r="F533" s="262" t="s">
        <v>1409</v>
      </c>
      <c r="G533" s="263"/>
      <c r="H533" s="263"/>
      <c r="I533" s="263"/>
      <c r="J533" s="263">
        <v>120</v>
      </c>
      <c r="K533" s="263"/>
      <c r="L533" s="263"/>
      <c r="M533" s="263"/>
      <c r="N533" s="263"/>
      <c r="O533" s="263"/>
      <c r="P533" s="263"/>
      <c r="Q533" s="263"/>
    </row>
    <row r="534" spans="1:17" ht="72" x14ac:dyDescent="0.2">
      <c r="A534" s="252">
        <v>132</v>
      </c>
      <c r="B534" s="258" t="s">
        <v>1385</v>
      </c>
      <c r="C534" s="259" t="s">
        <v>1416</v>
      </c>
      <c r="D534" s="260" t="s">
        <v>346</v>
      </c>
      <c r="E534" s="287">
        <v>1</v>
      </c>
      <c r="F534" s="262" t="s">
        <v>1417</v>
      </c>
      <c r="G534" s="263"/>
      <c r="H534" s="263"/>
      <c r="I534" s="263"/>
      <c r="J534" s="263">
        <v>20</v>
      </c>
      <c r="K534" s="263"/>
      <c r="L534" s="263"/>
      <c r="M534" s="263"/>
      <c r="N534" s="263"/>
      <c r="O534" s="263"/>
      <c r="P534" s="263"/>
      <c r="Q534" s="263"/>
    </row>
    <row r="535" spans="1:17" ht="72" x14ac:dyDescent="0.2">
      <c r="A535" s="252">
        <v>133</v>
      </c>
      <c r="B535" s="258" t="s">
        <v>1385</v>
      </c>
      <c r="C535" s="259" t="s">
        <v>1733</v>
      </c>
      <c r="D535" s="260" t="s">
        <v>346</v>
      </c>
      <c r="E535" s="287">
        <v>2</v>
      </c>
      <c r="F535" s="262" t="s">
        <v>1734</v>
      </c>
      <c r="G535" s="263"/>
      <c r="H535" s="263"/>
      <c r="I535" s="263"/>
      <c r="J535" s="263">
        <v>235</v>
      </c>
      <c r="K535" s="263"/>
      <c r="L535" s="263"/>
      <c r="M535" s="263"/>
      <c r="N535" s="263"/>
      <c r="O535" s="263"/>
      <c r="P535" s="263"/>
      <c r="Q535" s="263"/>
    </row>
    <row r="536" spans="1:17" ht="72" x14ac:dyDescent="0.2">
      <c r="A536" s="252">
        <v>134</v>
      </c>
      <c r="B536" s="258" t="s">
        <v>1385</v>
      </c>
      <c r="C536" s="259" t="s">
        <v>1410</v>
      </c>
      <c r="D536" s="260" t="s">
        <v>346</v>
      </c>
      <c r="E536" s="287">
        <v>1</v>
      </c>
      <c r="F536" s="262" t="s">
        <v>1411</v>
      </c>
      <c r="G536" s="263"/>
      <c r="H536" s="263"/>
      <c r="I536" s="263"/>
      <c r="J536" s="263">
        <v>11</v>
      </c>
      <c r="K536" s="263"/>
      <c r="L536" s="263"/>
      <c r="M536" s="263"/>
      <c r="N536" s="263"/>
      <c r="O536" s="263"/>
      <c r="P536" s="263"/>
      <c r="Q536" s="263"/>
    </row>
    <row r="537" spans="1:17" ht="72" x14ac:dyDescent="0.2">
      <c r="A537" s="252">
        <v>135</v>
      </c>
      <c r="B537" s="258" t="s">
        <v>1385</v>
      </c>
      <c r="C537" s="259" t="s">
        <v>1735</v>
      </c>
      <c r="D537" s="260" t="s">
        <v>346</v>
      </c>
      <c r="E537" s="287">
        <v>5</v>
      </c>
      <c r="F537" s="262" t="s">
        <v>1413</v>
      </c>
      <c r="G537" s="263"/>
      <c r="H537" s="263"/>
      <c r="I537" s="263"/>
      <c r="J537" s="263">
        <v>173</v>
      </c>
      <c r="K537" s="263"/>
      <c r="L537" s="263"/>
      <c r="M537" s="263"/>
      <c r="N537" s="263"/>
      <c r="O537" s="263"/>
      <c r="P537" s="263"/>
      <c r="Q537" s="263"/>
    </row>
    <row r="538" spans="1:17" ht="72" x14ac:dyDescent="0.2">
      <c r="A538" s="252">
        <v>136</v>
      </c>
      <c r="B538" s="258" t="s">
        <v>1385</v>
      </c>
      <c r="C538" s="259" t="s">
        <v>1736</v>
      </c>
      <c r="D538" s="260" t="s">
        <v>346</v>
      </c>
      <c r="E538" s="287">
        <v>2</v>
      </c>
      <c r="F538" s="262" t="s">
        <v>1413</v>
      </c>
      <c r="G538" s="263"/>
      <c r="H538" s="263"/>
      <c r="I538" s="263"/>
      <c r="J538" s="263">
        <v>69</v>
      </c>
      <c r="K538" s="263"/>
      <c r="L538" s="263"/>
      <c r="M538" s="263"/>
      <c r="N538" s="263"/>
      <c r="O538" s="263"/>
      <c r="P538" s="263"/>
      <c r="Q538" s="263"/>
    </row>
    <row r="539" spans="1:17" ht="38.25" x14ac:dyDescent="0.2">
      <c r="A539" s="252">
        <v>137</v>
      </c>
      <c r="B539" s="258" t="s">
        <v>1449</v>
      </c>
      <c r="C539" s="259" t="s">
        <v>1450</v>
      </c>
      <c r="D539" s="260" t="s">
        <v>216</v>
      </c>
      <c r="E539" s="261" t="s">
        <v>1737</v>
      </c>
      <c r="F539" s="262">
        <v>11187</v>
      </c>
      <c r="G539" s="263"/>
      <c r="H539" s="263"/>
      <c r="I539" s="263"/>
      <c r="J539" s="263">
        <v>791</v>
      </c>
      <c r="K539" s="263"/>
      <c r="L539" s="263"/>
      <c r="M539" s="263"/>
      <c r="N539" s="263"/>
      <c r="O539" s="263"/>
      <c r="P539" s="263"/>
      <c r="Q539" s="263"/>
    </row>
    <row r="540" spans="1:17" x14ac:dyDescent="0.2">
      <c r="A540" s="257" t="s">
        <v>243</v>
      </c>
      <c r="B540" s="256"/>
      <c r="C540" s="256"/>
      <c r="D540" s="256"/>
      <c r="E540" s="256"/>
      <c r="F540" s="256"/>
      <c r="G540" s="256"/>
      <c r="H540" s="256"/>
      <c r="I540" s="256"/>
      <c r="J540" s="262">
        <v>5142</v>
      </c>
      <c r="K540" s="262">
        <v>465</v>
      </c>
      <c r="L540" s="262">
        <v>366</v>
      </c>
      <c r="M540" s="262">
        <v>57</v>
      </c>
      <c r="N540" s="263"/>
      <c r="O540" s="262">
        <v>34.76</v>
      </c>
      <c r="P540" s="263"/>
      <c r="Q540" s="262">
        <v>3.22</v>
      </c>
    </row>
    <row r="541" spans="1:17" x14ac:dyDescent="0.2">
      <c r="A541" s="257" t="s">
        <v>244</v>
      </c>
      <c r="B541" s="256"/>
      <c r="C541" s="256"/>
      <c r="D541" s="256"/>
      <c r="E541" s="256"/>
      <c r="F541" s="256"/>
      <c r="G541" s="256"/>
      <c r="H541" s="256"/>
      <c r="I541" s="256"/>
      <c r="J541" s="262">
        <v>600</v>
      </c>
      <c r="K541" s="263"/>
      <c r="L541" s="263"/>
      <c r="M541" s="263"/>
      <c r="N541" s="263"/>
      <c r="O541" s="263"/>
      <c r="P541" s="263"/>
      <c r="Q541" s="263"/>
    </row>
    <row r="542" spans="1:17" x14ac:dyDescent="0.2">
      <c r="A542" s="257" t="s">
        <v>245</v>
      </c>
      <c r="B542" s="256"/>
      <c r="C542" s="256"/>
      <c r="D542" s="256"/>
      <c r="E542" s="256"/>
      <c r="F542" s="256"/>
      <c r="G542" s="256"/>
      <c r="H542" s="256"/>
      <c r="I542" s="256"/>
      <c r="J542" s="262">
        <v>371</v>
      </c>
      <c r="K542" s="263"/>
      <c r="L542" s="263"/>
      <c r="M542" s="263"/>
      <c r="N542" s="263"/>
      <c r="O542" s="263"/>
      <c r="P542" s="263"/>
      <c r="Q542" s="263"/>
    </row>
    <row r="543" spans="1:17" x14ac:dyDescent="0.2">
      <c r="A543" s="269" t="s">
        <v>1738</v>
      </c>
      <c r="B543" s="256"/>
      <c r="C543" s="256"/>
      <c r="D543" s="256"/>
      <c r="E543" s="256"/>
      <c r="F543" s="256"/>
      <c r="G543" s="256"/>
      <c r="H543" s="256"/>
      <c r="I543" s="256"/>
      <c r="J543" s="263"/>
      <c r="K543" s="263"/>
      <c r="L543" s="263"/>
      <c r="M543" s="263"/>
      <c r="N543" s="263"/>
      <c r="O543" s="263"/>
      <c r="P543" s="263"/>
      <c r="Q543" s="263"/>
    </row>
    <row r="544" spans="1:17" x14ac:dyDescent="0.2">
      <c r="A544" s="257" t="s">
        <v>639</v>
      </c>
      <c r="B544" s="256"/>
      <c r="C544" s="256"/>
      <c r="D544" s="256"/>
      <c r="E544" s="256"/>
      <c r="F544" s="256"/>
      <c r="G544" s="256"/>
      <c r="H544" s="256"/>
      <c r="I544" s="256"/>
      <c r="J544" s="262">
        <v>2637</v>
      </c>
      <c r="K544" s="263"/>
      <c r="L544" s="263"/>
      <c r="M544" s="263"/>
      <c r="N544" s="263"/>
      <c r="O544" s="262">
        <v>34.76</v>
      </c>
      <c r="P544" s="263"/>
      <c r="Q544" s="262">
        <v>3.22</v>
      </c>
    </row>
    <row r="545" spans="1:17" x14ac:dyDescent="0.2">
      <c r="A545" s="257" t="s">
        <v>928</v>
      </c>
      <c r="B545" s="256"/>
      <c r="C545" s="256"/>
      <c r="D545" s="256"/>
      <c r="E545" s="256"/>
      <c r="F545" s="256"/>
      <c r="G545" s="256"/>
      <c r="H545" s="256"/>
      <c r="I545" s="256"/>
      <c r="J545" s="262">
        <v>1844</v>
      </c>
      <c r="K545" s="263"/>
      <c r="L545" s="263"/>
      <c r="M545" s="263"/>
      <c r="N545" s="263"/>
      <c r="O545" s="263"/>
      <c r="P545" s="263"/>
      <c r="Q545" s="263"/>
    </row>
    <row r="546" spans="1:17" x14ac:dyDescent="0.2">
      <c r="A546" s="257" t="s">
        <v>1646</v>
      </c>
      <c r="B546" s="256"/>
      <c r="C546" s="256"/>
      <c r="D546" s="256"/>
      <c r="E546" s="256"/>
      <c r="F546" s="256"/>
      <c r="G546" s="256"/>
      <c r="H546" s="256"/>
      <c r="I546" s="256"/>
      <c r="J546" s="262">
        <v>1632</v>
      </c>
      <c r="K546" s="263"/>
      <c r="L546" s="263"/>
      <c r="M546" s="263"/>
      <c r="N546" s="263"/>
      <c r="O546" s="263"/>
      <c r="P546" s="263"/>
      <c r="Q546" s="263"/>
    </row>
    <row r="547" spans="1:17" x14ac:dyDescent="0.2">
      <c r="A547" s="257" t="s">
        <v>252</v>
      </c>
      <c r="B547" s="256"/>
      <c r="C547" s="256"/>
      <c r="D547" s="256"/>
      <c r="E547" s="256"/>
      <c r="F547" s="256"/>
      <c r="G547" s="256"/>
      <c r="H547" s="256"/>
      <c r="I547" s="256"/>
      <c r="J547" s="262">
        <v>6113</v>
      </c>
      <c r="K547" s="263"/>
      <c r="L547" s="263"/>
      <c r="M547" s="263"/>
      <c r="N547" s="263"/>
      <c r="O547" s="262">
        <v>34.76</v>
      </c>
      <c r="P547" s="263"/>
      <c r="Q547" s="262">
        <v>3.22</v>
      </c>
    </row>
    <row r="548" spans="1:17" x14ac:dyDescent="0.2">
      <c r="A548" s="257" t="s">
        <v>253</v>
      </c>
      <c r="B548" s="256"/>
      <c r="C548" s="256"/>
      <c r="D548" s="256"/>
      <c r="E548" s="256"/>
      <c r="F548" s="256"/>
      <c r="G548" s="256"/>
      <c r="H548" s="256"/>
      <c r="I548" s="256"/>
      <c r="J548" s="263"/>
      <c r="K548" s="263"/>
      <c r="L548" s="263"/>
      <c r="M548" s="263"/>
      <c r="N548" s="263"/>
      <c r="O548" s="263"/>
      <c r="P548" s="263"/>
      <c r="Q548" s="263"/>
    </row>
    <row r="549" spans="1:17" x14ac:dyDescent="0.2">
      <c r="A549" s="257" t="s">
        <v>572</v>
      </c>
      <c r="B549" s="256"/>
      <c r="C549" s="256"/>
      <c r="D549" s="256"/>
      <c r="E549" s="256"/>
      <c r="F549" s="256"/>
      <c r="G549" s="256"/>
      <c r="H549" s="256"/>
      <c r="I549" s="256"/>
      <c r="J549" s="262">
        <v>4311</v>
      </c>
      <c r="K549" s="263"/>
      <c r="L549" s="263"/>
      <c r="M549" s="263"/>
      <c r="N549" s="263"/>
      <c r="O549" s="263"/>
      <c r="P549" s="263"/>
      <c r="Q549" s="263"/>
    </row>
    <row r="550" spans="1:17" x14ac:dyDescent="0.2">
      <c r="A550" s="257" t="s">
        <v>254</v>
      </c>
      <c r="B550" s="256"/>
      <c r="C550" s="256"/>
      <c r="D550" s="256"/>
      <c r="E550" s="256"/>
      <c r="F550" s="256"/>
      <c r="G550" s="256"/>
      <c r="H550" s="256"/>
      <c r="I550" s="256"/>
      <c r="J550" s="262">
        <v>366</v>
      </c>
      <c r="K550" s="263"/>
      <c r="L550" s="263"/>
      <c r="M550" s="263"/>
      <c r="N550" s="263"/>
      <c r="O550" s="263"/>
      <c r="P550" s="263"/>
      <c r="Q550" s="263"/>
    </row>
    <row r="551" spans="1:17" x14ac:dyDescent="0.2">
      <c r="A551" s="257" t="s">
        <v>255</v>
      </c>
      <c r="B551" s="256"/>
      <c r="C551" s="256"/>
      <c r="D551" s="256"/>
      <c r="E551" s="256"/>
      <c r="F551" s="256"/>
      <c r="G551" s="256"/>
      <c r="H551" s="256"/>
      <c r="I551" s="256"/>
      <c r="J551" s="262">
        <v>522</v>
      </c>
      <c r="K551" s="263"/>
      <c r="L551" s="263"/>
      <c r="M551" s="263"/>
      <c r="N551" s="263"/>
      <c r="O551" s="263"/>
      <c r="P551" s="263"/>
      <c r="Q551" s="263"/>
    </row>
    <row r="552" spans="1:17" x14ac:dyDescent="0.2">
      <c r="A552" s="257" t="s">
        <v>256</v>
      </c>
      <c r="B552" s="256"/>
      <c r="C552" s="256"/>
      <c r="D552" s="256"/>
      <c r="E552" s="256"/>
      <c r="F552" s="256"/>
      <c r="G552" s="256"/>
      <c r="H552" s="256"/>
      <c r="I552" s="256"/>
      <c r="J552" s="262">
        <v>600</v>
      </c>
      <c r="K552" s="263"/>
      <c r="L552" s="263"/>
      <c r="M552" s="263"/>
      <c r="N552" s="263"/>
      <c r="O552" s="263"/>
      <c r="P552" s="263"/>
      <c r="Q552" s="263"/>
    </row>
    <row r="553" spans="1:17" x14ac:dyDescent="0.2">
      <c r="A553" s="257" t="s">
        <v>257</v>
      </c>
      <c r="B553" s="256"/>
      <c r="C553" s="256"/>
      <c r="D553" s="256"/>
      <c r="E553" s="256"/>
      <c r="F553" s="256"/>
      <c r="G553" s="256"/>
      <c r="H553" s="256"/>
      <c r="I553" s="256"/>
      <c r="J553" s="262">
        <v>371</v>
      </c>
      <c r="K553" s="263"/>
      <c r="L553" s="263"/>
      <c r="M553" s="263"/>
      <c r="N553" s="263"/>
      <c r="O553" s="263"/>
      <c r="P553" s="263"/>
      <c r="Q553" s="263"/>
    </row>
    <row r="554" spans="1:17" x14ac:dyDescent="0.2">
      <c r="A554" s="269" t="s">
        <v>1739</v>
      </c>
      <c r="B554" s="256"/>
      <c r="C554" s="256"/>
      <c r="D554" s="256"/>
      <c r="E554" s="256"/>
      <c r="F554" s="256"/>
      <c r="G554" s="256"/>
      <c r="H554" s="256"/>
      <c r="I554" s="256"/>
      <c r="J554" s="270">
        <v>6113</v>
      </c>
      <c r="K554" s="263"/>
      <c r="L554" s="263"/>
      <c r="M554" s="263"/>
      <c r="N554" s="263"/>
      <c r="O554" s="270">
        <v>34.76</v>
      </c>
      <c r="P554" s="263"/>
      <c r="Q554" s="270">
        <v>3.22</v>
      </c>
    </row>
    <row r="555" spans="1:17" x14ac:dyDescent="0.2">
      <c r="A555" s="255" t="s">
        <v>1740</v>
      </c>
      <c r="B555" s="256"/>
      <c r="C555" s="256"/>
      <c r="D555" s="256"/>
      <c r="E555" s="256"/>
      <c r="F555" s="256"/>
      <c r="G555" s="256"/>
      <c r="H555" s="256"/>
      <c r="I555" s="256"/>
      <c r="J555" s="256"/>
      <c r="K555" s="256"/>
      <c r="L555" s="256"/>
      <c r="M555" s="256"/>
      <c r="N555" s="256"/>
      <c r="O555" s="256"/>
      <c r="P555" s="256"/>
      <c r="Q555" s="256"/>
    </row>
    <row r="556" spans="1:17" ht="55.5" x14ac:dyDescent="0.2">
      <c r="A556" s="252">
        <v>138</v>
      </c>
      <c r="B556" s="258" t="s">
        <v>1368</v>
      </c>
      <c r="C556" s="259" t="s">
        <v>1741</v>
      </c>
      <c r="D556" s="260" t="s">
        <v>399</v>
      </c>
      <c r="E556" s="261" t="s">
        <v>1742</v>
      </c>
      <c r="F556" s="262">
        <v>8070.39</v>
      </c>
      <c r="G556" s="262">
        <v>1943</v>
      </c>
      <c r="H556" s="262">
        <v>1627.13</v>
      </c>
      <c r="I556" s="262">
        <v>251.83</v>
      </c>
      <c r="J556" s="263">
        <v>1211</v>
      </c>
      <c r="K556" s="263">
        <v>291</v>
      </c>
      <c r="L556" s="263">
        <v>244</v>
      </c>
      <c r="M556" s="263">
        <v>38</v>
      </c>
      <c r="N556" s="263">
        <v>145</v>
      </c>
      <c r="O556" s="263">
        <v>21.75</v>
      </c>
      <c r="P556" s="263">
        <v>14.44</v>
      </c>
      <c r="Q556" s="263">
        <v>2.17</v>
      </c>
    </row>
    <row r="557" spans="1:17" ht="19.5" x14ac:dyDescent="0.2">
      <c r="A557" s="252"/>
      <c r="B557" s="264"/>
      <c r="C557" s="265" t="s">
        <v>400</v>
      </c>
      <c r="D557" s="261" t="s">
        <v>119</v>
      </c>
      <c r="E557" s="266" t="s">
        <v>1743</v>
      </c>
      <c r="F557" s="267">
        <v>13.4</v>
      </c>
      <c r="G557" s="267">
        <v>13.4</v>
      </c>
      <c r="H557" s="263"/>
      <c r="I557" s="263"/>
      <c r="J557" s="267">
        <v>291.45</v>
      </c>
      <c r="K557" s="267">
        <v>291.45</v>
      </c>
      <c r="L557" s="263"/>
      <c r="M557" s="263"/>
      <c r="N557" s="263"/>
      <c r="O557" s="263"/>
      <c r="P557" s="263"/>
      <c r="Q557" s="263"/>
    </row>
    <row r="558" spans="1:17" ht="22.5" x14ac:dyDescent="0.2">
      <c r="A558" s="252"/>
      <c r="B558" s="268" t="s">
        <v>402</v>
      </c>
      <c r="C558" s="265" t="s">
        <v>403</v>
      </c>
      <c r="D558" s="261" t="s">
        <v>146</v>
      </c>
      <c r="E558" s="266" t="s">
        <v>1591</v>
      </c>
      <c r="F558" s="267">
        <v>255.96</v>
      </c>
      <c r="G558" s="263"/>
      <c r="H558" s="267">
        <v>255.96</v>
      </c>
      <c r="I558" s="267">
        <v>18.2</v>
      </c>
      <c r="J558" s="267">
        <v>5.12</v>
      </c>
      <c r="K558" s="263"/>
      <c r="L558" s="267">
        <v>5.12</v>
      </c>
      <c r="M558" s="267">
        <v>0.36</v>
      </c>
      <c r="N558" s="263"/>
      <c r="O558" s="263"/>
      <c r="P558" s="263"/>
      <c r="Q558" s="263"/>
    </row>
    <row r="559" spans="1:17" ht="22.5" x14ac:dyDescent="0.2">
      <c r="A559" s="252"/>
      <c r="B559" s="268" t="s">
        <v>190</v>
      </c>
      <c r="C559" s="265" t="s">
        <v>191</v>
      </c>
      <c r="D559" s="261" t="s">
        <v>146</v>
      </c>
      <c r="E559" s="266" t="s">
        <v>1564</v>
      </c>
      <c r="F559" s="267">
        <v>127.47</v>
      </c>
      <c r="G559" s="263"/>
      <c r="H559" s="267">
        <v>127.47</v>
      </c>
      <c r="I559" s="267">
        <v>18.2</v>
      </c>
      <c r="J559" s="267">
        <v>1.27</v>
      </c>
      <c r="K559" s="263"/>
      <c r="L559" s="267">
        <v>1.27</v>
      </c>
      <c r="M559" s="267">
        <v>0.18</v>
      </c>
      <c r="N559" s="263"/>
      <c r="O559" s="263"/>
      <c r="P559" s="263"/>
      <c r="Q559" s="263"/>
    </row>
    <row r="560" spans="1:17" ht="19.5" x14ac:dyDescent="0.2">
      <c r="A560" s="252"/>
      <c r="B560" s="268" t="s">
        <v>1327</v>
      </c>
      <c r="C560" s="265" t="s">
        <v>1328</v>
      </c>
      <c r="D560" s="261" t="s">
        <v>146</v>
      </c>
      <c r="E560" s="266" t="s">
        <v>1744</v>
      </c>
      <c r="F560" s="267">
        <v>108.01</v>
      </c>
      <c r="G560" s="263"/>
      <c r="H560" s="267">
        <v>108.01</v>
      </c>
      <c r="I560" s="267">
        <v>17.43</v>
      </c>
      <c r="J560" s="267">
        <v>231.14</v>
      </c>
      <c r="K560" s="263"/>
      <c r="L560" s="267">
        <v>231.14</v>
      </c>
      <c r="M560" s="267">
        <v>37.299999999999997</v>
      </c>
      <c r="N560" s="263"/>
      <c r="O560" s="263"/>
      <c r="P560" s="263"/>
      <c r="Q560" s="263"/>
    </row>
    <row r="561" spans="1:17" ht="19.5" x14ac:dyDescent="0.2">
      <c r="A561" s="252"/>
      <c r="B561" s="268" t="s">
        <v>407</v>
      </c>
      <c r="C561" s="265" t="s">
        <v>212</v>
      </c>
      <c r="D561" s="261" t="s">
        <v>146</v>
      </c>
      <c r="E561" s="266" t="s">
        <v>1745</v>
      </c>
      <c r="F561" s="267">
        <v>109.17</v>
      </c>
      <c r="G561" s="263"/>
      <c r="H561" s="267">
        <v>109.17</v>
      </c>
      <c r="I561" s="263"/>
      <c r="J561" s="267">
        <v>7.64</v>
      </c>
      <c r="K561" s="263"/>
      <c r="L561" s="267">
        <v>7.64</v>
      </c>
      <c r="M561" s="263"/>
      <c r="N561" s="263"/>
      <c r="O561" s="263"/>
      <c r="P561" s="263"/>
      <c r="Q561" s="263"/>
    </row>
    <row r="562" spans="1:17" ht="22.5" x14ac:dyDescent="0.2">
      <c r="A562" s="252"/>
      <c r="B562" s="268" t="s">
        <v>1331</v>
      </c>
      <c r="C562" s="265" t="s">
        <v>1332</v>
      </c>
      <c r="D562" s="261" t="s">
        <v>216</v>
      </c>
      <c r="E562" s="266" t="s">
        <v>1375</v>
      </c>
      <c r="F562" s="267">
        <v>40313.82</v>
      </c>
      <c r="G562" s="263"/>
      <c r="H562" s="263"/>
      <c r="I562" s="263"/>
      <c r="J562" s="267">
        <v>4.03</v>
      </c>
      <c r="K562" s="263"/>
      <c r="L562" s="263"/>
      <c r="M562" s="263"/>
      <c r="N562" s="263"/>
      <c r="O562" s="263"/>
      <c r="P562" s="263"/>
      <c r="Q562" s="263"/>
    </row>
    <row r="563" spans="1:17" ht="22.5" x14ac:dyDescent="0.2">
      <c r="A563" s="252"/>
      <c r="B563" s="268" t="s">
        <v>1376</v>
      </c>
      <c r="C563" s="265" t="s">
        <v>1338</v>
      </c>
      <c r="D563" s="261" t="s">
        <v>434</v>
      </c>
      <c r="E563" s="266" t="s">
        <v>1746</v>
      </c>
      <c r="F563" s="267">
        <v>272.49</v>
      </c>
      <c r="G563" s="263"/>
      <c r="H563" s="263"/>
      <c r="I563" s="263"/>
      <c r="J563" s="267">
        <v>2.62</v>
      </c>
      <c r="K563" s="263"/>
      <c r="L563" s="263"/>
      <c r="M563" s="263"/>
      <c r="N563" s="263"/>
      <c r="O563" s="263"/>
      <c r="P563" s="263"/>
      <c r="Q563" s="263"/>
    </row>
    <row r="564" spans="1:17" ht="22.5" x14ac:dyDescent="0.2">
      <c r="A564" s="252"/>
      <c r="B564" s="268" t="s">
        <v>1378</v>
      </c>
      <c r="C564" s="265" t="s">
        <v>1341</v>
      </c>
      <c r="D564" s="261" t="s">
        <v>231</v>
      </c>
      <c r="E564" s="266" t="s">
        <v>1747</v>
      </c>
      <c r="F564" s="267">
        <v>28.56</v>
      </c>
      <c r="G564" s="263"/>
      <c r="H564" s="263"/>
      <c r="I564" s="263"/>
      <c r="J564" s="267">
        <v>1.5</v>
      </c>
      <c r="K564" s="263"/>
      <c r="L564" s="263"/>
      <c r="M564" s="263"/>
      <c r="N564" s="263"/>
      <c r="O564" s="263"/>
      <c r="P564" s="263"/>
      <c r="Q564" s="263"/>
    </row>
    <row r="565" spans="1:17" ht="22.5" x14ac:dyDescent="0.2">
      <c r="A565" s="252"/>
      <c r="B565" s="268" t="s">
        <v>415</v>
      </c>
      <c r="C565" s="265" t="s">
        <v>416</v>
      </c>
      <c r="D565" s="261" t="s">
        <v>231</v>
      </c>
      <c r="E565" s="266" t="s">
        <v>1748</v>
      </c>
      <c r="F565" s="267">
        <v>2.38</v>
      </c>
      <c r="G565" s="263"/>
      <c r="H565" s="263"/>
      <c r="I565" s="263"/>
      <c r="J565" s="267">
        <v>0.01</v>
      </c>
      <c r="K565" s="263"/>
      <c r="L565" s="263"/>
      <c r="M565" s="263"/>
      <c r="N565" s="263"/>
      <c r="O565" s="263"/>
      <c r="P565" s="263"/>
      <c r="Q565" s="263"/>
    </row>
    <row r="566" spans="1:17" ht="22.5" x14ac:dyDescent="0.2">
      <c r="A566" s="252"/>
      <c r="B566" s="268" t="s">
        <v>417</v>
      </c>
      <c r="C566" s="265" t="s">
        <v>418</v>
      </c>
      <c r="D566" s="261" t="s">
        <v>220</v>
      </c>
      <c r="E566" s="266" t="s">
        <v>1749</v>
      </c>
      <c r="F566" s="267">
        <v>4.88</v>
      </c>
      <c r="G566" s="263"/>
      <c r="H566" s="263"/>
      <c r="I566" s="263"/>
      <c r="J566" s="267">
        <v>6.98</v>
      </c>
      <c r="K566" s="263"/>
      <c r="L566" s="263"/>
      <c r="M566" s="263"/>
      <c r="N566" s="263"/>
      <c r="O566" s="263"/>
      <c r="P566" s="263"/>
      <c r="Q566" s="263"/>
    </row>
    <row r="567" spans="1:17" ht="22.5" x14ac:dyDescent="0.2">
      <c r="A567" s="252"/>
      <c r="B567" s="268" t="s">
        <v>1382</v>
      </c>
      <c r="C567" s="265" t="s">
        <v>1383</v>
      </c>
      <c r="D567" s="261" t="s">
        <v>242</v>
      </c>
      <c r="E567" s="266" t="s">
        <v>1750</v>
      </c>
      <c r="F567" s="267">
        <v>452.2</v>
      </c>
      <c r="G567" s="263"/>
      <c r="H567" s="263"/>
      <c r="I567" s="263"/>
      <c r="J567" s="267">
        <v>660.66</v>
      </c>
      <c r="K567" s="263"/>
      <c r="L567" s="263"/>
      <c r="M567" s="263"/>
      <c r="N567" s="263"/>
      <c r="O567" s="263"/>
      <c r="P567" s="263"/>
      <c r="Q567" s="263"/>
    </row>
    <row r="568" spans="1:17" ht="72" x14ac:dyDescent="0.2">
      <c r="A568" s="252">
        <v>139</v>
      </c>
      <c r="B568" s="258" t="s">
        <v>1385</v>
      </c>
      <c r="C568" s="259" t="s">
        <v>1390</v>
      </c>
      <c r="D568" s="260" t="s">
        <v>346</v>
      </c>
      <c r="E568" s="287">
        <v>24</v>
      </c>
      <c r="F568" s="262" t="s">
        <v>1391</v>
      </c>
      <c r="G568" s="263"/>
      <c r="H568" s="263"/>
      <c r="I568" s="263"/>
      <c r="J568" s="263">
        <v>766</v>
      </c>
      <c r="K568" s="263"/>
      <c r="L568" s="263"/>
      <c r="M568" s="263"/>
      <c r="N568" s="263"/>
      <c r="O568" s="263"/>
      <c r="P568" s="263"/>
      <c r="Q568" s="263"/>
    </row>
    <row r="569" spans="1:17" ht="72" x14ac:dyDescent="0.2">
      <c r="A569" s="252">
        <v>140</v>
      </c>
      <c r="B569" s="258" t="s">
        <v>1385</v>
      </c>
      <c r="C569" s="259" t="s">
        <v>1396</v>
      </c>
      <c r="D569" s="260" t="s">
        <v>346</v>
      </c>
      <c r="E569" s="287">
        <v>24</v>
      </c>
      <c r="F569" s="262" t="s">
        <v>1397</v>
      </c>
      <c r="G569" s="263"/>
      <c r="H569" s="263"/>
      <c r="I569" s="263"/>
      <c r="J569" s="263">
        <v>601</v>
      </c>
      <c r="K569" s="263"/>
      <c r="L569" s="263"/>
      <c r="M569" s="263"/>
      <c r="N569" s="263"/>
      <c r="O569" s="263"/>
      <c r="P569" s="263"/>
      <c r="Q569" s="263"/>
    </row>
    <row r="570" spans="1:17" ht="72" x14ac:dyDescent="0.2">
      <c r="A570" s="252">
        <v>141</v>
      </c>
      <c r="B570" s="258" t="s">
        <v>1385</v>
      </c>
      <c r="C570" s="259" t="s">
        <v>1402</v>
      </c>
      <c r="D570" s="260" t="s">
        <v>346</v>
      </c>
      <c r="E570" s="287">
        <v>24</v>
      </c>
      <c r="F570" s="262" t="s">
        <v>1403</v>
      </c>
      <c r="G570" s="263"/>
      <c r="H570" s="263"/>
      <c r="I570" s="263"/>
      <c r="J570" s="263">
        <v>280</v>
      </c>
      <c r="K570" s="263"/>
      <c r="L570" s="263"/>
      <c r="M570" s="263"/>
      <c r="N570" s="263"/>
      <c r="O570" s="263"/>
      <c r="P570" s="263"/>
      <c r="Q570" s="263"/>
    </row>
    <row r="571" spans="1:17" ht="72" x14ac:dyDescent="0.2">
      <c r="A571" s="252">
        <v>142</v>
      </c>
      <c r="B571" s="258" t="s">
        <v>1385</v>
      </c>
      <c r="C571" s="259" t="s">
        <v>1404</v>
      </c>
      <c r="D571" s="260" t="s">
        <v>346</v>
      </c>
      <c r="E571" s="287">
        <v>7</v>
      </c>
      <c r="F571" s="262" t="s">
        <v>1405</v>
      </c>
      <c r="G571" s="263"/>
      <c r="H571" s="263"/>
      <c r="I571" s="263"/>
      <c r="J571" s="263">
        <v>338</v>
      </c>
      <c r="K571" s="263"/>
      <c r="L571" s="263"/>
      <c r="M571" s="263"/>
      <c r="N571" s="263"/>
      <c r="O571" s="263"/>
      <c r="P571" s="263"/>
      <c r="Q571" s="263"/>
    </row>
    <row r="572" spans="1:17" ht="72" x14ac:dyDescent="0.2">
      <c r="A572" s="252">
        <v>143</v>
      </c>
      <c r="B572" s="258" t="s">
        <v>1385</v>
      </c>
      <c r="C572" s="259" t="s">
        <v>1408</v>
      </c>
      <c r="D572" s="260" t="s">
        <v>346</v>
      </c>
      <c r="E572" s="287">
        <v>4</v>
      </c>
      <c r="F572" s="262" t="s">
        <v>1409</v>
      </c>
      <c r="G572" s="263"/>
      <c r="H572" s="263"/>
      <c r="I572" s="263"/>
      <c r="J572" s="263">
        <v>239</v>
      </c>
      <c r="K572" s="263"/>
      <c r="L572" s="263"/>
      <c r="M572" s="263"/>
      <c r="N572" s="263"/>
      <c r="O572" s="263"/>
      <c r="P572" s="263"/>
      <c r="Q572" s="263"/>
    </row>
    <row r="573" spans="1:17" ht="36" x14ac:dyDescent="0.2">
      <c r="A573" s="252">
        <v>144</v>
      </c>
      <c r="B573" s="258" t="s">
        <v>511</v>
      </c>
      <c r="C573" s="259" t="s">
        <v>1751</v>
      </c>
      <c r="D573" s="260" t="s">
        <v>399</v>
      </c>
      <c r="E573" s="261" t="s">
        <v>1752</v>
      </c>
      <c r="F573" s="262">
        <v>7239.68</v>
      </c>
      <c r="G573" s="262">
        <v>837.02</v>
      </c>
      <c r="H573" s="262">
        <v>157.47999999999999</v>
      </c>
      <c r="I573" s="262">
        <v>3.46</v>
      </c>
      <c r="J573" s="263">
        <v>9</v>
      </c>
      <c r="K573" s="263">
        <v>1</v>
      </c>
      <c r="L573" s="263"/>
      <c r="M573" s="263"/>
      <c r="N573" s="263">
        <v>60.83</v>
      </c>
      <c r="O573" s="263">
        <v>7.0000000000000007E-2</v>
      </c>
      <c r="P573" s="263">
        <v>0.19</v>
      </c>
      <c r="Q573" s="263"/>
    </row>
    <row r="574" spans="1:17" ht="19.5" x14ac:dyDescent="0.2">
      <c r="A574" s="252"/>
      <c r="B574" s="264"/>
      <c r="C574" s="265" t="s">
        <v>514</v>
      </c>
      <c r="D574" s="261" t="s">
        <v>119</v>
      </c>
      <c r="E574" s="266" t="s">
        <v>1753</v>
      </c>
      <c r="F574" s="267">
        <v>13.76</v>
      </c>
      <c r="G574" s="267">
        <v>13.76</v>
      </c>
      <c r="H574" s="263"/>
      <c r="I574" s="263"/>
      <c r="J574" s="267">
        <v>0.96</v>
      </c>
      <c r="K574" s="267">
        <v>0.96</v>
      </c>
      <c r="L574" s="263"/>
      <c r="M574" s="263"/>
      <c r="N574" s="263"/>
      <c r="O574" s="263"/>
      <c r="P574" s="263"/>
      <c r="Q574" s="263"/>
    </row>
    <row r="575" spans="1:17" ht="22.5" x14ac:dyDescent="0.2">
      <c r="A575" s="252"/>
      <c r="B575" s="268" t="s">
        <v>402</v>
      </c>
      <c r="C575" s="265" t="s">
        <v>403</v>
      </c>
      <c r="D575" s="261" t="s">
        <v>146</v>
      </c>
      <c r="E575" s="266" t="s">
        <v>1754</v>
      </c>
      <c r="F575" s="267">
        <v>255.96</v>
      </c>
      <c r="G575" s="263"/>
      <c r="H575" s="267">
        <v>255.96</v>
      </c>
      <c r="I575" s="267">
        <v>18.2</v>
      </c>
      <c r="J575" s="263"/>
      <c r="K575" s="263"/>
      <c r="L575" s="263"/>
      <c r="M575" s="263"/>
      <c r="N575" s="263"/>
      <c r="O575" s="263"/>
      <c r="P575" s="263"/>
      <c r="Q575" s="263"/>
    </row>
    <row r="576" spans="1:17" ht="22.5" x14ac:dyDescent="0.2">
      <c r="A576" s="252"/>
      <c r="B576" s="268" t="s">
        <v>190</v>
      </c>
      <c r="C576" s="265" t="s">
        <v>191</v>
      </c>
      <c r="D576" s="261" t="s">
        <v>146</v>
      </c>
      <c r="E576" s="266" t="s">
        <v>1355</v>
      </c>
      <c r="F576" s="267">
        <v>127.47</v>
      </c>
      <c r="G576" s="263"/>
      <c r="H576" s="267">
        <v>127.47</v>
      </c>
      <c r="I576" s="267">
        <v>18.2</v>
      </c>
      <c r="J576" s="263"/>
      <c r="K576" s="263"/>
      <c r="L576" s="263"/>
      <c r="M576" s="263"/>
      <c r="N576" s="263"/>
      <c r="O576" s="263"/>
      <c r="P576" s="263"/>
      <c r="Q576" s="263"/>
    </row>
    <row r="577" spans="1:17" ht="19.5" x14ac:dyDescent="0.2">
      <c r="A577" s="252"/>
      <c r="B577" s="268" t="s">
        <v>356</v>
      </c>
      <c r="C577" s="265" t="s">
        <v>200</v>
      </c>
      <c r="D577" s="261" t="s">
        <v>146</v>
      </c>
      <c r="E577" s="266" t="s">
        <v>1755</v>
      </c>
      <c r="F577" s="267">
        <v>1.24</v>
      </c>
      <c r="G577" s="263"/>
      <c r="H577" s="267">
        <v>1.24</v>
      </c>
      <c r="I577" s="263"/>
      <c r="J577" s="267">
        <v>0.02</v>
      </c>
      <c r="K577" s="263"/>
      <c r="L577" s="267">
        <v>0.02</v>
      </c>
      <c r="M577" s="263"/>
      <c r="N577" s="263"/>
      <c r="O577" s="263"/>
      <c r="P577" s="263"/>
      <c r="Q577" s="263"/>
    </row>
    <row r="578" spans="1:17" ht="19.5" x14ac:dyDescent="0.2">
      <c r="A578" s="252"/>
      <c r="B578" s="268" t="s">
        <v>407</v>
      </c>
      <c r="C578" s="265" t="s">
        <v>212</v>
      </c>
      <c r="D578" s="261" t="s">
        <v>146</v>
      </c>
      <c r="E578" s="266" t="s">
        <v>1756</v>
      </c>
      <c r="F578" s="267">
        <v>109.17</v>
      </c>
      <c r="G578" s="263"/>
      <c r="H578" s="267">
        <v>109.17</v>
      </c>
      <c r="I578" s="263"/>
      <c r="J578" s="263"/>
      <c r="K578" s="263"/>
      <c r="L578" s="263"/>
      <c r="M578" s="263"/>
      <c r="N578" s="263"/>
      <c r="O578" s="263"/>
      <c r="P578" s="263"/>
      <c r="Q578" s="263"/>
    </row>
    <row r="579" spans="1:17" ht="22.5" x14ac:dyDescent="0.2">
      <c r="A579" s="252"/>
      <c r="B579" s="268" t="s">
        <v>520</v>
      </c>
      <c r="C579" s="265" t="s">
        <v>219</v>
      </c>
      <c r="D579" s="261" t="s">
        <v>220</v>
      </c>
      <c r="E579" s="266" t="s">
        <v>1757</v>
      </c>
      <c r="F579" s="267">
        <v>11.89</v>
      </c>
      <c r="G579" s="263"/>
      <c r="H579" s="263"/>
      <c r="I579" s="263"/>
      <c r="J579" s="263"/>
      <c r="K579" s="263"/>
      <c r="L579" s="263"/>
      <c r="M579" s="263"/>
      <c r="N579" s="263"/>
      <c r="O579" s="263"/>
      <c r="P579" s="263"/>
      <c r="Q579" s="263"/>
    </row>
    <row r="580" spans="1:17" ht="22.5" x14ac:dyDescent="0.2">
      <c r="A580" s="252"/>
      <c r="B580" s="268" t="s">
        <v>521</v>
      </c>
      <c r="C580" s="265" t="s">
        <v>505</v>
      </c>
      <c r="D580" s="261" t="s">
        <v>216</v>
      </c>
      <c r="E580" s="266" t="s">
        <v>1758</v>
      </c>
      <c r="F580" s="267">
        <v>11328.8</v>
      </c>
      <c r="G580" s="263"/>
      <c r="H580" s="263"/>
      <c r="I580" s="263"/>
      <c r="J580" s="263"/>
      <c r="K580" s="263"/>
      <c r="L580" s="263"/>
      <c r="M580" s="263"/>
      <c r="N580" s="263"/>
      <c r="O580" s="263"/>
      <c r="P580" s="263"/>
      <c r="Q580" s="263"/>
    </row>
    <row r="581" spans="1:17" ht="22.5" x14ac:dyDescent="0.2">
      <c r="A581" s="252"/>
      <c r="B581" s="268" t="s">
        <v>522</v>
      </c>
      <c r="C581" s="265" t="s">
        <v>523</v>
      </c>
      <c r="D581" s="261" t="s">
        <v>220</v>
      </c>
      <c r="E581" s="266" t="s">
        <v>1759</v>
      </c>
      <c r="F581" s="267">
        <v>85</v>
      </c>
      <c r="G581" s="263"/>
      <c r="H581" s="263"/>
      <c r="I581" s="263"/>
      <c r="J581" s="267">
        <v>0.03</v>
      </c>
      <c r="K581" s="263"/>
      <c r="L581" s="263"/>
      <c r="M581" s="263"/>
      <c r="N581" s="263"/>
      <c r="O581" s="263"/>
      <c r="P581" s="263"/>
      <c r="Q581" s="263"/>
    </row>
    <row r="582" spans="1:17" ht="33.75" x14ac:dyDescent="0.2">
      <c r="A582" s="252"/>
      <c r="B582" s="268" t="s">
        <v>524</v>
      </c>
      <c r="C582" s="265" t="s">
        <v>525</v>
      </c>
      <c r="D582" s="261" t="s">
        <v>412</v>
      </c>
      <c r="E582" s="266" t="s">
        <v>1760</v>
      </c>
      <c r="F582" s="267">
        <v>61.92</v>
      </c>
      <c r="G582" s="263"/>
      <c r="H582" s="263"/>
      <c r="I582" s="263"/>
      <c r="J582" s="267">
        <v>7.43</v>
      </c>
      <c r="K582" s="263"/>
      <c r="L582" s="263"/>
      <c r="M582" s="263"/>
      <c r="N582" s="263"/>
      <c r="O582" s="263"/>
      <c r="P582" s="263"/>
      <c r="Q582" s="263"/>
    </row>
    <row r="583" spans="1:17" ht="22.5" x14ac:dyDescent="0.2">
      <c r="A583" s="252"/>
      <c r="B583" s="268" t="s">
        <v>526</v>
      </c>
      <c r="C583" s="265" t="s">
        <v>414</v>
      </c>
      <c r="D583" s="261" t="s">
        <v>220</v>
      </c>
      <c r="E583" s="266" t="s">
        <v>1761</v>
      </c>
      <c r="F583" s="267">
        <v>763.06</v>
      </c>
      <c r="G583" s="263"/>
      <c r="H583" s="263"/>
      <c r="I583" s="263"/>
      <c r="J583" s="263"/>
      <c r="K583" s="263"/>
      <c r="L583" s="263"/>
      <c r="M583" s="263"/>
      <c r="N583" s="263"/>
      <c r="O583" s="263"/>
      <c r="P583" s="263"/>
      <c r="Q583" s="263"/>
    </row>
    <row r="584" spans="1:17" ht="22.5" x14ac:dyDescent="0.2">
      <c r="A584" s="252"/>
      <c r="B584" s="268" t="s">
        <v>527</v>
      </c>
      <c r="C584" s="265" t="s">
        <v>416</v>
      </c>
      <c r="D584" s="261" t="s">
        <v>231</v>
      </c>
      <c r="E584" s="266" t="s">
        <v>1762</v>
      </c>
      <c r="F584" s="267">
        <v>2.38</v>
      </c>
      <c r="G584" s="263"/>
      <c r="H584" s="263"/>
      <c r="I584" s="263"/>
      <c r="J584" s="263"/>
      <c r="K584" s="263"/>
      <c r="L584" s="263"/>
      <c r="M584" s="263"/>
      <c r="N584" s="263"/>
      <c r="O584" s="263"/>
      <c r="P584" s="263"/>
      <c r="Q584" s="263"/>
    </row>
    <row r="585" spans="1:17" ht="22.5" x14ac:dyDescent="0.2">
      <c r="A585" s="252"/>
      <c r="B585" s="268" t="s">
        <v>528</v>
      </c>
      <c r="C585" s="265" t="s">
        <v>418</v>
      </c>
      <c r="D585" s="261" t="s">
        <v>220</v>
      </c>
      <c r="E585" s="266" t="s">
        <v>1763</v>
      </c>
      <c r="F585" s="267">
        <v>4.88</v>
      </c>
      <c r="G585" s="263"/>
      <c r="H585" s="263"/>
      <c r="I585" s="263"/>
      <c r="J585" s="267">
        <v>0.02</v>
      </c>
      <c r="K585" s="263"/>
      <c r="L585" s="263"/>
      <c r="M585" s="263"/>
      <c r="N585" s="263"/>
      <c r="O585" s="263"/>
      <c r="P585" s="263"/>
      <c r="Q585" s="263"/>
    </row>
    <row r="586" spans="1:17" ht="24" x14ac:dyDescent="0.2">
      <c r="A586" s="252">
        <v>145</v>
      </c>
      <c r="B586" s="258" t="s">
        <v>1764</v>
      </c>
      <c r="C586" s="259" t="s">
        <v>1765</v>
      </c>
      <c r="D586" s="260" t="s">
        <v>346</v>
      </c>
      <c r="E586" s="287">
        <v>2</v>
      </c>
      <c r="F586" s="262">
        <v>41.25</v>
      </c>
      <c r="G586" s="263"/>
      <c r="H586" s="263"/>
      <c r="I586" s="263"/>
      <c r="J586" s="263">
        <v>83</v>
      </c>
      <c r="K586" s="263"/>
      <c r="L586" s="263"/>
      <c r="M586" s="263"/>
      <c r="N586" s="263"/>
      <c r="O586" s="263"/>
      <c r="P586" s="263"/>
      <c r="Q586" s="263"/>
    </row>
    <row r="587" spans="1:17" ht="43.5" x14ac:dyDescent="0.2">
      <c r="A587" s="252">
        <v>146</v>
      </c>
      <c r="B587" s="258" t="s">
        <v>1766</v>
      </c>
      <c r="C587" s="259" t="s">
        <v>1767</v>
      </c>
      <c r="D587" s="260" t="s">
        <v>1768</v>
      </c>
      <c r="E587" s="261" t="s">
        <v>1769</v>
      </c>
      <c r="F587" s="262">
        <v>125.49</v>
      </c>
      <c r="G587" s="262">
        <v>13.41</v>
      </c>
      <c r="H587" s="262">
        <v>5.04</v>
      </c>
      <c r="I587" s="263"/>
      <c r="J587" s="263">
        <v>125</v>
      </c>
      <c r="K587" s="263">
        <v>13</v>
      </c>
      <c r="L587" s="263">
        <v>5</v>
      </c>
      <c r="M587" s="263"/>
      <c r="N587" s="263">
        <v>0.96</v>
      </c>
      <c r="O587" s="263">
        <v>0.96</v>
      </c>
      <c r="P587" s="263"/>
      <c r="Q587" s="263"/>
    </row>
    <row r="588" spans="1:17" ht="19.5" x14ac:dyDescent="0.2">
      <c r="A588" s="252"/>
      <c r="B588" s="264"/>
      <c r="C588" s="265" t="s">
        <v>619</v>
      </c>
      <c r="D588" s="261" t="s">
        <v>119</v>
      </c>
      <c r="E588" s="266" t="s">
        <v>1770</v>
      </c>
      <c r="F588" s="267">
        <v>13.97</v>
      </c>
      <c r="G588" s="267">
        <v>13.97</v>
      </c>
      <c r="H588" s="263"/>
      <c r="I588" s="263"/>
      <c r="J588" s="267">
        <v>13.41</v>
      </c>
      <c r="K588" s="267">
        <v>13.41</v>
      </c>
      <c r="L588" s="263"/>
      <c r="M588" s="263"/>
      <c r="N588" s="263"/>
      <c r="O588" s="263"/>
      <c r="P588" s="263"/>
      <c r="Q588" s="263"/>
    </row>
    <row r="589" spans="1:17" ht="22.5" x14ac:dyDescent="0.2">
      <c r="A589" s="252"/>
      <c r="B589" s="268" t="s">
        <v>1602</v>
      </c>
      <c r="C589" s="265" t="s">
        <v>327</v>
      </c>
      <c r="D589" s="261" t="s">
        <v>146</v>
      </c>
      <c r="E589" s="266" t="s">
        <v>1771</v>
      </c>
      <c r="F589" s="267">
        <v>8.9700000000000006</v>
      </c>
      <c r="G589" s="263"/>
      <c r="H589" s="267">
        <v>8.9700000000000006</v>
      </c>
      <c r="I589" s="263"/>
      <c r="J589" s="267">
        <v>3.95</v>
      </c>
      <c r="K589" s="263"/>
      <c r="L589" s="267">
        <v>3.95</v>
      </c>
      <c r="M589" s="263"/>
      <c r="N589" s="263"/>
      <c r="O589" s="263"/>
      <c r="P589" s="263"/>
      <c r="Q589" s="263"/>
    </row>
    <row r="590" spans="1:17" ht="19.5" x14ac:dyDescent="0.2">
      <c r="A590" s="252"/>
      <c r="B590" s="268" t="s">
        <v>789</v>
      </c>
      <c r="C590" s="265" t="s">
        <v>212</v>
      </c>
      <c r="D590" s="261" t="s">
        <v>146</v>
      </c>
      <c r="E590" s="266" t="s">
        <v>1033</v>
      </c>
      <c r="F590" s="267">
        <v>109.17</v>
      </c>
      <c r="G590" s="263"/>
      <c r="H590" s="267">
        <v>109.17</v>
      </c>
      <c r="I590" s="263"/>
      <c r="J590" s="267">
        <v>1.0900000000000001</v>
      </c>
      <c r="K590" s="263"/>
      <c r="L590" s="267">
        <v>1.0900000000000001</v>
      </c>
      <c r="M590" s="263"/>
      <c r="N590" s="263"/>
      <c r="O590" s="263"/>
      <c r="P590" s="263"/>
      <c r="Q590" s="263"/>
    </row>
    <row r="591" spans="1:17" ht="22.5" x14ac:dyDescent="0.2">
      <c r="A591" s="252"/>
      <c r="B591" s="268" t="s">
        <v>1604</v>
      </c>
      <c r="C591" s="265" t="s">
        <v>332</v>
      </c>
      <c r="D591" s="261" t="s">
        <v>216</v>
      </c>
      <c r="E591" s="266" t="s">
        <v>1605</v>
      </c>
      <c r="F591" s="267">
        <v>11130.07</v>
      </c>
      <c r="G591" s="263"/>
      <c r="H591" s="263"/>
      <c r="I591" s="263"/>
      <c r="J591" s="267">
        <v>1.1100000000000001</v>
      </c>
      <c r="K591" s="263"/>
      <c r="L591" s="263"/>
      <c r="M591" s="263"/>
      <c r="N591" s="263"/>
      <c r="O591" s="263"/>
      <c r="P591" s="263"/>
      <c r="Q591" s="263"/>
    </row>
    <row r="592" spans="1:17" ht="22.5" x14ac:dyDescent="0.2">
      <c r="A592" s="252"/>
      <c r="B592" s="268" t="s">
        <v>1606</v>
      </c>
      <c r="C592" s="265" t="s">
        <v>429</v>
      </c>
      <c r="D592" s="261" t="s">
        <v>216</v>
      </c>
      <c r="E592" s="266" t="s">
        <v>1772</v>
      </c>
      <c r="F592" s="267">
        <v>19992</v>
      </c>
      <c r="G592" s="263"/>
      <c r="H592" s="263"/>
      <c r="I592" s="263"/>
      <c r="J592" s="267">
        <v>15.99</v>
      </c>
      <c r="K592" s="263"/>
      <c r="L592" s="263"/>
      <c r="M592" s="263"/>
      <c r="N592" s="263"/>
      <c r="O592" s="263"/>
      <c r="P592" s="263"/>
      <c r="Q592" s="263"/>
    </row>
    <row r="593" spans="1:17" ht="33.75" x14ac:dyDescent="0.2">
      <c r="A593" s="252"/>
      <c r="B593" s="268" t="s">
        <v>1728</v>
      </c>
      <c r="C593" s="265" t="s">
        <v>348</v>
      </c>
      <c r="D593" s="261" t="s">
        <v>346</v>
      </c>
      <c r="E593" s="266" t="s">
        <v>1729</v>
      </c>
      <c r="F593" s="267">
        <v>44.03</v>
      </c>
      <c r="G593" s="263"/>
      <c r="H593" s="263"/>
      <c r="I593" s="263"/>
      <c r="J593" s="267">
        <v>88.06</v>
      </c>
      <c r="K593" s="263"/>
      <c r="L593" s="263"/>
      <c r="M593" s="263"/>
      <c r="N593" s="263"/>
      <c r="O593" s="263"/>
      <c r="P593" s="263"/>
      <c r="Q593" s="263"/>
    </row>
    <row r="594" spans="1:17" ht="22.5" x14ac:dyDescent="0.2">
      <c r="A594" s="252"/>
      <c r="B594" s="268" t="s">
        <v>1730</v>
      </c>
      <c r="C594" s="265" t="s">
        <v>1609</v>
      </c>
      <c r="D594" s="261" t="s">
        <v>434</v>
      </c>
      <c r="E594" s="266" t="s">
        <v>1773</v>
      </c>
      <c r="F594" s="267">
        <v>1428</v>
      </c>
      <c r="G594" s="263"/>
      <c r="H594" s="263"/>
      <c r="I594" s="263"/>
      <c r="J594" s="267">
        <v>1.43</v>
      </c>
      <c r="K594" s="263"/>
      <c r="L594" s="263"/>
      <c r="M594" s="263"/>
      <c r="N594" s="263"/>
      <c r="O594" s="263"/>
      <c r="P594" s="263"/>
      <c r="Q594" s="263"/>
    </row>
    <row r="595" spans="1:17" ht="55.5" x14ac:dyDescent="0.2">
      <c r="A595" s="252">
        <v>147</v>
      </c>
      <c r="B595" s="258" t="s">
        <v>1774</v>
      </c>
      <c r="C595" s="259" t="s">
        <v>1775</v>
      </c>
      <c r="D595" s="260" t="s">
        <v>399</v>
      </c>
      <c r="E595" s="261" t="s">
        <v>1776</v>
      </c>
      <c r="F595" s="262">
        <v>104.4</v>
      </c>
      <c r="G595" s="262">
        <v>82.16</v>
      </c>
      <c r="H595" s="262">
        <v>15.29</v>
      </c>
      <c r="I595" s="263"/>
      <c r="J595" s="263"/>
      <c r="K595" s="263"/>
      <c r="L595" s="263"/>
      <c r="M595" s="263"/>
      <c r="N595" s="263">
        <v>5.01</v>
      </c>
      <c r="O595" s="263">
        <v>0.01</v>
      </c>
      <c r="P595" s="263"/>
      <c r="Q595" s="263"/>
    </row>
    <row r="596" spans="1:17" ht="19.5" x14ac:dyDescent="0.2">
      <c r="A596" s="252"/>
      <c r="B596" s="264"/>
      <c r="C596" s="265" t="s">
        <v>1777</v>
      </c>
      <c r="D596" s="261" t="s">
        <v>119</v>
      </c>
      <c r="E596" s="266" t="s">
        <v>1778</v>
      </c>
      <c r="F596" s="267">
        <v>16.399999999999999</v>
      </c>
      <c r="G596" s="267">
        <v>16.399999999999999</v>
      </c>
      <c r="H596" s="263"/>
      <c r="I596" s="263"/>
      <c r="J596" s="267">
        <v>0.16</v>
      </c>
      <c r="K596" s="267">
        <v>0.16</v>
      </c>
      <c r="L596" s="263"/>
      <c r="M596" s="263"/>
      <c r="N596" s="263"/>
      <c r="O596" s="263"/>
      <c r="P596" s="263"/>
      <c r="Q596" s="263"/>
    </row>
    <row r="597" spans="1:17" ht="33.75" x14ac:dyDescent="0.2">
      <c r="A597" s="252"/>
      <c r="B597" s="268" t="s">
        <v>1779</v>
      </c>
      <c r="C597" s="265" t="s">
        <v>1463</v>
      </c>
      <c r="D597" s="261" t="s">
        <v>146</v>
      </c>
      <c r="E597" s="266" t="s">
        <v>1780</v>
      </c>
      <c r="F597" s="267">
        <v>10.19</v>
      </c>
      <c r="G597" s="263"/>
      <c r="H597" s="267">
        <v>10.19</v>
      </c>
      <c r="I597" s="263"/>
      <c r="J597" s="263"/>
      <c r="K597" s="263"/>
      <c r="L597" s="263"/>
      <c r="M597" s="263"/>
      <c r="N597" s="263"/>
      <c r="O597" s="263"/>
      <c r="P597" s="263"/>
      <c r="Q597" s="263"/>
    </row>
    <row r="598" spans="1:17" ht="22.5" x14ac:dyDescent="0.2">
      <c r="A598" s="252"/>
      <c r="B598" s="268" t="s">
        <v>1781</v>
      </c>
      <c r="C598" s="265" t="s">
        <v>388</v>
      </c>
      <c r="D598" s="261" t="s">
        <v>216</v>
      </c>
      <c r="E598" s="266" t="s">
        <v>1782</v>
      </c>
      <c r="F598" s="267">
        <v>16871.82</v>
      </c>
      <c r="G598" s="263"/>
      <c r="H598" s="263"/>
      <c r="I598" s="263"/>
      <c r="J598" s="263"/>
      <c r="K598" s="263"/>
      <c r="L598" s="263"/>
      <c r="M598" s="263"/>
      <c r="N598" s="263"/>
      <c r="O598" s="263"/>
      <c r="P598" s="263"/>
      <c r="Q598" s="263"/>
    </row>
    <row r="599" spans="1:17" ht="22.5" x14ac:dyDescent="0.2">
      <c r="A599" s="252"/>
      <c r="B599" s="268" t="s">
        <v>632</v>
      </c>
      <c r="C599" s="265" t="s">
        <v>390</v>
      </c>
      <c r="D599" s="261" t="s">
        <v>216</v>
      </c>
      <c r="E599" s="266" t="s">
        <v>1615</v>
      </c>
      <c r="F599" s="267">
        <v>20706</v>
      </c>
      <c r="G599" s="263"/>
      <c r="H599" s="263"/>
      <c r="I599" s="263"/>
      <c r="J599" s="263"/>
      <c r="K599" s="263"/>
      <c r="L599" s="263"/>
      <c r="M599" s="263"/>
      <c r="N599" s="263"/>
      <c r="O599" s="263"/>
      <c r="P599" s="263"/>
      <c r="Q599" s="263"/>
    </row>
    <row r="600" spans="1:17" ht="22.5" x14ac:dyDescent="0.2">
      <c r="A600" s="252"/>
      <c r="B600" s="268" t="s">
        <v>633</v>
      </c>
      <c r="C600" s="265" t="s">
        <v>392</v>
      </c>
      <c r="D600" s="261" t="s">
        <v>231</v>
      </c>
      <c r="E600" s="266" t="s">
        <v>1783</v>
      </c>
      <c r="F600" s="267">
        <v>40.450000000000003</v>
      </c>
      <c r="G600" s="263"/>
      <c r="H600" s="263"/>
      <c r="I600" s="263"/>
      <c r="J600" s="263"/>
      <c r="K600" s="263"/>
      <c r="L600" s="263"/>
      <c r="M600" s="263"/>
      <c r="N600" s="263"/>
      <c r="O600" s="263"/>
      <c r="P600" s="263"/>
      <c r="Q600" s="263"/>
    </row>
    <row r="601" spans="1:17" ht="22.5" x14ac:dyDescent="0.2">
      <c r="A601" s="252"/>
      <c r="B601" s="268" t="s">
        <v>1784</v>
      </c>
      <c r="C601" s="265" t="s">
        <v>418</v>
      </c>
      <c r="D601" s="261" t="s">
        <v>220</v>
      </c>
      <c r="E601" s="266" t="s">
        <v>1785</v>
      </c>
      <c r="F601" s="267">
        <v>4.88</v>
      </c>
      <c r="G601" s="263"/>
      <c r="H601" s="263"/>
      <c r="I601" s="263"/>
      <c r="J601" s="267">
        <v>0.01</v>
      </c>
      <c r="K601" s="263"/>
      <c r="L601" s="263"/>
      <c r="M601" s="263"/>
      <c r="N601" s="263"/>
      <c r="O601" s="263"/>
      <c r="P601" s="263"/>
      <c r="Q601" s="263"/>
    </row>
    <row r="602" spans="1:17" ht="63" x14ac:dyDescent="0.2">
      <c r="A602" s="252">
        <v>148</v>
      </c>
      <c r="B602" s="258" t="s">
        <v>1305</v>
      </c>
      <c r="C602" s="259" t="s">
        <v>1786</v>
      </c>
      <c r="D602" s="260" t="s">
        <v>887</v>
      </c>
      <c r="E602" s="261" t="s">
        <v>1787</v>
      </c>
      <c r="F602" s="262">
        <v>1261.82</v>
      </c>
      <c r="G602" s="262">
        <v>97.9</v>
      </c>
      <c r="H602" s="262">
        <v>13.36</v>
      </c>
      <c r="I602" s="262">
        <v>0.32</v>
      </c>
      <c r="J602" s="263"/>
      <c r="K602" s="263"/>
      <c r="L602" s="263"/>
      <c r="M602" s="263"/>
      <c r="N602" s="263">
        <v>7.66</v>
      </c>
      <c r="O602" s="263"/>
      <c r="P602" s="263">
        <v>0.02</v>
      </c>
      <c r="Q602" s="263"/>
    </row>
    <row r="603" spans="1:17" ht="19.5" x14ac:dyDescent="0.2">
      <c r="A603" s="252"/>
      <c r="B603" s="264"/>
      <c r="C603" s="265" t="s">
        <v>152</v>
      </c>
      <c r="D603" s="261" t="s">
        <v>119</v>
      </c>
      <c r="E603" s="266" t="s">
        <v>1788</v>
      </c>
      <c r="F603" s="267">
        <v>12.78</v>
      </c>
      <c r="G603" s="267">
        <v>12.78</v>
      </c>
      <c r="H603" s="263"/>
      <c r="I603" s="263"/>
      <c r="J603" s="263"/>
      <c r="K603" s="263"/>
      <c r="L603" s="263"/>
      <c r="M603" s="263"/>
      <c r="N603" s="263"/>
      <c r="O603" s="263"/>
      <c r="P603" s="263"/>
      <c r="Q603" s="263"/>
    </row>
    <row r="604" spans="1:17" ht="19.5" x14ac:dyDescent="0.2">
      <c r="A604" s="252"/>
      <c r="B604" s="268" t="s">
        <v>801</v>
      </c>
      <c r="C604" s="265" t="s">
        <v>802</v>
      </c>
      <c r="D604" s="261" t="s">
        <v>146</v>
      </c>
      <c r="E604" s="266" t="s">
        <v>1783</v>
      </c>
      <c r="F604" s="267">
        <v>76.88</v>
      </c>
      <c r="G604" s="263"/>
      <c r="H604" s="267">
        <v>76.88</v>
      </c>
      <c r="I604" s="267">
        <v>15.62</v>
      </c>
      <c r="J604" s="263"/>
      <c r="K604" s="263"/>
      <c r="L604" s="263"/>
      <c r="M604" s="263"/>
      <c r="N604" s="263"/>
      <c r="O604" s="263"/>
      <c r="P604" s="263"/>
      <c r="Q604" s="263"/>
    </row>
    <row r="605" spans="1:17" ht="22.5" x14ac:dyDescent="0.2">
      <c r="A605" s="252"/>
      <c r="B605" s="268" t="s">
        <v>1310</v>
      </c>
      <c r="C605" s="265" t="s">
        <v>1311</v>
      </c>
      <c r="D605" s="261" t="s">
        <v>146</v>
      </c>
      <c r="E605" s="266" t="s">
        <v>1783</v>
      </c>
      <c r="F605" s="267">
        <v>1.93</v>
      </c>
      <c r="G605" s="263"/>
      <c r="H605" s="267">
        <v>1.93</v>
      </c>
      <c r="I605" s="263"/>
      <c r="J605" s="263"/>
      <c r="K605" s="263"/>
      <c r="L605" s="263"/>
      <c r="M605" s="263"/>
      <c r="N605" s="263"/>
      <c r="O605" s="263"/>
      <c r="P605" s="263"/>
      <c r="Q605" s="263"/>
    </row>
    <row r="606" spans="1:17" ht="22.5" x14ac:dyDescent="0.2">
      <c r="A606" s="252"/>
      <c r="B606" s="268" t="s">
        <v>1312</v>
      </c>
      <c r="C606" s="265" t="s">
        <v>1313</v>
      </c>
      <c r="D606" s="261" t="s">
        <v>146</v>
      </c>
      <c r="E606" s="266" t="s">
        <v>1789</v>
      </c>
      <c r="F606" s="267">
        <v>7.38</v>
      </c>
      <c r="G606" s="263"/>
      <c r="H606" s="267">
        <v>7.38</v>
      </c>
      <c r="I606" s="263"/>
      <c r="J606" s="263"/>
      <c r="K606" s="263"/>
      <c r="L606" s="263"/>
      <c r="M606" s="263"/>
      <c r="N606" s="263"/>
      <c r="O606" s="263"/>
      <c r="P606" s="263"/>
      <c r="Q606" s="263"/>
    </row>
    <row r="607" spans="1:17" ht="19.5" x14ac:dyDescent="0.2">
      <c r="A607" s="252"/>
      <c r="B607" s="268" t="s">
        <v>407</v>
      </c>
      <c r="C607" s="265" t="s">
        <v>212</v>
      </c>
      <c r="D607" s="261" t="s">
        <v>146</v>
      </c>
      <c r="E607" s="266" t="s">
        <v>1783</v>
      </c>
      <c r="F607" s="267">
        <v>109.17</v>
      </c>
      <c r="G607" s="263"/>
      <c r="H607" s="267">
        <v>109.17</v>
      </c>
      <c r="I607" s="263"/>
      <c r="J607" s="263"/>
      <c r="K607" s="263"/>
      <c r="L607" s="263"/>
      <c r="M607" s="263"/>
      <c r="N607" s="263"/>
      <c r="O607" s="263"/>
      <c r="P607" s="263"/>
      <c r="Q607" s="263"/>
    </row>
    <row r="608" spans="1:17" ht="22.5" x14ac:dyDescent="0.2">
      <c r="A608" s="252"/>
      <c r="B608" s="268" t="s">
        <v>1315</v>
      </c>
      <c r="C608" s="265" t="s">
        <v>460</v>
      </c>
      <c r="D608" s="261" t="s">
        <v>216</v>
      </c>
      <c r="E608" s="266" t="s">
        <v>1790</v>
      </c>
      <c r="F608" s="267">
        <v>7161.42</v>
      </c>
      <c r="G608" s="263"/>
      <c r="H608" s="263"/>
      <c r="I608" s="263"/>
      <c r="J608" s="263"/>
      <c r="K608" s="263"/>
      <c r="L608" s="263"/>
      <c r="M608" s="263"/>
      <c r="N608" s="263"/>
      <c r="O608" s="263"/>
      <c r="P608" s="263"/>
      <c r="Q608" s="263"/>
    </row>
    <row r="609" spans="1:17" ht="22.5" x14ac:dyDescent="0.2">
      <c r="A609" s="252"/>
      <c r="B609" s="268" t="s">
        <v>1317</v>
      </c>
      <c r="C609" s="265" t="s">
        <v>1318</v>
      </c>
      <c r="D609" s="261" t="s">
        <v>216</v>
      </c>
      <c r="E609" s="266" t="s">
        <v>1791</v>
      </c>
      <c r="F609" s="267">
        <v>29750</v>
      </c>
      <c r="G609" s="263"/>
      <c r="H609" s="263"/>
      <c r="I609" s="263"/>
      <c r="J609" s="263"/>
      <c r="K609" s="263"/>
      <c r="L609" s="263"/>
      <c r="M609" s="263"/>
      <c r="N609" s="263"/>
      <c r="O609" s="263"/>
      <c r="P609" s="263"/>
      <c r="Q609" s="263"/>
    </row>
    <row r="610" spans="1:17" ht="55.5" x14ac:dyDescent="0.2">
      <c r="A610" s="252">
        <v>149</v>
      </c>
      <c r="B610" s="258" t="s">
        <v>1792</v>
      </c>
      <c r="C610" s="259" t="s">
        <v>1793</v>
      </c>
      <c r="D610" s="260" t="s">
        <v>423</v>
      </c>
      <c r="E610" s="287">
        <v>2</v>
      </c>
      <c r="F610" s="262">
        <v>250.79</v>
      </c>
      <c r="G610" s="262">
        <v>78.319999999999993</v>
      </c>
      <c r="H610" s="262">
        <v>161.88</v>
      </c>
      <c r="I610" s="262">
        <v>16.02</v>
      </c>
      <c r="J610" s="263">
        <v>502</v>
      </c>
      <c r="K610" s="263">
        <v>157</v>
      </c>
      <c r="L610" s="263">
        <v>324</v>
      </c>
      <c r="M610" s="263">
        <v>32</v>
      </c>
      <c r="N610" s="263">
        <v>5.78</v>
      </c>
      <c r="O610" s="263">
        <v>11.56</v>
      </c>
      <c r="P610" s="263">
        <v>0.88</v>
      </c>
      <c r="Q610" s="263">
        <v>1.76</v>
      </c>
    </row>
    <row r="611" spans="1:17" ht="19.5" x14ac:dyDescent="0.2">
      <c r="A611" s="252"/>
      <c r="B611" s="264"/>
      <c r="C611" s="265" t="s">
        <v>492</v>
      </c>
      <c r="D611" s="261" t="s">
        <v>119</v>
      </c>
      <c r="E611" s="266" t="s">
        <v>1794</v>
      </c>
      <c r="F611" s="267">
        <v>13.55</v>
      </c>
      <c r="G611" s="267">
        <v>13.55</v>
      </c>
      <c r="H611" s="263"/>
      <c r="I611" s="263"/>
      <c r="J611" s="267">
        <v>156.63999999999999</v>
      </c>
      <c r="K611" s="267">
        <v>156.63999999999999</v>
      </c>
      <c r="L611" s="263"/>
      <c r="M611" s="263"/>
      <c r="N611" s="263"/>
      <c r="O611" s="263"/>
      <c r="P611" s="263"/>
      <c r="Q611" s="263"/>
    </row>
    <row r="612" spans="1:17" ht="22.5" x14ac:dyDescent="0.2">
      <c r="A612" s="252"/>
      <c r="B612" s="268" t="s">
        <v>654</v>
      </c>
      <c r="C612" s="265" t="s">
        <v>655</v>
      </c>
      <c r="D612" s="261" t="s">
        <v>146</v>
      </c>
      <c r="E612" s="266" t="s">
        <v>1795</v>
      </c>
      <c r="F612" s="267">
        <v>172.79</v>
      </c>
      <c r="G612" s="263"/>
      <c r="H612" s="267">
        <v>172.79</v>
      </c>
      <c r="I612" s="267">
        <v>18.2</v>
      </c>
      <c r="J612" s="267">
        <v>304.11</v>
      </c>
      <c r="K612" s="263"/>
      <c r="L612" s="267">
        <v>304.11</v>
      </c>
      <c r="M612" s="267">
        <v>32.03</v>
      </c>
      <c r="N612" s="263"/>
      <c r="O612" s="263"/>
      <c r="P612" s="263"/>
      <c r="Q612" s="263"/>
    </row>
    <row r="613" spans="1:17" ht="19.5" x14ac:dyDescent="0.2">
      <c r="A613" s="252"/>
      <c r="B613" s="268" t="s">
        <v>789</v>
      </c>
      <c r="C613" s="265" t="s">
        <v>212</v>
      </c>
      <c r="D613" s="261" t="s">
        <v>146</v>
      </c>
      <c r="E613" s="266" t="s">
        <v>1796</v>
      </c>
      <c r="F613" s="267">
        <v>109.17</v>
      </c>
      <c r="G613" s="263"/>
      <c r="H613" s="267">
        <v>109.17</v>
      </c>
      <c r="I613" s="263"/>
      <c r="J613" s="267">
        <v>19.649999999999999</v>
      </c>
      <c r="K613" s="263"/>
      <c r="L613" s="267">
        <v>19.649999999999999</v>
      </c>
      <c r="M613" s="263"/>
      <c r="N613" s="263"/>
      <c r="O613" s="263"/>
      <c r="P613" s="263"/>
      <c r="Q613" s="263"/>
    </row>
    <row r="614" spans="1:17" ht="22.5" x14ac:dyDescent="0.2">
      <c r="A614" s="252"/>
      <c r="B614" s="268" t="s">
        <v>1797</v>
      </c>
      <c r="C614" s="265" t="s">
        <v>334</v>
      </c>
      <c r="D614" s="261" t="s">
        <v>231</v>
      </c>
      <c r="E614" s="266" t="s">
        <v>1798</v>
      </c>
      <c r="F614" s="267">
        <v>24.75</v>
      </c>
      <c r="G614" s="263"/>
      <c r="H614" s="263"/>
      <c r="I614" s="263"/>
      <c r="J614" s="267">
        <v>5.94</v>
      </c>
      <c r="K614" s="263"/>
      <c r="L614" s="263"/>
      <c r="M614" s="263"/>
      <c r="N614" s="263"/>
      <c r="O614" s="263"/>
      <c r="P614" s="263"/>
      <c r="Q614" s="263"/>
    </row>
    <row r="615" spans="1:17" ht="22.5" x14ac:dyDescent="0.2">
      <c r="A615" s="252"/>
      <c r="B615" s="268" t="s">
        <v>1799</v>
      </c>
      <c r="C615" s="265" t="s">
        <v>372</v>
      </c>
      <c r="D615" s="261" t="s">
        <v>231</v>
      </c>
      <c r="E615" s="266" t="s">
        <v>1800</v>
      </c>
      <c r="F615" s="267">
        <v>16.8</v>
      </c>
      <c r="G615" s="263"/>
      <c r="H615" s="263"/>
      <c r="I615" s="263"/>
      <c r="J615" s="267">
        <v>12.1</v>
      </c>
      <c r="K615" s="263"/>
      <c r="L615" s="263"/>
      <c r="M615" s="263"/>
      <c r="N615" s="263"/>
      <c r="O615" s="263"/>
      <c r="P615" s="263"/>
      <c r="Q615" s="263"/>
    </row>
    <row r="616" spans="1:17" ht="22.5" x14ac:dyDescent="0.2">
      <c r="A616" s="252"/>
      <c r="B616" s="268" t="s">
        <v>1201</v>
      </c>
      <c r="C616" s="265" t="s">
        <v>482</v>
      </c>
      <c r="D616" s="261" t="s">
        <v>71</v>
      </c>
      <c r="E616" s="266" t="s">
        <v>1801</v>
      </c>
      <c r="F616" s="267">
        <v>1</v>
      </c>
      <c r="G616" s="263"/>
      <c r="H616" s="263"/>
      <c r="I616" s="263"/>
      <c r="J616" s="267">
        <v>3.14</v>
      </c>
      <c r="K616" s="263"/>
      <c r="L616" s="263"/>
      <c r="M616" s="263"/>
      <c r="N616" s="263"/>
      <c r="O616" s="263"/>
      <c r="P616" s="263"/>
      <c r="Q616" s="263"/>
    </row>
    <row r="617" spans="1:17" ht="72" x14ac:dyDescent="0.2">
      <c r="A617" s="252">
        <v>150</v>
      </c>
      <c r="B617" s="258" t="s">
        <v>1802</v>
      </c>
      <c r="C617" s="259" t="s">
        <v>1803</v>
      </c>
      <c r="D617" s="260" t="s">
        <v>346</v>
      </c>
      <c r="E617" s="287">
        <v>2</v>
      </c>
      <c r="F617" s="262" t="s">
        <v>1804</v>
      </c>
      <c r="G617" s="263"/>
      <c r="H617" s="263"/>
      <c r="I617" s="263"/>
      <c r="J617" s="263">
        <v>103085</v>
      </c>
      <c r="K617" s="263"/>
      <c r="L617" s="263"/>
      <c r="M617" s="263"/>
      <c r="N617" s="263"/>
      <c r="O617" s="263"/>
      <c r="P617" s="263"/>
      <c r="Q617" s="263"/>
    </row>
    <row r="618" spans="1:17" ht="53.25" x14ac:dyDescent="0.2">
      <c r="A618" s="252">
        <v>151</v>
      </c>
      <c r="B618" s="258" t="s">
        <v>1805</v>
      </c>
      <c r="C618" s="259" t="s">
        <v>1806</v>
      </c>
      <c r="D618" s="260" t="s">
        <v>1768</v>
      </c>
      <c r="E618" s="287">
        <v>2</v>
      </c>
      <c r="F618" s="262">
        <v>50.86</v>
      </c>
      <c r="G618" s="262">
        <v>20.399999999999999</v>
      </c>
      <c r="H618" s="262">
        <v>7.82</v>
      </c>
      <c r="I618" s="263"/>
      <c r="J618" s="263">
        <v>102</v>
      </c>
      <c r="K618" s="263">
        <v>41</v>
      </c>
      <c r="L618" s="263">
        <v>16</v>
      </c>
      <c r="M618" s="263"/>
      <c r="N618" s="263">
        <v>1.46</v>
      </c>
      <c r="O618" s="263">
        <v>2.92</v>
      </c>
      <c r="P618" s="263"/>
      <c r="Q618" s="263"/>
    </row>
    <row r="619" spans="1:17" ht="19.5" x14ac:dyDescent="0.2">
      <c r="A619" s="252"/>
      <c r="B619" s="264"/>
      <c r="C619" s="265" t="s">
        <v>619</v>
      </c>
      <c r="D619" s="261" t="s">
        <v>119</v>
      </c>
      <c r="E619" s="266" t="s">
        <v>1807</v>
      </c>
      <c r="F619" s="267">
        <v>13.97</v>
      </c>
      <c r="G619" s="267">
        <v>13.97</v>
      </c>
      <c r="H619" s="263"/>
      <c r="I619" s="263"/>
      <c r="J619" s="267">
        <v>40.79</v>
      </c>
      <c r="K619" s="267">
        <v>40.79</v>
      </c>
      <c r="L619" s="263"/>
      <c r="M619" s="263"/>
      <c r="N619" s="263"/>
      <c r="O619" s="263"/>
      <c r="P619" s="263"/>
      <c r="Q619" s="263"/>
    </row>
    <row r="620" spans="1:17" ht="22.5" x14ac:dyDescent="0.2">
      <c r="A620" s="252"/>
      <c r="B620" s="268" t="s">
        <v>1602</v>
      </c>
      <c r="C620" s="265" t="s">
        <v>327</v>
      </c>
      <c r="D620" s="261" t="s">
        <v>146</v>
      </c>
      <c r="E620" s="266" t="s">
        <v>1808</v>
      </c>
      <c r="F620" s="267">
        <v>8.9700000000000006</v>
      </c>
      <c r="G620" s="263"/>
      <c r="H620" s="267">
        <v>8.9700000000000006</v>
      </c>
      <c r="I620" s="263"/>
      <c r="J620" s="267">
        <v>13.46</v>
      </c>
      <c r="K620" s="263"/>
      <c r="L620" s="267">
        <v>13.46</v>
      </c>
      <c r="M620" s="263"/>
      <c r="N620" s="263"/>
      <c r="O620" s="263"/>
      <c r="P620" s="263"/>
      <c r="Q620" s="263"/>
    </row>
    <row r="621" spans="1:17" ht="19.5" x14ac:dyDescent="0.2">
      <c r="A621" s="252"/>
      <c r="B621" s="268" t="s">
        <v>789</v>
      </c>
      <c r="C621" s="265" t="s">
        <v>212</v>
      </c>
      <c r="D621" s="261" t="s">
        <v>146</v>
      </c>
      <c r="E621" s="266" t="s">
        <v>675</v>
      </c>
      <c r="F621" s="267">
        <v>109.17</v>
      </c>
      <c r="G621" s="263"/>
      <c r="H621" s="267">
        <v>109.17</v>
      </c>
      <c r="I621" s="263"/>
      <c r="J621" s="267">
        <v>2.1800000000000002</v>
      </c>
      <c r="K621" s="263"/>
      <c r="L621" s="267">
        <v>2.1800000000000002</v>
      </c>
      <c r="M621" s="263"/>
      <c r="N621" s="263"/>
      <c r="O621" s="263"/>
      <c r="P621" s="263"/>
      <c r="Q621" s="263"/>
    </row>
    <row r="622" spans="1:17" ht="22.5" x14ac:dyDescent="0.2">
      <c r="A622" s="252"/>
      <c r="B622" s="268" t="s">
        <v>1604</v>
      </c>
      <c r="C622" s="265" t="s">
        <v>332</v>
      </c>
      <c r="D622" s="261" t="s">
        <v>216</v>
      </c>
      <c r="E622" s="266" t="s">
        <v>1809</v>
      </c>
      <c r="F622" s="267">
        <v>11130.07</v>
      </c>
      <c r="G622" s="263"/>
      <c r="H622" s="263"/>
      <c r="I622" s="263"/>
      <c r="J622" s="267">
        <v>7.79</v>
      </c>
      <c r="K622" s="263"/>
      <c r="L622" s="263"/>
      <c r="M622" s="263"/>
      <c r="N622" s="263"/>
      <c r="O622" s="263"/>
      <c r="P622" s="263"/>
      <c r="Q622" s="263"/>
    </row>
    <row r="623" spans="1:17" ht="22.5" x14ac:dyDescent="0.2">
      <c r="A623" s="252"/>
      <c r="B623" s="268" t="s">
        <v>1606</v>
      </c>
      <c r="C623" s="265" t="s">
        <v>429</v>
      </c>
      <c r="D623" s="261" t="s">
        <v>216</v>
      </c>
      <c r="E623" s="266" t="s">
        <v>1810</v>
      </c>
      <c r="F623" s="267">
        <v>19992</v>
      </c>
      <c r="G623" s="263"/>
      <c r="H623" s="263"/>
      <c r="I623" s="263"/>
      <c r="J623" s="267">
        <v>31.99</v>
      </c>
      <c r="K623" s="263"/>
      <c r="L623" s="263"/>
      <c r="M623" s="263"/>
      <c r="N623" s="263"/>
      <c r="O623" s="263"/>
      <c r="P623" s="263"/>
      <c r="Q623" s="263"/>
    </row>
    <row r="624" spans="1:17" ht="22.5" x14ac:dyDescent="0.2">
      <c r="A624" s="252"/>
      <c r="B624" s="268" t="s">
        <v>1811</v>
      </c>
      <c r="C624" s="265" t="s">
        <v>433</v>
      </c>
      <c r="D624" s="261" t="s">
        <v>434</v>
      </c>
      <c r="E624" s="266" t="s">
        <v>1812</v>
      </c>
      <c r="F624" s="267">
        <v>2975</v>
      </c>
      <c r="G624" s="263"/>
      <c r="H624" s="263"/>
      <c r="I624" s="263"/>
      <c r="J624" s="267">
        <v>5.95</v>
      </c>
      <c r="K624" s="263"/>
      <c r="L624" s="263"/>
      <c r="M624" s="263"/>
      <c r="N624" s="263"/>
      <c r="O624" s="263"/>
      <c r="P624" s="263"/>
      <c r="Q624" s="263"/>
    </row>
    <row r="625" spans="1:17" ht="24" x14ac:dyDescent="0.2">
      <c r="A625" s="252">
        <v>152</v>
      </c>
      <c r="B625" s="258" t="s">
        <v>1449</v>
      </c>
      <c r="C625" s="259" t="s">
        <v>1450</v>
      </c>
      <c r="D625" s="260" t="s">
        <v>216</v>
      </c>
      <c r="E625" s="261" t="s">
        <v>1813</v>
      </c>
      <c r="F625" s="262">
        <v>11187</v>
      </c>
      <c r="G625" s="263"/>
      <c r="H625" s="263"/>
      <c r="I625" s="263"/>
      <c r="J625" s="263">
        <v>17</v>
      </c>
      <c r="K625" s="263"/>
      <c r="L625" s="263"/>
      <c r="M625" s="263"/>
      <c r="N625" s="263"/>
      <c r="O625" s="263"/>
      <c r="P625" s="263"/>
      <c r="Q625" s="263"/>
    </row>
    <row r="626" spans="1:17" x14ac:dyDescent="0.2">
      <c r="A626" s="257" t="s">
        <v>243</v>
      </c>
      <c r="B626" s="256"/>
      <c r="C626" s="256"/>
      <c r="D626" s="256"/>
      <c r="E626" s="256"/>
      <c r="F626" s="256"/>
      <c r="G626" s="256"/>
      <c r="H626" s="256"/>
      <c r="I626" s="256"/>
      <c r="J626" s="262">
        <v>107358</v>
      </c>
      <c r="K626" s="262">
        <v>503</v>
      </c>
      <c r="L626" s="262">
        <v>589</v>
      </c>
      <c r="M626" s="262">
        <v>70</v>
      </c>
      <c r="N626" s="263"/>
      <c r="O626" s="262">
        <v>37.270000000000003</v>
      </c>
      <c r="P626" s="263"/>
      <c r="Q626" s="262">
        <v>3.93</v>
      </c>
    </row>
    <row r="627" spans="1:17" x14ac:dyDescent="0.2">
      <c r="A627" s="257" t="s">
        <v>244</v>
      </c>
      <c r="B627" s="256"/>
      <c r="C627" s="256"/>
      <c r="D627" s="256"/>
      <c r="E627" s="256"/>
      <c r="F627" s="256"/>
      <c r="G627" s="256"/>
      <c r="H627" s="256"/>
      <c r="I627" s="256"/>
      <c r="J627" s="262">
        <v>593</v>
      </c>
      <c r="K627" s="263"/>
      <c r="L627" s="263"/>
      <c r="M627" s="263"/>
      <c r="N627" s="263"/>
      <c r="O627" s="263"/>
      <c r="P627" s="263"/>
      <c r="Q627" s="263"/>
    </row>
    <row r="628" spans="1:17" x14ac:dyDescent="0.2">
      <c r="A628" s="257" t="s">
        <v>245</v>
      </c>
      <c r="B628" s="256"/>
      <c r="C628" s="256"/>
      <c r="D628" s="256"/>
      <c r="E628" s="256"/>
      <c r="F628" s="256"/>
      <c r="G628" s="256"/>
      <c r="H628" s="256"/>
      <c r="I628" s="256"/>
      <c r="J628" s="262">
        <v>386</v>
      </c>
      <c r="K628" s="263"/>
      <c r="L628" s="263"/>
      <c r="M628" s="263"/>
      <c r="N628" s="263"/>
      <c r="O628" s="263"/>
      <c r="P628" s="263"/>
      <c r="Q628" s="263"/>
    </row>
    <row r="629" spans="1:17" x14ac:dyDescent="0.2">
      <c r="A629" s="269" t="s">
        <v>1814</v>
      </c>
      <c r="B629" s="256"/>
      <c r="C629" s="256"/>
      <c r="D629" s="256"/>
      <c r="E629" s="256"/>
      <c r="F629" s="256"/>
      <c r="G629" s="256"/>
      <c r="H629" s="256"/>
      <c r="I629" s="256"/>
      <c r="J629" s="263"/>
      <c r="K629" s="263"/>
      <c r="L629" s="263"/>
      <c r="M629" s="263"/>
      <c r="N629" s="263"/>
      <c r="O629" s="263"/>
      <c r="P629" s="263"/>
      <c r="Q629" s="263"/>
    </row>
    <row r="630" spans="1:17" x14ac:dyDescent="0.2">
      <c r="A630" s="257" t="s">
        <v>570</v>
      </c>
      <c r="B630" s="256"/>
      <c r="C630" s="256"/>
      <c r="D630" s="256"/>
      <c r="E630" s="256"/>
      <c r="F630" s="256"/>
      <c r="G630" s="256"/>
      <c r="H630" s="256"/>
      <c r="I630" s="256"/>
      <c r="J630" s="262">
        <v>4486</v>
      </c>
      <c r="K630" s="263"/>
      <c r="L630" s="263"/>
      <c r="M630" s="263"/>
      <c r="N630" s="263"/>
      <c r="O630" s="262">
        <v>25.71</v>
      </c>
      <c r="P630" s="263"/>
      <c r="Q630" s="262">
        <v>2.17</v>
      </c>
    </row>
    <row r="631" spans="1:17" x14ac:dyDescent="0.2">
      <c r="A631" s="257" t="s">
        <v>571</v>
      </c>
      <c r="B631" s="256"/>
      <c r="C631" s="256"/>
      <c r="D631" s="256"/>
      <c r="E631" s="256"/>
      <c r="F631" s="256"/>
      <c r="G631" s="256"/>
      <c r="H631" s="256"/>
      <c r="I631" s="256"/>
      <c r="J631" s="262">
        <v>766</v>
      </c>
      <c r="K631" s="263"/>
      <c r="L631" s="263"/>
      <c r="M631" s="263"/>
      <c r="N631" s="263"/>
      <c r="O631" s="262">
        <v>11.56</v>
      </c>
      <c r="P631" s="263"/>
      <c r="Q631" s="262">
        <v>1.76</v>
      </c>
    </row>
    <row r="632" spans="1:17" x14ac:dyDescent="0.2">
      <c r="A632" s="257" t="s">
        <v>1453</v>
      </c>
      <c r="B632" s="256"/>
      <c r="C632" s="256"/>
      <c r="D632" s="256"/>
      <c r="E632" s="256"/>
      <c r="F632" s="256"/>
      <c r="G632" s="256"/>
      <c r="H632" s="256"/>
      <c r="I632" s="256"/>
      <c r="J632" s="262">
        <v>103085</v>
      </c>
      <c r="K632" s="263"/>
      <c r="L632" s="263"/>
      <c r="M632" s="263"/>
      <c r="N632" s="263"/>
      <c r="O632" s="263"/>
      <c r="P632" s="263"/>
      <c r="Q632" s="263"/>
    </row>
    <row r="633" spans="1:17" x14ac:dyDescent="0.2">
      <c r="A633" s="257" t="s">
        <v>252</v>
      </c>
      <c r="B633" s="256"/>
      <c r="C633" s="256"/>
      <c r="D633" s="256"/>
      <c r="E633" s="256"/>
      <c r="F633" s="256"/>
      <c r="G633" s="256"/>
      <c r="H633" s="256"/>
      <c r="I633" s="256"/>
      <c r="J633" s="262">
        <v>108337</v>
      </c>
      <c r="K633" s="263"/>
      <c r="L633" s="263"/>
      <c r="M633" s="263"/>
      <c r="N633" s="263"/>
      <c r="O633" s="262">
        <v>37.270000000000003</v>
      </c>
      <c r="P633" s="263"/>
      <c r="Q633" s="262">
        <v>3.93</v>
      </c>
    </row>
    <row r="634" spans="1:17" x14ac:dyDescent="0.2">
      <c r="A634" s="257" t="s">
        <v>253</v>
      </c>
      <c r="B634" s="256"/>
      <c r="C634" s="256"/>
      <c r="D634" s="256"/>
      <c r="E634" s="256"/>
      <c r="F634" s="256"/>
      <c r="G634" s="256"/>
      <c r="H634" s="256"/>
      <c r="I634" s="256"/>
      <c r="J634" s="263"/>
      <c r="K634" s="263"/>
      <c r="L634" s="263"/>
      <c r="M634" s="263"/>
      <c r="N634" s="263"/>
      <c r="O634" s="263"/>
      <c r="P634" s="263"/>
      <c r="Q634" s="263"/>
    </row>
    <row r="635" spans="1:17" x14ac:dyDescent="0.2">
      <c r="A635" s="257" t="s">
        <v>572</v>
      </c>
      <c r="B635" s="256"/>
      <c r="C635" s="256"/>
      <c r="D635" s="256"/>
      <c r="E635" s="256"/>
      <c r="F635" s="256"/>
      <c r="G635" s="256"/>
      <c r="H635" s="256"/>
      <c r="I635" s="256"/>
      <c r="J635" s="262">
        <v>3181</v>
      </c>
      <c r="K635" s="263"/>
      <c r="L635" s="263"/>
      <c r="M635" s="263"/>
      <c r="N635" s="263"/>
      <c r="O635" s="263"/>
      <c r="P635" s="263"/>
      <c r="Q635" s="263"/>
    </row>
    <row r="636" spans="1:17" x14ac:dyDescent="0.2">
      <c r="A636" s="257" t="s">
        <v>254</v>
      </c>
      <c r="B636" s="256"/>
      <c r="C636" s="256"/>
      <c r="D636" s="256"/>
      <c r="E636" s="256"/>
      <c r="F636" s="256"/>
      <c r="G636" s="256"/>
      <c r="H636" s="256"/>
      <c r="I636" s="256"/>
      <c r="J636" s="262">
        <v>589</v>
      </c>
      <c r="K636" s="263"/>
      <c r="L636" s="263"/>
      <c r="M636" s="263"/>
      <c r="N636" s="263"/>
      <c r="O636" s="263"/>
      <c r="P636" s="263"/>
      <c r="Q636" s="263"/>
    </row>
    <row r="637" spans="1:17" x14ac:dyDescent="0.2">
      <c r="A637" s="257" t="s">
        <v>255</v>
      </c>
      <c r="B637" s="256"/>
      <c r="C637" s="256"/>
      <c r="D637" s="256"/>
      <c r="E637" s="256"/>
      <c r="F637" s="256"/>
      <c r="G637" s="256"/>
      <c r="H637" s="256"/>
      <c r="I637" s="256"/>
      <c r="J637" s="262">
        <v>573</v>
      </c>
      <c r="K637" s="263"/>
      <c r="L637" s="263"/>
      <c r="M637" s="263"/>
      <c r="N637" s="263"/>
      <c r="O637" s="263"/>
      <c r="P637" s="263"/>
      <c r="Q637" s="263"/>
    </row>
    <row r="638" spans="1:17" x14ac:dyDescent="0.2">
      <c r="A638" s="257" t="s">
        <v>1454</v>
      </c>
      <c r="B638" s="256"/>
      <c r="C638" s="256"/>
      <c r="D638" s="256"/>
      <c r="E638" s="256"/>
      <c r="F638" s="256"/>
      <c r="G638" s="256"/>
      <c r="H638" s="256"/>
      <c r="I638" s="256"/>
      <c r="J638" s="262">
        <v>103085</v>
      </c>
      <c r="K638" s="263"/>
      <c r="L638" s="263"/>
      <c r="M638" s="263"/>
      <c r="N638" s="263"/>
      <c r="O638" s="263"/>
      <c r="P638" s="263"/>
      <c r="Q638" s="263"/>
    </row>
    <row r="639" spans="1:17" x14ac:dyDescent="0.2">
      <c r="A639" s="257" t="s">
        <v>256</v>
      </c>
      <c r="B639" s="256"/>
      <c r="C639" s="256"/>
      <c r="D639" s="256"/>
      <c r="E639" s="256"/>
      <c r="F639" s="256"/>
      <c r="G639" s="256"/>
      <c r="H639" s="256"/>
      <c r="I639" s="256"/>
      <c r="J639" s="262">
        <v>593</v>
      </c>
      <c r="K639" s="263"/>
      <c r="L639" s="263"/>
      <c r="M639" s="263"/>
      <c r="N639" s="263"/>
      <c r="O639" s="263"/>
      <c r="P639" s="263"/>
      <c r="Q639" s="263"/>
    </row>
    <row r="640" spans="1:17" x14ac:dyDescent="0.2">
      <c r="A640" s="257" t="s">
        <v>257</v>
      </c>
      <c r="B640" s="256"/>
      <c r="C640" s="256"/>
      <c r="D640" s="256"/>
      <c r="E640" s="256"/>
      <c r="F640" s="256"/>
      <c r="G640" s="256"/>
      <c r="H640" s="256"/>
      <c r="I640" s="256"/>
      <c r="J640" s="262">
        <v>386</v>
      </c>
      <c r="K640" s="263"/>
      <c r="L640" s="263"/>
      <c r="M640" s="263"/>
      <c r="N640" s="263"/>
      <c r="O640" s="263"/>
      <c r="P640" s="263"/>
      <c r="Q640" s="263"/>
    </row>
    <row r="641" spans="1:17" x14ac:dyDescent="0.2">
      <c r="A641" s="269" t="s">
        <v>1815</v>
      </c>
      <c r="B641" s="256"/>
      <c r="C641" s="256"/>
      <c r="D641" s="256"/>
      <c r="E641" s="256"/>
      <c r="F641" s="256"/>
      <c r="G641" s="256"/>
      <c r="H641" s="256"/>
      <c r="I641" s="256"/>
      <c r="J641" s="270">
        <v>108337</v>
      </c>
      <c r="K641" s="263"/>
      <c r="L641" s="263"/>
      <c r="M641" s="263"/>
      <c r="N641" s="263"/>
      <c r="O641" s="270">
        <v>37.270000000000003</v>
      </c>
      <c r="P641" s="263"/>
      <c r="Q641" s="270">
        <v>3.93</v>
      </c>
    </row>
    <row r="642" spans="1:17" x14ac:dyDescent="0.2">
      <c r="A642" s="255" t="s">
        <v>1816</v>
      </c>
      <c r="B642" s="256"/>
      <c r="C642" s="256"/>
      <c r="D642" s="256"/>
      <c r="E642" s="256"/>
      <c r="F642" s="256"/>
      <c r="G642" s="256"/>
      <c r="H642" s="256"/>
      <c r="I642" s="256"/>
      <c r="J642" s="256"/>
      <c r="K642" s="256"/>
      <c r="L642" s="256"/>
      <c r="M642" s="256"/>
      <c r="N642" s="256"/>
      <c r="O642" s="256"/>
      <c r="P642" s="256"/>
      <c r="Q642" s="256"/>
    </row>
    <row r="643" spans="1:17" ht="55.5" x14ac:dyDescent="0.2">
      <c r="A643" s="252">
        <v>153</v>
      </c>
      <c r="B643" s="258" t="s">
        <v>1321</v>
      </c>
      <c r="C643" s="259" t="s">
        <v>1322</v>
      </c>
      <c r="D643" s="260" t="s">
        <v>399</v>
      </c>
      <c r="E643" s="261" t="s">
        <v>1323</v>
      </c>
      <c r="F643" s="262">
        <v>4153.57</v>
      </c>
      <c r="G643" s="262">
        <v>2268.73</v>
      </c>
      <c r="H643" s="262">
        <v>680.76</v>
      </c>
      <c r="I643" s="262">
        <v>102.9</v>
      </c>
      <c r="J643" s="263">
        <v>8</v>
      </c>
      <c r="K643" s="263">
        <v>5</v>
      </c>
      <c r="L643" s="263">
        <v>1</v>
      </c>
      <c r="M643" s="263"/>
      <c r="N643" s="263">
        <v>162.4</v>
      </c>
      <c r="O643" s="263">
        <v>0.32</v>
      </c>
      <c r="P643" s="263">
        <v>5.9</v>
      </c>
      <c r="Q643" s="263">
        <v>0.01</v>
      </c>
    </row>
    <row r="644" spans="1:17" ht="19.5" x14ac:dyDescent="0.2">
      <c r="A644" s="252"/>
      <c r="B644" s="264"/>
      <c r="C644" s="265" t="s">
        <v>619</v>
      </c>
      <c r="D644" s="261" t="s">
        <v>119</v>
      </c>
      <c r="E644" s="266" t="s">
        <v>1324</v>
      </c>
      <c r="F644" s="267">
        <v>13.97</v>
      </c>
      <c r="G644" s="267">
        <v>13.97</v>
      </c>
      <c r="H644" s="263"/>
      <c r="I644" s="263"/>
      <c r="J644" s="267">
        <v>4.47</v>
      </c>
      <c r="K644" s="267">
        <v>4.47</v>
      </c>
      <c r="L644" s="263"/>
      <c r="M644" s="263"/>
      <c r="N644" s="263"/>
      <c r="O644" s="263"/>
      <c r="P644" s="263"/>
      <c r="Q644" s="263"/>
    </row>
    <row r="645" spans="1:17" ht="22.5" x14ac:dyDescent="0.2">
      <c r="A645" s="252"/>
      <c r="B645" s="268" t="s">
        <v>402</v>
      </c>
      <c r="C645" s="265" t="s">
        <v>403</v>
      </c>
      <c r="D645" s="261" t="s">
        <v>146</v>
      </c>
      <c r="E645" s="266" t="s">
        <v>1325</v>
      </c>
      <c r="F645" s="267">
        <v>255.96</v>
      </c>
      <c r="G645" s="263"/>
      <c r="H645" s="267">
        <v>255.96</v>
      </c>
      <c r="I645" s="267">
        <v>18.2</v>
      </c>
      <c r="J645" s="263"/>
      <c r="K645" s="263"/>
      <c r="L645" s="263"/>
      <c r="M645" s="263"/>
      <c r="N645" s="263"/>
      <c r="O645" s="263"/>
      <c r="P645" s="263"/>
      <c r="Q645" s="263"/>
    </row>
    <row r="646" spans="1:17" ht="22.5" x14ac:dyDescent="0.2">
      <c r="A646" s="252"/>
      <c r="B646" s="268" t="s">
        <v>190</v>
      </c>
      <c r="C646" s="265" t="s">
        <v>191</v>
      </c>
      <c r="D646" s="261" t="s">
        <v>146</v>
      </c>
      <c r="E646" s="266" t="s">
        <v>1326</v>
      </c>
      <c r="F646" s="267">
        <v>127.47</v>
      </c>
      <c r="G646" s="263"/>
      <c r="H646" s="267">
        <v>127.47</v>
      </c>
      <c r="I646" s="267">
        <v>18.2</v>
      </c>
      <c r="J646" s="263"/>
      <c r="K646" s="263"/>
      <c r="L646" s="263"/>
      <c r="M646" s="263"/>
      <c r="N646" s="263"/>
      <c r="O646" s="263"/>
      <c r="P646" s="263"/>
      <c r="Q646" s="263"/>
    </row>
    <row r="647" spans="1:17" ht="19.5" x14ac:dyDescent="0.2">
      <c r="A647" s="252"/>
      <c r="B647" s="268" t="s">
        <v>1327</v>
      </c>
      <c r="C647" s="265" t="s">
        <v>1328</v>
      </c>
      <c r="D647" s="261" t="s">
        <v>146</v>
      </c>
      <c r="E647" s="266" t="s">
        <v>1329</v>
      </c>
      <c r="F647" s="267">
        <v>108.01</v>
      </c>
      <c r="G647" s="263"/>
      <c r="H647" s="267">
        <v>108.01</v>
      </c>
      <c r="I647" s="267">
        <v>17.43</v>
      </c>
      <c r="J647" s="267">
        <v>1.08</v>
      </c>
      <c r="K647" s="263"/>
      <c r="L647" s="267">
        <v>1.08</v>
      </c>
      <c r="M647" s="267">
        <v>0.17</v>
      </c>
      <c r="N647" s="263"/>
      <c r="O647" s="263"/>
      <c r="P647" s="263"/>
      <c r="Q647" s="263"/>
    </row>
    <row r="648" spans="1:17" ht="19.5" x14ac:dyDescent="0.2">
      <c r="A648" s="252"/>
      <c r="B648" s="268" t="s">
        <v>407</v>
      </c>
      <c r="C648" s="265" t="s">
        <v>212</v>
      </c>
      <c r="D648" s="261" t="s">
        <v>146</v>
      </c>
      <c r="E648" s="266" t="s">
        <v>1330</v>
      </c>
      <c r="F648" s="267">
        <v>109.17</v>
      </c>
      <c r="G648" s="263"/>
      <c r="H648" s="267">
        <v>109.17</v>
      </c>
      <c r="I648" s="263"/>
      <c r="J648" s="263"/>
      <c r="K648" s="263"/>
      <c r="L648" s="263"/>
      <c r="M648" s="263"/>
      <c r="N648" s="263"/>
      <c r="O648" s="263"/>
      <c r="P648" s="263"/>
      <c r="Q648" s="263"/>
    </row>
    <row r="649" spans="1:17" ht="22.5" x14ac:dyDescent="0.2">
      <c r="A649" s="252"/>
      <c r="B649" s="268" t="s">
        <v>1331</v>
      </c>
      <c r="C649" s="265" t="s">
        <v>1332</v>
      </c>
      <c r="D649" s="261" t="s">
        <v>216</v>
      </c>
      <c r="E649" s="266" t="s">
        <v>1333</v>
      </c>
      <c r="F649" s="267">
        <v>40313.82</v>
      </c>
      <c r="G649" s="263"/>
      <c r="H649" s="263"/>
      <c r="I649" s="263"/>
      <c r="J649" s="263"/>
      <c r="K649" s="263"/>
      <c r="L649" s="263"/>
      <c r="M649" s="263"/>
      <c r="N649" s="263"/>
      <c r="O649" s="263"/>
      <c r="P649" s="263"/>
      <c r="Q649" s="263"/>
    </row>
    <row r="650" spans="1:17" ht="22.5" x14ac:dyDescent="0.2">
      <c r="A650" s="252"/>
      <c r="B650" s="268" t="s">
        <v>1334</v>
      </c>
      <c r="C650" s="265" t="s">
        <v>1335</v>
      </c>
      <c r="D650" s="261" t="s">
        <v>231</v>
      </c>
      <c r="E650" s="266" t="s">
        <v>1336</v>
      </c>
      <c r="F650" s="267">
        <v>35.700000000000003</v>
      </c>
      <c r="G650" s="263"/>
      <c r="H650" s="263"/>
      <c r="I650" s="263"/>
      <c r="J650" s="267">
        <v>0.02</v>
      </c>
      <c r="K650" s="263"/>
      <c r="L650" s="263"/>
      <c r="M650" s="263"/>
      <c r="N650" s="263"/>
      <c r="O650" s="263"/>
      <c r="P650" s="263"/>
      <c r="Q650" s="263"/>
    </row>
    <row r="651" spans="1:17" ht="22.5" x14ac:dyDescent="0.2">
      <c r="A651" s="252"/>
      <c r="B651" s="268" t="s">
        <v>1337</v>
      </c>
      <c r="C651" s="265" t="s">
        <v>1338</v>
      </c>
      <c r="D651" s="261" t="s">
        <v>434</v>
      </c>
      <c r="E651" s="266" t="s">
        <v>1339</v>
      </c>
      <c r="F651" s="267">
        <v>272.49</v>
      </c>
      <c r="G651" s="263"/>
      <c r="H651" s="263"/>
      <c r="I651" s="263"/>
      <c r="J651" s="267">
        <v>0.05</v>
      </c>
      <c r="K651" s="263"/>
      <c r="L651" s="263"/>
      <c r="M651" s="263"/>
      <c r="N651" s="263"/>
      <c r="O651" s="263"/>
      <c r="P651" s="263"/>
      <c r="Q651" s="263"/>
    </row>
    <row r="652" spans="1:17" ht="22.5" x14ac:dyDescent="0.2">
      <c r="A652" s="252"/>
      <c r="B652" s="268" t="s">
        <v>1340</v>
      </c>
      <c r="C652" s="265" t="s">
        <v>1341</v>
      </c>
      <c r="D652" s="261" t="s">
        <v>231</v>
      </c>
      <c r="E652" s="266" t="s">
        <v>1342</v>
      </c>
      <c r="F652" s="267">
        <v>28.56</v>
      </c>
      <c r="G652" s="263"/>
      <c r="H652" s="263"/>
      <c r="I652" s="263"/>
      <c r="J652" s="267">
        <v>0.04</v>
      </c>
      <c r="K652" s="263"/>
      <c r="L652" s="263"/>
      <c r="M652" s="263"/>
      <c r="N652" s="263"/>
      <c r="O652" s="263"/>
      <c r="P652" s="263"/>
      <c r="Q652" s="263"/>
    </row>
    <row r="653" spans="1:17" ht="22.5" x14ac:dyDescent="0.2">
      <c r="A653" s="252"/>
      <c r="B653" s="268" t="s">
        <v>1343</v>
      </c>
      <c r="C653" s="265" t="s">
        <v>1344</v>
      </c>
      <c r="D653" s="261" t="s">
        <v>231</v>
      </c>
      <c r="E653" s="266" t="s">
        <v>1345</v>
      </c>
      <c r="F653" s="267">
        <v>12.42</v>
      </c>
      <c r="G653" s="263"/>
      <c r="H653" s="263"/>
      <c r="I653" s="263"/>
      <c r="J653" s="267">
        <v>0.01</v>
      </c>
      <c r="K653" s="263"/>
      <c r="L653" s="263"/>
      <c r="M653" s="263"/>
      <c r="N653" s="263"/>
      <c r="O653" s="263"/>
      <c r="P653" s="263"/>
      <c r="Q653" s="263"/>
    </row>
    <row r="654" spans="1:17" ht="22.5" x14ac:dyDescent="0.2">
      <c r="A654" s="252"/>
      <c r="B654" s="268" t="s">
        <v>527</v>
      </c>
      <c r="C654" s="265" t="s">
        <v>416</v>
      </c>
      <c r="D654" s="261" t="s">
        <v>231</v>
      </c>
      <c r="E654" s="266" t="s">
        <v>1346</v>
      </c>
      <c r="F654" s="267">
        <v>2.38</v>
      </c>
      <c r="G654" s="263"/>
      <c r="H654" s="263"/>
      <c r="I654" s="263"/>
      <c r="J654" s="263"/>
      <c r="K654" s="263"/>
      <c r="L654" s="263"/>
      <c r="M654" s="263"/>
      <c r="N654" s="263"/>
      <c r="O654" s="263"/>
      <c r="P654" s="263"/>
      <c r="Q654" s="263"/>
    </row>
    <row r="655" spans="1:17" ht="22.5" x14ac:dyDescent="0.2">
      <c r="A655" s="252"/>
      <c r="B655" s="268" t="s">
        <v>528</v>
      </c>
      <c r="C655" s="265" t="s">
        <v>418</v>
      </c>
      <c r="D655" s="261" t="s">
        <v>220</v>
      </c>
      <c r="E655" s="266" t="s">
        <v>1347</v>
      </c>
      <c r="F655" s="267">
        <v>4.88</v>
      </c>
      <c r="G655" s="263"/>
      <c r="H655" s="263"/>
      <c r="I655" s="263"/>
      <c r="J655" s="267">
        <v>0.02</v>
      </c>
      <c r="K655" s="263"/>
      <c r="L655" s="263"/>
      <c r="M655" s="263"/>
      <c r="N655" s="263"/>
      <c r="O655" s="263"/>
      <c r="P655" s="263"/>
      <c r="Q655" s="263"/>
    </row>
    <row r="656" spans="1:17" ht="22.5" x14ac:dyDescent="0.2">
      <c r="A656" s="252"/>
      <c r="B656" s="268" t="s">
        <v>1348</v>
      </c>
      <c r="C656" s="265" t="s">
        <v>1349</v>
      </c>
      <c r="D656" s="261" t="s">
        <v>242</v>
      </c>
      <c r="E656" s="266" t="s">
        <v>1350</v>
      </c>
      <c r="F656" s="267">
        <v>116.3</v>
      </c>
      <c r="G656" s="263"/>
      <c r="H656" s="263"/>
      <c r="I656" s="263"/>
      <c r="J656" s="267">
        <v>2.17</v>
      </c>
      <c r="K656" s="263"/>
      <c r="L656" s="263"/>
      <c r="M656" s="263"/>
      <c r="N656" s="263"/>
      <c r="O656" s="263"/>
      <c r="P656" s="263"/>
      <c r="Q656" s="263"/>
    </row>
    <row r="657" spans="1:17" ht="55.5" x14ac:dyDescent="0.2">
      <c r="A657" s="252">
        <v>154</v>
      </c>
      <c r="B657" s="258" t="s">
        <v>1351</v>
      </c>
      <c r="C657" s="259" t="s">
        <v>1352</v>
      </c>
      <c r="D657" s="260" t="s">
        <v>399</v>
      </c>
      <c r="E657" s="261" t="s">
        <v>1353</v>
      </c>
      <c r="F657" s="262">
        <v>5982.76</v>
      </c>
      <c r="G657" s="262">
        <v>1896.37</v>
      </c>
      <c r="H657" s="262">
        <v>1502.26</v>
      </c>
      <c r="I657" s="262">
        <v>234.74</v>
      </c>
      <c r="J657" s="263">
        <v>179</v>
      </c>
      <c r="K657" s="263">
        <v>57</v>
      </c>
      <c r="L657" s="263">
        <v>45</v>
      </c>
      <c r="M657" s="263">
        <v>7</v>
      </c>
      <c r="N657" s="263">
        <v>141.52000000000001</v>
      </c>
      <c r="O657" s="263">
        <v>4.25</v>
      </c>
      <c r="P657" s="263">
        <v>13.46</v>
      </c>
      <c r="Q657" s="263">
        <v>0.4</v>
      </c>
    </row>
    <row r="658" spans="1:17" ht="19.5" x14ac:dyDescent="0.2">
      <c r="A658" s="252"/>
      <c r="B658" s="264"/>
      <c r="C658" s="265" t="s">
        <v>400</v>
      </c>
      <c r="D658" s="261" t="s">
        <v>119</v>
      </c>
      <c r="E658" s="266" t="s">
        <v>1354</v>
      </c>
      <c r="F658" s="267">
        <v>13.4</v>
      </c>
      <c r="G658" s="267">
        <v>13.4</v>
      </c>
      <c r="H658" s="263"/>
      <c r="I658" s="263"/>
      <c r="J658" s="267">
        <v>56.95</v>
      </c>
      <c r="K658" s="267">
        <v>56.95</v>
      </c>
      <c r="L658" s="263"/>
      <c r="M658" s="263"/>
      <c r="N658" s="263"/>
      <c r="O658" s="263"/>
      <c r="P658" s="263"/>
      <c r="Q658" s="263"/>
    </row>
    <row r="659" spans="1:17" ht="22.5" x14ac:dyDescent="0.2">
      <c r="A659" s="252"/>
      <c r="B659" s="268" t="s">
        <v>402</v>
      </c>
      <c r="C659" s="265" t="s">
        <v>403</v>
      </c>
      <c r="D659" s="261" t="s">
        <v>146</v>
      </c>
      <c r="E659" s="266" t="s">
        <v>1355</v>
      </c>
      <c r="F659" s="267">
        <v>255.96</v>
      </c>
      <c r="G659" s="263"/>
      <c r="H659" s="267">
        <v>255.96</v>
      </c>
      <c r="I659" s="267">
        <v>18.2</v>
      </c>
      <c r="J659" s="263"/>
      <c r="K659" s="263"/>
      <c r="L659" s="263"/>
      <c r="M659" s="263"/>
      <c r="N659" s="263"/>
      <c r="O659" s="263"/>
      <c r="P659" s="263"/>
      <c r="Q659" s="263"/>
    </row>
    <row r="660" spans="1:17" ht="22.5" x14ac:dyDescent="0.2">
      <c r="A660" s="252"/>
      <c r="B660" s="268" t="s">
        <v>190</v>
      </c>
      <c r="C660" s="265" t="s">
        <v>191</v>
      </c>
      <c r="D660" s="261" t="s">
        <v>146</v>
      </c>
      <c r="E660" s="266" t="s">
        <v>1356</v>
      </c>
      <c r="F660" s="267">
        <v>127.47</v>
      </c>
      <c r="G660" s="263"/>
      <c r="H660" s="267">
        <v>127.47</v>
      </c>
      <c r="I660" s="267">
        <v>18.2</v>
      </c>
      <c r="J660" s="263"/>
      <c r="K660" s="263"/>
      <c r="L660" s="263"/>
      <c r="M660" s="263"/>
      <c r="N660" s="263"/>
      <c r="O660" s="263"/>
      <c r="P660" s="263"/>
      <c r="Q660" s="263"/>
    </row>
    <row r="661" spans="1:17" ht="19.5" x14ac:dyDescent="0.2">
      <c r="A661" s="252"/>
      <c r="B661" s="268" t="s">
        <v>1327</v>
      </c>
      <c r="C661" s="265" t="s">
        <v>1328</v>
      </c>
      <c r="D661" s="261" t="s">
        <v>146</v>
      </c>
      <c r="E661" s="266" t="s">
        <v>1357</v>
      </c>
      <c r="F661" s="267">
        <v>108.01</v>
      </c>
      <c r="G661" s="263"/>
      <c r="H661" s="267">
        <v>108.01</v>
      </c>
      <c r="I661" s="267">
        <v>17.43</v>
      </c>
      <c r="J661" s="267">
        <v>43.2</v>
      </c>
      <c r="K661" s="263"/>
      <c r="L661" s="267">
        <v>43.2</v>
      </c>
      <c r="M661" s="267">
        <v>6.97</v>
      </c>
      <c r="N661" s="263"/>
      <c r="O661" s="263"/>
      <c r="P661" s="263"/>
      <c r="Q661" s="263"/>
    </row>
    <row r="662" spans="1:17" ht="19.5" x14ac:dyDescent="0.2">
      <c r="A662" s="252"/>
      <c r="B662" s="268" t="s">
        <v>407</v>
      </c>
      <c r="C662" s="265" t="s">
        <v>212</v>
      </c>
      <c r="D662" s="261" t="s">
        <v>146</v>
      </c>
      <c r="E662" s="266" t="s">
        <v>829</v>
      </c>
      <c r="F662" s="267">
        <v>109.17</v>
      </c>
      <c r="G662" s="263"/>
      <c r="H662" s="267">
        <v>109.17</v>
      </c>
      <c r="I662" s="263"/>
      <c r="J662" s="267">
        <v>1.0900000000000001</v>
      </c>
      <c r="K662" s="263"/>
      <c r="L662" s="267">
        <v>1.0900000000000001</v>
      </c>
      <c r="M662" s="263"/>
      <c r="N662" s="263"/>
      <c r="O662" s="263"/>
      <c r="P662" s="263"/>
      <c r="Q662" s="263"/>
    </row>
    <row r="663" spans="1:17" ht="22.5" x14ac:dyDescent="0.2">
      <c r="A663" s="252"/>
      <c r="B663" s="268" t="s">
        <v>1331</v>
      </c>
      <c r="C663" s="265" t="s">
        <v>1332</v>
      </c>
      <c r="D663" s="261" t="s">
        <v>216</v>
      </c>
      <c r="E663" s="266" t="s">
        <v>1358</v>
      </c>
      <c r="F663" s="267">
        <v>40313.82</v>
      </c>
      <c r="G663" s="263"/>
      <c r="H663" s="263"/>
      <c r="I663" s="263"/>
      <c r="J663" s="263"/>
      <c r="K663" s="263"/>
      <c r="L663" s="263"/>
      <c r="M663" s="263"/>
      <c r="N663" s="263"/>
      <c r="O663" s="263"/>
      <c r="P663" s="263"/>
      <c r="Q663" s="263"/>
    </row>
    <row r="664" spans="1:17" ht="22.5" x14ac:dyDescent="0.2">
      <c r="A664" s="252"/>
      <c r="B664" s="268" t="s">
        <v>1334</v>
      </c>
      <c r="C664" s="265" t="s">
        <v>1335</v>
      </c>
      <c r="D664" s="261" t="s">
        <v>231</v>
      </c>
      <c r="E664" s="266" t="s">
        <v>1359</v>
      </c>
      <c r="F664" s="267">
        <v>35.700000000000003</v>
      </c>
      <c r="G664" s="263"/>
      <c r="H664" s="263"/>
      <c r="I664" s="263"/>
      <c r="J664" s="267">
        <v>0.46</v>
      </c>
      <c r="K664" s="263"/>
      <c r="L664" s="263"/>
      <c r="M664" s="263"/>
      <c r="N664" s="263"/>
      <c r="O664" s="263"/>
      <c r="P664" s="263"/>
      <c r="Q664" s="263"/>
    </row>
    <row r="665" spans="1:17" ht="22.5" x14ac:dyDescent="0.2">
      <c r="A665" s="252"/>
      <c r="B665" s="268" t="s">
        <v>1337</v>
      </c>
      <c r="C665" s="265" t="s">
        <v>1338</v>
      </c>
      <c r="D665" s="261" t="s">
        <v>434</v>
      </c>
      <c r="E665" s="266" t="s">
        <v>1360</v>
      </c>
      <c r="F665" s="267">
        <v>272.49</v>
      </c>
      <c r="G665" s="263"/>
      <c r="H665" s="263"/>
      <c r="I665" s="263"/>
      <c r="J665" s="267">
        <v>0.71</v>
      </c>
      <c r="K665" s="263"/>
      <c r="L665" s="263"/>
      <c r="M665" s="263"/>
      <c r="N665" s="263"/>
      <c r="O665" s="263"/>
      <c r="P665" s="263"/>
      <c r="Q665" s="263"/>
    </row>
    <row r="666" spans="1:17" ht="22.5" x14ac:dyDescent="0.2">
      <c r="A666" s="252"/>
      <c r="B666" s="268" t="s">
        <v>1340</v>
      </c>
      <c r="C666" s="265" t="s">
        <v>1341</v>
      </c>
      <c r="D666" s="261" t="s">
        <v>231</v>
      </c>
      <c r="E666" s="266" t="s">
        <v>1361</v>
      </c>
      <c r="F666" s="267">
        <v>28.56</v>
      </c>
      <c r="G666" s="263"/>
      <c r="H666" s="263"/>
      <c r="I666" s="263"/>
      <c r="J666" s="267">
        <v>0.4</v>
      </c>
      <c r="K666" s="263"/>
      <c r="L666" s="263"/>
      <c r="M666" s="263"/>
      <c r="N666" s="263"/>
      <c r="O666" s="263"/>
      <c r="P666" s="263"/>
      <c r="Q666" s="263"/>
    </row>
    <row r="667" spans="1:17" ht="22.5" x14ac:dyDescent="0.2">
      <c r="A667" s="252"/>
      <c r="B667" s="268" t="s">
        <v>1343</v>
      </c>
      <c r="C667" s="265" t="s">
        <v>1344</v>
      </c>
      <c r="D667" s="261" t="s">
        <v>231</v>
      </c>
      <c r="E667" s="266" t="s">
        <v>1362</v>
      </c>
      <c r="F667" s="267">
        <v>12.42</v>
      </c>
      <c r="G667" s="263"/>
      <c r="H667" s="263"/>
      <c r="I667" s="263"/>
      <c r="J667" s="267">
        <v>0.19</v>
      </c>
      <c r="K667" s="263"/>
      <c r="L667" s="263"/>
      <c r="M667" s="263"/>
      <c r="N667" s="263"/>
      <c r="O667" s="263"/>
      <c r="P667" s="263"/>
      <c r="Q667" s="263"/>
    </row>
    <row r="668" spans="1:17" ht="22.5" x14ac:dyDescent="0.2">
      <c r="A668" s="252"/>
      <c r="B668" s="268" t="s">
        <v>527</v>
      </c>
      <c r="C668" s="265" t="s">
        <v>416</v>
      </c>
      <c r="D668" s="261" t="s">
        <v>231</v>
      </c>
      <c r="E668" s="266" t="s">
        <v>1363</v>
      </c>
      <c r="F668" s="267">
        <v>2.38</v>
      </c>
      <c r="G668" s="263"/>
      <c r="H668" s="263"/>
      <c r="I668" s="263"/>
      <c r="J668" s="263"/>
      <c r="K668" s="263"/>
      <c r="L668" s="263"/>
      <c r="M668" s="263"/>
      <c r="N668" s="263"/>
      <c r="O668" s="263"/>
      <c r="P668" s="263"/>
      <c r="Q668" s="263"/>
    </row>
    <row r="669" spans="1:17" ht="22.5" x14ac:dyDescent="0.2">
      <c r="A669" s="252"/>
      <c r="B669" s="268" t="s">
        <v>528</v>
      </c>
      <c r="C669" s="265" t="s">
        <v>418</v>
      </c>
      <c r="D669" s="261" t="s">
        <v>220</v>
      </c>
      <c r="E669" s="266" t="s">
        <v>1364</v>
      </c>
      <c r="F669" s="267">
        <v>4.88</v>
      </c>
      <c r="G669" s="263"/>
      <c r="H669" s="263"/>
      <c r="I669" s="263"/>
      <c r="J669" s="267">
        <v>0.68</v>
      </c>
      <c r="K669" s="263"/>
      <c r="L669" s="263"/>
      <c r="M669" s="263"/>
      <c r="N669" s="263"/>
      <c r="O669" s="263"/>
      <c r="P669" s="263"/>
      <c r="Q669" s="263"/>
    </row>
    <row r="670" spans="1:17" ht="22.5" x14ac:dyDescent="0.2">
      <c r="A670" s="252"/>
      <c r="B670" s="268" t="s">
        <v>1365</v>
      </c>
      <c r="C670" s="265" t="s">
        <v>1366</v>
      </c>
      <c r="D670" s="261" t="s">
        <v>242</v>
      </c>
      <c r="E670" s="266" t="s">
        <v>1367</v>
      </c>
      <c r="F670" s="267">
        <v>261.51</v>
      </c>
      <c r="G670" s="263"/>
      <c r="H670" s="263"/>
      <c r="I670" s="263"/>
      <c r="J670" s="267">
        <v>74.22</v>
      </c>
      <c r="K670" s="263"/>
      <c r="L670" s="263"/>
      <c r="M670" s="263"/>
      <c r="N670" s="263"/>
      <c r="O670" s="263"/>
      <c r="P670" s="263"/>
      <c r="Q670" s="263"/>
    </row>
    <row r="671" spans="1:17" ht="55.5" x14ac:dyDescent="0.2">
      <c r="A671" s="252">
        <v>155</v>
      </c>
      <c r="B671" s="258" t="s">
        <v>1368</v>
      </c>
      <c r="C671" s="259" t="s">
        <v>1817</v>
      </c>
      <c r="D671" s="260" t="s">
        <v>399</v>
      </c>
      <c r="E671" s="261" t="s">
        <v>1818</v>
      </c>
      <c r="F671" s="262">
        <v>8070.39</v>
      </c>
      <c r="G671" s="262">
        <v>1943</v>
      </c>
      <c r="H671" s="262">
        <v>1627.13</v>
      </c>
      <c r="I671" s="262">
        <v>251.83</v>
      </c>
      <c r="J671" s="263">
        <v>4439</v>
      </c>
      <c r="K671" s="263">
        <v>1069</v>
      </c>
      <c r="L671" s="263">
        <v>895</v>
      </c>
      <c r="M671" s="263">
        <v>139</v>
      </c>
      <c r="N671" s="263">
        <v>145</v>
      </c>
      <c r="O671" s="263">
        <v>79.75</v>
      </c>
      <c r="P671" s="263">
        <v>14.44</v>
      </c>
      <c r="Q671" s="263">
        <v>7.94</v>
      </c>
    </row>
    <row r="672" spans="1:17" ht="19.5" x14ac:dyDescent="0.2">
      <c r="A672" s="252"/>
      <c r="B672" s="264"/>
      <c r="C672" s="265" t="s">
        <v>400</v>
      </c>
      <c r="D672" s="261" t="s">
        <v>119</v>
      </c>
      <c r="E672" s="266" t="s">
        <v>1819</v>
      </c>
      <c r="F672" s="267">
        <v>13.4</v>
      </c>
      <c r="G672" s="267">
        <v>13.4</v>
      </c>
      <c r="H672" s="263"/>
      <c r="I672" s="263"/>
      <c r="J672" s="267">
        <v>1068.6500000000001</v>
      </c>
      <c r="K672" s="267">
        <v>1068.6500000000001</v>
      </c>
      <c r="L672" s="263"/>
      <c r="M672" s="263"/>
      <c r="N672" s="263"/>
      <c r="O672" s="263"/>
      <c r="P672" s="263"/>
      <c r="Q672" s="263"/>
    </row>
    <row r="673" spans="1:17" ht="22.5" x14ac:dyDescent="0.2">
      <c r="A673" s="252"/>
      <c r="B673" s="268" t="s">
        <v>402</v>
      </c>
      <c r="C673" s="265" t="s">
        <v>403</v>
      </c>
      <c r="D673" s="261" t="s">
        <v>146</v>
      </c>
      <c r="E673" s="266" t="s">
        <v>990</v>
      </c>
      <c r="F673" s="267">
        <v>255.96</v>
      </c>
      <c r="G673" s="263"/>
      <c r="H673" s="267">
        <v>255.96</v>
      </c>
      <c r="I673" s="267">
        <v>18.2</v>
      </c>
      <c r="J673" s="267">
        <v>15.36</v>
      </c>
      <c r="K673" s="263"/>
      <c r="L673" s="267">
        <v>15.36</v>
      </c>
      <c r="M673" s="267">
        <v>1.0900000000000001</v>
      </c>
      <c r="N673" s="263"/>
      <c r="O673" s="263"/>
      <c r="P673" s="263"/>
      <c r="Q673" s="263"/>
    </row>
    <row r="674" spans="1:17" ht="22.5" x14ac:dyDescent="0.2">
      <c r="A674" s="252"/>
      <c r="B674" s="268" t="s">
        <v>190</v>
      </c>
      <c r="C674" s="265" t="s">
        <v>191</v>
      </c>
      <c r="D674" s="261" t="s">
        <v>146</v>
      </c>
      <c r="E674" s="266" t="s">
        <v>1820</v>
      </c>
      <c r="F674" s="267">
        <v>127.47</v>
      </c>
      <c r="G674" s="263"/>
      <c r="H674" s="267">
        <v>127.47</v>
      </c>
      <c r="I674" s="267">
        <v>18.2</v>
      </c>
      <c r="J674" s="267">
        <v>5.0999999999999996</v>
      </c>
      <c r="K674" s="263"/>
      <c r="L674" s="267">
        <v>5.0999999999999996</v>
      </c>
      <c r="M674" s="267">
        <v>0.73</v>
      </c>
      <c r="N674" s="263"/>
      <c r="O674" s="263"/>
      <c r="P674" s="263"/>
      <c r="Q674" s="263"/>
    </row>
    <row r="675" spans="1:17" ht="19.5" x14ac:dyDescent="0.2">
      <c r="A675" s="252"/>
      <c r="B675" s="268" t="s">
        <v>1327</v>
      </c>
      <c r="C675" s="265" t="s">
        <v>1328</v>
      </c>
      <c r="D675" s="261" t="s">
        <v>146</v>
      </c>
      <c r="E675" s="266" t="s">
        <v>1821</v>
      </c>
      <c r="F675" s="267">
        <v>108.01</v>
      </c>
      <c r="G675" s="263"/>
      <c r="H675" s="267">
        <v>108.01</v>
      </c>
      <c r="I675" s="267">
        <v>17.43</v>
      </c>
      <c r="J675" s="267">
        <v>847.88</v>
      </c>
      <c r="K675" s="263"/>
      <c r="L675" s="267">
        <v>847.88</v>
      </c>
      <c r="M675" s="267">
        <v>136.83000000000001</v>
      </c>
      <c r="N675" s="263"/>
      <c r="O675" s="263"/>
      <c r="P675" s="263"/>
      <c r="Q675" s="263"/>
    </row>
    <row r="676" spans="1:17" ht="19.5" x14ac:dyDescent="0.2">
      <c r="A676" s="252"/>
      <c r="B676" s="268" t="s">
        <v>407</v>
      </c>
      <c r="C676" s="265" t="s">
        <v>212</v>
      </c>
      <c r="D676" s="261" t="s">
        <v>146</v>
      </c>
      <c r="E676" s="266" t="s">
        <v>1822</v>
      </c>
      <c r="F676" s="267">
        <v>109.17</v>
      </c>
      <c r="G676" s="263"/>
      <c r="H676" s="267">
        <v>109.17</v>
      </c>
      <c r="I676" s="263"/>
      <c r="J676" s="267">
        <v>28.38</v>
      </c>
      <c r="K676" s="263"/>
      <c r="L676" s="267">
        <v>28.38</v>
      </c>
      <c r="M676" s="263"/>
      <c r="N676" s="263"/>
      <c r="O676" s="263"/>
      <c r="P676" s="263"/>
      <c r="Q676" s="263"/>
    </row>
    <row r="677" spans="1:17" ht="22.5" x14ac:dyDescent="0.2">
      <c r="A677" s="252"/>
      <c r="B677" s="268" t="s">
        <v>1331</v>
      </c>
      <c r="C677" s="265" t="s">
        <v>1332</v>
      </c>
      <c r="D677" s="261" t="s">
        <v>216</v>
      </c>
      <c r="E677" s="266" t="s">
        <v>1823</v>
      </c>
      <c r="F677" s="267">
        <v>40313.82</v>
      </c>
      <c r="G677" s="263"/>
      <c r="H677" s="263"/>
      <c r="I677" s="263"/>
      <c r="J677" s="267">
        <v>12.09</v>
      </c>
      <c r="K677" s="263"/>
      <c r="L677" s="263"/>
      <c r="M677" s="263"/>
      <c r="N677" s="263"/>
      <c r="O677" s="263"/>
      <c r="P677" s="263"/>
      <c r="Q677" s="263"/>
    </row>
    <row r="678" spans="1:17" ht="22.5" x14ac:dyDescent="0.2">
      <c r="A678" s="252"/>
      <c r="B678" s="268" t="s">
        <v>1376</v>
      </c>
      <c r="C678" s="265" t="s">
        <v>1338</v>
      </c>
      <c r="D678" s="261" t="s">
        <v>434</v>
      </c>
      <c r="E678" s="266" t="s">
        <v>1824</v>
      </c>
      <c r="F678" s="267">
        <v>272.49</v>
      </c>
      <c r="G678" s="263"/>
      <c r="H678" s="263"/>
      <c r="I678" s="263"/>
      <c r="J678" s="267">
        <v>9.59</v>
      </c>
      <c r="K678" s="263"/>
      <c r="L678" s="263"/>
      <c r="M678" s="263"/>
      <c r="N678" s="263"/>
      <c r="O678" s="263"/>
      <c r="P678" s="263"/>
      <c r="Q678" s="263"/>
    </row>
    <row r="679" spans="1:17" ht="22.5" x14ac:dyDescent="0.2">
      <c r="A679" s="252"/>
      <c r="B679" s="268" t="s">
        <v>1378</v>
      </c>
      <c r="C679" s="265" t="s">
        <v>1341</v>
      </c>
      <c r="D679" s="261" t="s">
        <v>231</v>
      </c>
      <c r="E679" s="266" t="s">
        <v>1825</v>
      </c>
      <c r="F679" s="267">
        <v>28.56</v>
      </c>
      <c r="G679" s="263"/>
      <c r="H679" s="263"/>
      <c r="I679" s="263"/>
      <c r="J679" s="267">
        <v>5.5</v>
      </c>
      <c r="K679" s="263"/>
      <c r="L679" s="263"/>
      <c r="M679" s="263"/>
      <c r="N679" s="263"/>
      <c r="O679" s="263"/>
      <c r="P679" s="263"/>
      <c r="Q679" s="263"/>
    </row>
    <row r="680" spans="1:17" ht="22.5" x14ac:dyDescent="0.2">
      <c r="A680" s="252"/>
      <c r="B680" s="268" t="s">
        <v>415</v>
      </c>
      <c r="C680" s="265" t="s">
        <v>416</v>
      </c>
      <c r="D680" s="261" t="s">
        <v>231</v>
      </c>
      <c r="E680" s="266" t="s">
        <v>1826</v>
      </c>
      <c r="F680" s="267">
        <v>2.38</v>
      </c>
      <c r="G680" s="263"/>
      <c r="H680" s="263"/>
      <c r="I680" s="263"/>
      <c r="J680" s="267">
        <v>0.04</v>
      </c>
      <c r="K680" s="263"/>
      <c r="L680" s="263"/>
      <c r="M680" s="263"/>
      <c r="N680" s="263"/>
      <c r="O680" s="263"/>
      <c r="P680" s="263"/>
      <c r="Q680" s="263"/>
    </row>
    <row r="681" spans="1:17" ht="22.5" x14ac:dyDescent="0.2">
      <c r="A681" s="252"/>
      <c r="B681" s="268" t="s">
        <v>417</v>
      </c>
      <c r="C681" s="265" t="s">
        <v>418</v>
      </c>
      <c r="D681" s="261" t="s">
        <v>220</v>
      </c>
      <c r="E681" s="266" t="s">
        <v>1827</v>
      </c>
      <c r="F681" s="267">
        <v>4.88</v>
      </c>
      <c r="G681" s="263"/>
      <c r="H681" s="263"/>
      <c r="I681" s="263"/>
      <c r="J681" s="267">
        <v>25.61</v>
      </c>
      <c r="K681" s="263"/>
      <c r="L681" s="263"/>
      <c r="M681" s="263"/>
      <c r="N681" s="263"/>
      <c r="O681" s="263"/>
      <c r="P681" s="263"/>
      <c r="Q681" s="263"/>
    </row>
    <row r="682" spans="1:17" ht="22.5" x14ac:dyDescent="0.2">
      <c r="A682" s="252"/>
      <c r="B682" s="268" t="s">
        <v>1382</v>
      </c>
      <c r="C682" s="265" t="s">
        <v>1383</v>
      </c>
      <c r="D682" s="261" t="s">
        <v>242</v>
      </c>
      <c r="E682" s="266" t="s">
        <v>1828</v>
      </c>
      <c r="F682" s="267">
        <v>452.2</v>
      </c>
      <c r="G682" s="263"/>
      <c r="H682" s="263"/>
      <c r="I682" s="263"/>
      <c r="J682" s="267">
        <v>2422.44</v>
      </c>
      <c r="K682" s="263"/>
      <c r="L682" s="263"/>
      <c r="M682" s="263"/>
      <c r="N682" s="263"/>
      <c r="O682" s="263"/>
      <c r="P682" s="263"/>
      <c r="Q682" s="263"/>
    </row>
    <row r="683" spans="1:17" ht="55.5" x14ac:dyDescent="0.2">
      <c r="A683" s="252">
        <v>156</v>
      </c>
      <c r="B683" s="258" t="s">
        <v>1661</v>
      </c>
      <c r="C683" s="259" t="s">
        <v>1829</v>
      </c>
      <c r="D683" s="260" t="s">
        <v>399</v>
      </c>
      <c r="E683" s="261" t="s">
        <v>1650</v>
      </c>
      <c r="F683" s="262">
        <v>10198.41</v>
      </c>
      <c r="G683" s="262">
        <v>1725.38</v>
      </c>
      <c r="H683" s="262">
        <v>1636.42</v>
      </c>
      <c r="I683" s="262">
        <v>252.18</v>
      </c>
      <c r="J683" s="263">
        <v>102</v>
      </c>
      <c r="K683" s="263">
        <v>17</v>
      </c>
      <c r="L683" s="263">
        <v>16</v>
      </c>
      <c r="M683" s="263">
        <v>3</v>
      </c>
      <c r="N683" s="263">
        <v>128.76</v>
      </c>
      <c r="O683" s="263">
        <v>1.29</v>
      </c>
      <c r="P683" s="263">
        <v>14.46</v>
      </c>
      <c r="Q683" s="263">
        <v>0.14000000000000001</v>
      </c>
    </row>
    <row r="684" spans="1:17" ht="19.5" x14ac:dyDescent="0.2">
      <c r="A684" s="252"/>
      <c r="B684" s="264"/>
      <c r="C684" s="265" t="s">
        <v>400</v>
      </c>
      <c r="D684" s="261" t="s">
        <v>119</v>
      </c>
      <c r="E684" s="266" t="s">
        <v>1830</v>
      </c>
      <c r="F684" s="267">
        <v>13.4</v>
      </c>
      <c r="G684" s="267">
        <v>13.4</v>
      </c>
      <c r="H684" s="263"/>
      <c r="I684" s="263"/>
      <c r="J684" s="267">
        <v>17.29</v>
      </c>
      <c r="K684" s="267">
        <v>17.29</v>
      </c>
      <c r="L684" s="263"/>
      <c r="M684" s="263"/>
      <c r="N684" s="263"/>
      <c r="O684" s="263"/>
      <c r="P684" s="263"/>
      <c r="Q684" s="263"/>
    </row>
    <row r="685" spans="1:17" ht="22.5" x14ac:dyDescent="0.2">
      <c r="A685" s="252"/>
      <c r="B685" s="268" t="s">
        <v>402</v>
      </c>
      <c r="C685" s="265" t="s">
        <v>403</v>
      </c>
      <c r="D685" s="261" t="s">
        <v>146</v>
      </c>
      <c r="E685" s="266" t="s">
        <v>1831</v>
      </c>
      <c r="F685" s="267">
        <v>255.96</v>
      </c>
      <c r="G685" s="263"/>
      <c r="H685" s="267">
        <v>255.96</v>
      </c>
      <c r="I685" s="267">
        <v>18.2</v>
      </c>
      <c r="J685" s="263"/>
      <c r="K685" s="263"/>
      <c r="L685" s="263"/>
      <c r="M685" s="263"/>
      <c r="N685" s="263"/>
      <c r="O685" s="263"/>
      <c r="P685" s="263"/>
      <c r="Q685" s="263"/>
    </row>
    <row r="686" spans="1:17" ht="22.5" x14ac:dyDescent="0.2">
      <c r="A686" s="252"/>
      <c r="B686" s="268" t="s">
        <v>190</v>
      </c>
      <c r="C686" s="265" t="s">
        <v>191</v>
      </c>
      <c r="D686" s="261" t="s">
        <v>146</v>
      </c>
      <c r="E686" s="266" t="s">
        <v>1578</v>
      </c>
      <c r="F686" s="267">
        <v>127.47</v>
      </c>
      <c r="G686" s="263"/>
      <c r="H686" s="267">
        <v>127.47</v>
      </c>
      <c r="I686" s="267">
        <v>18.2</v>
      </c>
      <c r="J686" s="263"/>
      <c r="K686" s="263"/>
      <c r="L686" s="263"/>
      <c r="M686" s="263"/>
      <c r="N686" s="263"/>
      <c r="O686" s="263"/>
      <c r="P686" s="263"/>
      <c r="Q686" s="263"/>
    </row>
    <row r="687" spans="1:17" ht="19.5" x14ac:dyDescent="0.2">
      <c r="A687" s="252"/>
      <c r="B687" s="268" t="s">
        <v>1327</v>
      </c>
      <c r="C687" s="265" t="s">
        <v>1328</v>
      </c>
      <c r="D687" s="261" t="s">
        <v>146</v>
      </c>
      <c r="E687" s="266" t="s">
        <v>1832</v>
      </c>
      <c r="F687" s="267">
        <v>108.01</v>
      </c>
      <c r="G687" s="263"/>
      <c r="H687" s="267">
        <v>108.01</v>
      </c>
      <c r="I687" s="267">
        <v>17.43</v>
      </c>
      <c r="J687" s="267">
        <v>15.12</v>
      </c>
      <c r="K687" s="263"/>
      <c r="L687" s="267">
        <v>15.12</v>
      </c>
      <c r="M687" s="267">
        <v>2.44</v>
      </c>
      <c r="N687" s="263"/>
      <c r="O687" s="263"/>
      <c r="P687" s="263"/>
      <c r="Q687" s="263"/>
    </row>
    <row r="688" spans="1:17" ht="19.5" x14ac:dyDescent="0.2">
      <c r="A688" s="252"/>
      <c r="B688" s="268" t="s">
        <v>407</v>
      </c>
      <c r="C688" s="265" t="s">
        <v>212</v>
      </c>
      <c r="D688" s="261" t="s">
        <v>146</v>
      </c>
      <c r="E688" s="266" t="s">
        <v>1833</v>
      </c>
      <c r="F688" s="267">
        <v>109.17</v>
      </c>
      <c r="G688" s="263"/>
      <c r="H688" s="267">
        <v>109.17</v>
      </c>
      <c r="I688" s="263"/>
      <c r="J688" s="267">
        <v>1.0900000000000001</v>
      </c>
      <c r="K688" s="263"/>
      <c r="L688" s="267">
        <v>1.0900000000000001</v>
      </c>
      <c r="M688" s="263"/>
      <c r="N688" s="263"/>
      <c r="O688" s="263"/>
      <c r="P688" s="263"/>
      <c r="Q688" s="263"/>
    </row>
    <row r="689" spans="1:17" ht="22.5" x14ac:dyDescent="0.2">
      <c r="A689" s="252"/>
      <c r="B689" s="268" t="s">
        <v>1331</v>
      </c>
      <c r="C689" s="265" t="s">
        <v>1332</v>
      </c>
      <c r="D689" s="261" t="s">
        <v>216</v>
      </c>
      <c r="E689" s="266" t="s">
        <v>1834</v>
      </c>
      <c r="F689" s="267">
        <v>40313.82</v>
      </c>
      <c r="G689" s="263"/>
      <c r="H689" s="263"/>
      <c r="I689" s="263"/>
      <c r="J689" s="263"/>
      <c r="K689" s="263"/>
      <c r="L689" s="263"/>
      <c r="M689" s="263"/>
      <c r="N689" s="263"/>
      <c r="O689" s="263"/>
      <c r="P689" s="263"/>
      <c r="Q689" s="263"/>
    </row>
    <row r="690" spans="1:17" ht="22.5" x14ac:dyDescent="0.2">
      <c r="A690" s="252"/>
      <c r="B690" s="268" t="s">
        <v>1376</v>
      </c>
      <c r="C690" s="265" t="s">
        <v>1338</v>
      </c>
      <c r="D690" s="261" t="s">
        <v>434</v>
      </c>
      <c r="E690" s="266" t="s">
        <v>1835</v>
      </c>
      <c r="F690" s="267">
        <v>272.49</v>
      </c>
      <c r="G690" s="263"/>
      <c r="H690" s="263"/>
      <c r="I690" s="263"/>
      <c r="J690" s="267">
        <v>0.11</v>
      </c>
      <c r="K690" s="263"/>
      <c r="L690" s="263"/>
      <c r="M690" s="263"/>
      <c r="N690" s="263"/>
      <c r="O690" s="263"/>
      <c r="P690" s="263"/>
      <c r="Q690" s="263"/>
    </row>
    <row r="691" spans="1:17" ht="22.5" x14ac:dyDescent="0.2">
      <c r="A691" s="252"/>
      <c r="B691" s="268" t="s">
        <v>1378</v>
      </c>
      <c r="C691" s="265" t="s">
        <v>1341</v>
      </c>
      <c r="D691" s="261" t="s">
        <v>231</v>
      </c>
      <c r="E691" s="266" t="s">
        <v>1836</v>
      </c>
      <c r="F691" s="267">
        <v>28.56</v>
      </c>
      <c r="G691" s="263"/>
      <c r="H691" s="263"/>
      <c r="I691" s="263"/>
      <c r="J691" s="267">
        <v>0.06</v>
      </c>
      <c r="K691" s="263"/>
      <c r="L691" s="263"/>
      <c r="M691" s="263"/>
      <c r="N691" s="263"/>
      <c r="O691" s="263"/>
      <c r="P691" s="263"/>
      <c r="Q691" s="263"/>
    </row>
    <row r="692" spans="1:17" ht="22.5" x14ac:dyDescent="0.2">
      <c r="A692" s="252"/>
      <c r="B692" s="268" t="s">
        <v>415</v>
      </c>
      <c r="C692" s="265" t="s">
        <v>416</v>
      </c>
      <c r="D692" s="261" t="s">
        <v>231</v>
      </c>
      <c r="E692" s="266" t="s">
        <v>1837</v>
      </c>
      <c r="F692" s="267">
        <v>2.38</v>
      </c>
      <c r="G692" s="263"/>
      <c r="H692" s="263"/>
      <c r="I692" s="263"/>
      <c r="J692" s="263"/>
      <c r="K692" s="263"/>
      <c r="L692" s="263"/>
      <c r="M692" s="263"/>
      <c r="N692" s="263"/>
      <c r="O692" s="263"/>
      <c r="P692" s="263"/>
      <c r="Q692" s="263"/>
    </row>
    <row r="693" spans="1:17" ht="22.5" x14ac:dyDescent="0.2">
      <c r="A693" s="252"/>
      <c r="B693" s="268" t="s">
        <v>417</v>
      </c>
      <c r="C693" s="265" t="s">
        <v>418</v>
      </c>
      <c r="D693" s="261" t="s">
        <v>220</v>
      </c>
      <c r="E693" s="266" t="s">
        <v>1838</v>
      </c>
      <c r="F693" s="267">
        <v>4.88</v>
      </c>
      <c r="G693" s="263"/>
      <c r="H693" s="263"/>
      <c r="I693" s="263"/>
      <c r="J693" s="267">
        <v>0.7</v>
      </c>
      <c r="K693" s="263"/>
      <c r="L693" s="263"/>
      <c r="M693" s="263"/>
      <c r="N693" s="263"/>
      <c r="O693" s="263"/>
      <c r="P693" s="263"/>
      <c r="Q693" s="263"/>
    </row>
    <row r="694" spans="1:17" ht="22.5" x14ac:dyDescent="0.2">
      <c r="A694" s="252"/>
      <c r="B694" s="268" t="s">
        <v>1673</v>
      </c>
      <c r="C694" s="265" t="s">
        <v>1674</v>
      </c>
      <c r="D694" s="261" t="s">
        <v>242</v>
      </c>
      <c r="E694" s="266" t="s">
        <v>1839</v>
      </c>
      <c r="F694" s="267">
        <v>676.6</v>
      </c>
      <c r="G694" s="263"/>
      <c r="H694" s="263"/>
      <c r="I694" s="263"/>
      <c r="J694" s="267">
        <v>67.39</v>
      </c>
      <c r="K694" s="263"/>
      <c r="L694" s="263"/>
      <c r="M694" s="263"/>
      <c r="N694" s="263"/>
      <c r="O694" s="263"/>
      <c r="P694" s="263"/>
      <c r="Q694" s="263"/>
    </row>
    <row r="695" spans="1:17" ht="55.5" x14ac:dyDescent="0.2">
      <c r="A695" s="252">
        <v>157</v>
      </c>
      <c r="B695" s="258" t="s">
        <v>1792</v>
      </c>
      <c r="C695" s="259" t="s">
        <v>1793</v>
      </c>
      <c r="D695" s="260" t="s">
        <v>423</v>
      </c>
      <c r="E695" s="287">
        <v>2</v>
      </c>
      <c r="F695" s="262">
        <v>250.79</v>
      </c>
      <c r="G695" s="262">
        <v>78.319999999999993</v>
      </c>
      <c r="H695" s="262">
        <v>161.88</v>
      </c>
      <c r="I695" s="262">
        <v>16.02</v>
      </c>
      <c r="J695" s="263">
        <v>502</v>
      </c>
      <c r="K695" s="263">
        <v>157</v>
      </c>
      <c r="L695" s="263">
        <v>324</v>
      </c>
      <c r="M695" s="263">
        <v>32</v>
      </c>
      <c r="N695" s="263">
        <v>5.78</v>
      </c>
      <c r="O695" s="263">
        <v>11.56</v>
      </c>
      <c r="P695" s="263">
        <v>0.88</v>
      </c>
      <c r="Q695" s="263">
        <v>1.76</v>
      </c>
    </row>
    <row r="696" spans="1:17" ht="19.5" x14ac:dyDescent="0.2">
      <c r="A696" s="252"/>
      <c r="B696" s="264"/>
      <c r="C696" s="265" t="s">
        <v>492</v>
      </c>
      <c r="D696" s="261" t="s">
        <v>119</v>
      </c>
      <c r="E696" s="266" t="s">
        <v>1794</v>
      </c>
      <c r="F696" s="267">
        <v>13.55</v>
      </c>
      <c r="G696" s="267">
        <v>13.55</v>
      </c>
      <c r="H696" s="263"/>
      <c r="I696" s="263"/>
      <c r="J696" s="267">
        <v>156.63999999999999</v>
      </c>
      <c r="K696" s="267">
        <v>156.63999999999999</v>
      </c>
      <c r="L696" s="263"/>
      <c r="M696" s="263"/>
      <c r="N696" s="263"/>
      <c r="O696" s="263"/>
      <c r="P696" s="263"/>
      <c r="Q696" s="263"/>
    </row>
    <row r="697" spans="1:17" ht="22.5" x14ac:dyDescent="0.2">
      <c r="A697" s="252"/>
      <c r="B697" s="268" t="s">
        <v>654</v>
      </c>
      <c r="C697" s="265" t="s">
        <v>655</v>
      </c>
      <c r="D697" s="261" t="s">
        <v>146</v>
      </c>
      <c r="E697" s="266" t="s">
        <v>1795</v>
      </c>
      <c r="F697" s="267">
        <v>172.79</v>
      </c>
      <c r="G697" s="263"/>
      <c r="H697" s="267">
        <v>172.79</v>
      </c>
      <c r="I697" s="267">
        <v>18.2</v>
      </c>
      <c r="J697" s="267">
        <v>304.11</v>
      </c>
      <c r="K697" s="263"/>
      <c r="L697" s="267">
        <v>304.11</v>
      </c>
      <c r="M697" s="267">
        <v>32.03</v>
      </c>
      <c r="N697" s="263"/>
      <c r="O697" s="263"/>
      <c r="P697" s="263"/>
      <c r="Q697" s="263"/>
    </row>
    <row r="698" spans="1:17" ht="19.5" x14ac:dyDescent="0.2">
      <c r="A698" s="252"/>
      <c r="B698" s="268" t="s">
        <v>789</v>
      </c>
      <c r="C698" s="265" t="s">
        <v>212</v>
      </c>
      <c r="D698" s="261" t="s">
        <v>146</v>
      </c>
      <c r="E698" s="266" t="s">
        <v>1796</v>
      </c>
      <c r="F698" s="267">
        <v>109.17</v>
      </c>
      <c r="G698" s="263"/>
      <c r="H698" s="267">
        <v>109.17</v>
      </c>
      <c r="I698" s="263"/>
      <c r="J698" s="267">
        <v>19.649999999999999</v>
      </c>
      <c r="K698" s="263"/>
      <c r="L698" s="267">
        <v>19.649999999999999</v>
      </c>
      <c r="M698" s="263"/>
      <c r="N698" s="263"/>
      <c r="O698" s="263"/>
      <c r="P698" s="263"/>
      <c r="Q698" s="263"/>
    </row>
    <row r="699" spans="1:17" ht="22.5" x14ac:dyDescent="0.2">
      <c r="A699" s="252"/>
      <c r="B699" s="268" t="s">
        <v>1797</v>
      </c>
      <c r="C699" s="265" t="s">
        <v>334</v>
      </c>
      <c r="D699" s="261" t="s">
        <v>231</v>
      </c>
      <c r="E699" s="266" t="s">
        <v>1798</v>
      </c>
      <c r="F699" s="267">
        <v>24.75</v>
      </c>
      <c r="G699" s="263"/>
      <c r="H699" s="263"/>
      <c r="I699" s="263"/>
      <c r="J699" s="267">
        <v>5.94</v>
      </c>
      <c r="K699" s="263"/>
      <c r="L699" s="263"/>
      <c r="M699" s="263"/>
      <c r="N699" s="263"/>
      <c r="O699" s="263"/>
      <c r="P699" s="263"/>
      <c r="Q699" s="263"/>
    </row>
    <row r="700" spans="1:17" ht="22.5" x14ac:dyDescent="0.2">
      <c r="A700" s="252"/>
      <c r="B700" s="268" t="s">
        <v>1799</v>
      </c>
      <c r="C700" s="265" t="s">
        <v>372</v>
      </c>
      <c r="D700" s="261" t="s">
        <v>231</v>
      </c>
      <c r="E700" s="266" t="s">
        <v>1800</v>
      </c>
      <c r="F700" s="267">
        <v>16.8</v>
      </c>
      <c r="G700" s="263"/>
      <c r="H700" s="263"/>
      <c r="I700" s="263"/>
      <c r="J700" s="267">
        <v>12.1</v>
      </c>
      <c r="K700" s="263"/>
      <c r="L700" s="263"/>
      <c r="M700" s="263"/>
      <c r="N700" s="263"/>
      <c r="O700" s="263"/>
      <c r="P700" s="263"/>
      <c r="Q700" s="263"/>
    </row>
    <row r="701" spans="1:17" ht="22.5" x14ac:dyDescent="0.2">
      <c r="A701" s="252"/>
      <c r="B701" s="268" t="s">
        <v>1201</v>
      </c>
      <c r="C701" s="265" t="s">
        <v>482</v>
      </c>
      <c r="D701" s="261" t="s">
        <v>71</v>
      </c>
      <c r="E701" s="266" t="s">
        <v>1801</v>
      </c>
      <c r="F701" s="267">
        <v>1</v>
      </c>
      <c r="G701" s="263"/>
      <c r="H701" s="263"/>
      <c r="I701" s="263"/>
      <c r="J701" s="267">
        <v>3.14</v>
      </c>
      <c r="K701" s="263"/>
      <c r="L701" s="263"/>
      <c r="M701" s="263"/>
      <c r="N701" s="263"/>
      <c r="O701" s="263"/>
      <c r="P701" s="263"/>
      <c r="Q701" s="263"/>
    </row>
    <row r="702" spans="1:17" ht="72" x14ac:dyDescent="0.2">
      <c r="A702" s="252">
        <v>158</v>
      </c>
      <c r="B702" s="258" t="s">
        <v>1802</v>
      </c>
      <c r="C702" s="259" t="s">
        <v>1803</v>
      </c>
      <c r="D702" s="260" t="s">
        <v>346</v>
      </c>
      <c r="E702" s="287">
        <v>2</v>
      </c>
      <c r="F702" s="262" t="s">
        <v>1804</v>
      </c>
      <c r="G702" s="263"/>
      <c r="H702" s="263"/>
      <c r="I702" s="263"/>
      <c r="J702" s="263">
        <v>103085</v>
      </c>
      <c r="K702" s="263"/>
      <c r="L702" s="263"/>
      <c r="M702" s="263"/>
      <c r="N702" s="263"/>
      <c r="O702" s="263"/>
      <c r="P702" s="263"/>
      <c r="Q702" s="263"/>
    </row>
    <row r="703" spans="1:17" ht="53.25" x14ac:dyDescent="0.2">
      <c r="A703" s="252">
        <v>159</v>
      </c>
      <c r="B703" s="258" t="s">
        <v>1805</v>
      </c>
      <c r="C703" s="259" t="s">
        <v>1806</v>
      </c>
      <c r="D703" s="260" t="s">
        <v>1768</v>
      </c>
      <c r="E703" s="287">
        <v>2</v>
      </c>
      <c r="F703" s="262">
        <v>50.86</v>
      </c>
      <c r="G703" s="262">
        <v>20.399999999999999</v>
      </c>
      <c r="H703" s="262">
        <v>7.82</v>
      </c>
      <c r="I703" s="263"/>
      <c r="J703" s="263">
        <v>102</v>
      </c>
      <c r="K703" s="263">
        <v>41</v>
      </c>
      <c r="L703" s="263">
        <v>16</v>
      </c>
      <c r="M703" s="263"/>
      <c r="N703" s="263">
        <v>1.46</v>
      </c>
      <c r="O703" s="263">
        <v>2.92</v>
      </c>
      <c r="P703" s="263"/>
      <c r="Q703" s="263"/>
    </row>
    <row r="704" spans="1:17" ht="19.5" x14ac:dyDescent="0.2">
      <c r="A704" s="252"/>
      <c r="B704" s="264"/>
      <c r="C704" s="265" t="s">
        <v>619</v>
      </c>
      <c r="D704" s="261" t="s">
        <v>119</v>
      </c>
      <c r="E704" s="266" t="s">
        <v>1807</v>
      </c>
      <c r="F704" s="267">
        <v>13.97</v>
      </c>
      <c r="G704" s="267">
        <v>13.97</v>
      </c>
      <c r="H704" s="263"/>
      <c r="I704" s="263"/>
      <c r="J704" s="267">
        <v>40.79</v>
      </c>
      <c r="K704" s="267">
        <v>40.79</v>
      </c>
      <c r="L704" s="263"/>
      <c r="M704" s="263"/>
      <c r="N704" s="263"/>
      <c r="O704" s="263"/>
      <c r="P704" s="263"/>
      <c r="Q704" s="263"/>
    </row>
    <row r="705" spans="1:17" ht="22.5" x14ac:dyDescent="0.2">
      <c r="A705" s="252"/>
      <c r="B705" s="268" t="s">
        <v>1602</v>
      </c>
      <c r="C705" s="265" t="s">
        <v>327</v>
      </c>
      <c r="D705" s="261" t="s">
        <v>146</v>
      </c>
      <c r="E705" s="266" t="s">
        <v>1808</v>
      </c>
      <c r="F705" s="267">
        <v>8.9700000000000006</v>
      </c>
      <c r="G705" s="263"/>
      <c r="H705" s="267">
        <v>8.9700000000000006</v>
      </c>
      <c r="I705" s="263"/>
      <c r="J705" s="267">
        <v>13.46</v>
      </c>
      <c r="K705" s="263"/>
      <c r="L705" s="267">
        <v>13.46</v>
      </c>
      <c r="M705" s="263"/>
      <c r="N705" s="263"/>
      <c r="O705" s="263"/>
      <c r="P705" s="263"/>
      <c r="Q705" s="263"/>
    </row>
    <row r="706" spans="1:17" ht="19.5" x14ac:dyDescent="0.2">
      <c r="A706" s="252"/>
      <c r="B706" s="268" t="s">
        <v>789</v>
      </c>
      <c r="C706" s="265" t="s">
        <v>212</v>
      </c>
      <c r="D706" s="261" t="s">
        <v>146</v>
      </c>
      <c r="E706" s="266" t="s">
        <v>675</v>
      </c>
      <c r="F706" s="267">
        <v>109.17</v>
      </c>
      <c r="G706" s="263"/>
      <c r="H706" s="267">
        <v>109.17</v>
      </c>
      <c r="I706" s="263"/>
      <c r="J706" s="267">
        <v>2.1800000000000002</v>
      </c>
      <c r="K706" s="263"/>
      <c r="L706" s="267">
        <v>2.1800000000000002</v>
      </c>
      <c r="M706" s="263"/>
      <c r="N706" s="263"/>
      <c r="O706" s="263"/>
      <c r="P706" s="263"/>
      <c r="Q706" s="263"/>
    </row>
    <row r="707" spans="1:17" ht="22.5" x14ac:dyDescent="0.2">
      <c r="A707" s="252"/>
      <c r="B707" s="268" t="s">
        <v>1604</v>
      </c>
      <c r="C707" s="265" t="s">
        <v>332</v>
      </c>
      <c r="D707" s="261" t="s">
        <v>216</v>
      </c>
      <c r="E707" s="266" t="s">
        <v>1809</v>
      </c>
      <c r="F707" s="267">
        <v>11130.07</v>
      </c>
      <c r="G707" s="263"/>
      <c r="H707" s="263"/>
      <c r="I707" s="263"/>
      <c r="J707" s="267">
        <v>7.79</v>
      </c>
      <c r="K707" s="263"/>
      <c r="L707" s="263"/>
      <c r="M707" s="263"/>
      <c r="N707" s="263"/>
      <c r="O707" s="263"/>
      <c r="P707" s="263"/>
      <c r="Q707" s="263"/>
    </row>
    <row r="708" spans="1:17" ht="22.5" x14ac:dyDescent="0.2">
      <c r="A708" s="252"/>
      <c r="B708" s="268" t="s">
        <v>1606</v>
      </c>
      <c r="C708" s="265" t="s">
        <v>429</v>
      </c>
      <c r="D708" s="261" t="s">
        <v>216</v>
      </c>
      <c r="E708" s="266" t="s">
        <v>1810</v>
      </c>
      <c r="F708" s="267">
        <v>19992</v>
      </c>
      <c r="G708" s="263"/>
      <c r="H708" s="263"/>
      <c r="I708" s="263"/>
      <c r="J708" s="267">
        <v>31.99</v>
      </c>
      <c r="K708" s="263"/>
      <c r="L708" s="263"/>
      <c r="M708" s="263"/>
      <c r="N708" s="263"/>
      <c r="O708" s="263"/>
      <c r="P708" s="263"/>
      <c r="Q708" s="263"/>
    </row>
    <row r="709" spans="1:17" ht="22.5" x14ac:dyDescent="0.2">
      <c r="A709" s="252"/>
      <c r="B709" s="268" t="s">
        <v>1811</v>
      </c>
      <c r="C709" s="265" t="s">
        <v>433</v>
      </c>
      <c r="D709" s="261" t="s">
        <v>434</v>
      </c>
      <c r="E709" s="266" t="s">
        <v>1812</v>
      </c>
      <c r="F709" s="267">
        <v>2975</v>
      </c>
      <c r="G709" s="263"/>
      <c r="H709" s="263"/>
      <c r="I709" s="263"/>
      <c r="J709" s="267">
        <v>5.95</v>
      </c>
      <c r="K709" s="263"/>
      <c r="L709" s="263"/>
      <c r="M709" s="263"/>
      <c r="N709" s="263"/>
      <c r="O709" s="263"/>
      <c r="P709" s="263"/>
      <c r="Q709" s="263"/>
    </row>
    <row r="710" spans="1:17" ht="31.5" x14ac:dyDescent="0.2">
      <c r="A710" s="252">
        <v>160</v>
      </c>
      <c r="B710" s="258" t="s">
        <v>1599</v>
      </c>
      <c r="C710" s="259" t="s">
        <v>1840</v>
      </c>
      <c r="D710" s="260" t="s">
        <v>423</v>
      </c>
      <c r="E710" s="287">
        <v>3</v>
      </c>
      <c r="F710" s="262">
        <v>138.58000000000001</v>
      </c>
      <c r="G710" s="262">
        <v>18.79</v>
      </c>
      <c r="H710" s="262">
        <v>5.32</v>
      </c>
      <c r="I710" s="263"/>
      <c r="J710" s="263">
        <v>416</v>
      </c>
      <c r="K710" s="263">
        <v>56</v>
      </c>
      <c r="L710" s="263">
        <v>16</v>
      </c>
      <c r="M710" s="263"/>
      <c r="N710" s="263">
        <v>1.47</v>
      </c>
      <c r="O710" s="263">
        <v>4.41</v>
      </c>
      <c r="P710" s="263"/>
      <c r="Q710" s="263"/>
    </row>
    <row r="711" spans="1:17" ht="19.5" x14ac:dyDescent="0.2">
      <c r="A711" s="252"/>
      <c r="B711" s="264"/>
      <c r="C711" s="265" t="s">
        <v>152</v>
      </c>
      <c r="D711" s="261" t="s">
        <v>119</v>
      </c>
      <c r="E711" s="266" t="s">
        <v>1841</v>
      </c>
      <c r="F711" s="267">
        <v>12.78</v>
      </c>
      <c r="G711" s="267">
        <v>12.78</v>
      </c>
      <c r="H711" s="263"/>
      <c r="I711" s="263"/>
      <c r="J711" s="267">
        <v>56.36</v>
      </c>
      <c r="K711" s="267">
        <v>56.36</v>
      </c>
      <c r="L711" s="263"/>
      <c r="M711" s="263"/>
      <c r="N711" s="263"/>
      <c r="O711" s="263"/>
      <c r="P711" s="263"/>
      <c r="Q711" s="263"/>
    </row>
    <row r="712" spans="1:17" ht="22.5" x14ac:dyDescent="0.2">
      <c r="A712" s="252"/>
      <c r="B712" s="268" t="s">
        <v>1602</v>
      </c>
      <c r="C712" s="265" t="s">
        <v>327</v>
      </c>
      <c r="D712" s="261" t="s">
        <v>146</v>
      </c>
      <c r="E712" s="266" t="s">
        <v>1842</v>
      </c>
      <c r="F712" s="267">
        <v>8.9700000000000006</v>
      </c>
      <c r="G712" s="263"/>
      <c r="H712" s="267">
        <v>8.9700000000000006</v>
      </c>
      <c r="I712" s="263"/>
      <c r="J712" s="267">
        <v>9.42</v>
      </c>
      <c r="K712" s="263"/>
      <c r="L712" s="267">
        <v>9.42</v>
      </c>
      <c r="M712" s="263"/>
      <c r="N712" s="263"/>
      <c r="O712" s="263"/>
      <c r="P712" s="263"/>
      <c r="Q712" s="263"/>
    </row>
    <row r="713" spans="1:17" ht="19.5" x14ac:dyDescent="0.2">
      <c r="A713" s="252"/>
      <c r="B713" s="268" t="s">
        <v>789</v>
      </c>
      <c r="C713" s="265" t="s">
        <v>212</v>
      </c>
      <c r="D713" s="261" t="s">
        <v>146</v>
      </c>
      <c r="E713" s="266" t="s">
        <v>920</v>
      </c>
      <c r="F713" s="267">
        <v>109.17</v>
      </c>
      <c r="G713" s="263"/>
      <c r="H713" s="267">
        <v>109.17</v>
      </c>
      <c r="I713" s="263"/>
      <c r="J713" s="267">
        <v>6.55</v>
      </c>
      <c r="K713" s="263"/>
      <c r="L713" s="267">
        <v>6.55</v>
      </c>
      <c r="M713" s="263"/>
      <c r="N713" s="263"/>
      <c r="O713" s="263"/>
      <c r="P713" s="263"/>
      <c r="Q713" s="263"/>
    </row>
    <row r="714" spans="1:17" ht="22.5" x14ac:dyDescent="0.2">
      <c r="A714" s="252"/>
      <c r="B714" s="268" t="s">
        <v>1604</v>
      </c>
      <c r="C714" s="265" t="s">
        <v>332</v>
      </c>
      <c r="D714" s="261" t="s">
        <v>216</v>
      </c>
      <c r="E714" s="266" t="s">
        <v>1843</v>
      </c>
      <c r="F714" s="267">
        <v>11130.07</v>
      </c>
      <c r="G714" s="263"/>
      <c r="H714" s="263"/>
      <c r="I714" s="263"/>
      <c r="J714" s="267">
        <v>4.45</v>
      </c>
      <c r="K714" s="263"/>
      <c r="L714" s="263"/>
      <c r="M714" s="263"/>
      <c r="N714" s="263"/>
      <c r="O714" s="263"/>
      <c r="P714" s="263"/>
      <c r="Q714" s="263"/>
    </row>
    <row r="715" spans="1:17" ht="22.5" x14ac:dyDescent="0.2">
      <c r="A715" s="252"/>
      <c r="B715" s="268" t="s">
        <v>1606</v>
      </c>
      <c r="C715" s="265" t="s">
        <v>429</v>
      </c>
      <c r="D715" s="261" t="s">
        <v>216</v>
      </c>
      <c r="E715" s="266" t="s">
        <v>1844</v>
      </c>
      <c r="F715" s="267">
        <v>19992</v>
      </c>
      <c r="G715" s="263"/>
      <c r="H715" s="263"/>
      <c r="I715" s="263"/>
      <c r="J715" s="267">
        <v>65.97</v>
      </c>
      <c r="K715" s="263"/>
      <c r="L715" s="263"/>
      <c r="M715" s="263"/>
      <c r="N715" s="263"/>
      <c r="O715" s="263"/>
      <c r="P715" s="263"/>
      <c r="Q715" s="263"/>
    </row>
    <row r="716" spans="1:17" ht="33.75" x14ac:dyDescent="0.2">
      <c r="A716" s="252"/>
      <c r="B716" s="268" t="s">
        <v>1728</v>
      </c>
      <c r="C716" s="265" t="s">
        <v>348</v>
      </c>
      <c r="D716" s="261" t="s">
        <v>346</v>
      </c>
      <c r="E716" s="266" t="s">
        <v>1845</v>
      </c>
      <c r="F716" s="267">
        <v>44.03</v>
      </c>
      <c r="G716" s="263"/>
      <c r="H716" s="263"/>
      <c r="I716" s="263"/>
      <c r="J716" s="267">
        <v>264.18</v>
      </c>
      <c r="K716" s="263"/>
      <c r="L716" s="263"/>
      <c r="M716" s="263"/>
      <c r="N716" s="263"/>
      <c r="O716" s="263"/>
      <c r="P716" s="263"/>
      <c r="Q716" s="263"/>
    </row>
    <row r="717" spans="1:17" ht="22.5" x14ac:dyDescent="0.2">
      <c r="A717" s="252"/>
      <c r="B717" s="268" t="s">
        <v>1730</v>
      </c>
      <c r="C717" s="265" t="s">
        <v>1609</v>
      </c>
      <c r="D717" s="261" t="s">
        <v>434</v>
      </c>
      <c r="E717" s="266" t="s">
        <v>1846</v>
      </c>
      <c r="F717" s="267">
        <v>1428</v>
      </c>
      <c r="G717" s="263"/>
      <c r="H717" s="263"/>
      <c r="I717" s="263"/>
      <c r="J717" s="267">
        <v>8.57</v>
      </c>
      <c r="K717" s="263"/>
      <c r="L717" s="263"/>
      <c r="M717" s="263"/>
      <c r="N717" s="263"/>
      <c r="O717" s="263"/>
      <c r="P717" s="263"/>
      <c r="Q717" s="263"/>
    </row>
    <row r="718" spans="1:17" ht="72" x14ac:dyDescent="0.2">
      <c r="A718" s="252">
        <v>161</v>
      </c>
      <c r="B718" s="258" t="s">
        <v>1624</v>
      </c>
      <c r="C718" s="259" t="s">
        <v>1847</v>
      </c>
      <c r="D718" s="260" t="s">
        <v>346</v>
      </c>
      <c r="E718" s="287">
        <v>3</v>
      </c>
      <c r="F718" s="262" t="s">
        <v>1848</v>
      </c>
      <c r="G718" s="263"/>
      <c r="H718" s="263"/>
      <c r="I718" s="263"/>
      <c r="J718" s="263">
        <v>5189</v>
      </c>
      <c r="K718" s="263"/>
      <c r="L718" s="263"/>
      <c r="M718" s="263"/>
      <c r="N718" s="263"/>
      <c r="O718" s="263"/>
      <c r="P718" s="263"/>
      <c r="Q718" s="263"/>
    </row>
    <row r="719" spans="1:17" ht="72" x14ac:dyDescent="0.2">
      <c r="A719" s="252">
        <v>162</v>
      </c>
      <c r="B719" s="258" t="s">
        <v>1385</v>
      </c>
      <c r="C719" s="259" t="s">
        <v>1386</v>
      </c>
      <c r="D719" s="260" t="s">
        <v>346</v>
      </c>
      <c r="E719" s="287">
        <v>2</v>
      </c>
      <c r="F719" s="262" t="s">
        <v>1387</v>
      </c>
      <c r="G719" s="263"/>
      <c r="H719" s="263"/>
      <c r="I719" s="263"/>
      <c r="J719" s="263">
        <v>43</v>
      </c>
      <c r="K719" s="263"/>
      <c r="L719" s="263"/>
      <c r="M719" s="263"/>
      <c r="N719" s="263"/>
      <c r="O719" s="263"/>
      <c r="P719" s="263"/>
      <c r="Q719" s="263"/>
    </row>
    <row r="720" spans="1:17" ht="72" x14ac:dyDescent="0.2">
      <c r="A720" s="252">
        <v>163</v>
      </c>
      <c r="B720" s="258" t="s">
        <v>1385</v>
      </c>
      <c r="C720" s="259" t="s">
        <v>1388</v>
      </c>
      <c r="D720" s="260" t="s">
        <v>346</v>
      </c>
      <c r="E720" s="287">
        <v>2</v>
      </c>
      <c r="F720" s="262" t="s">
        <v>1389</v>
      </c>
      <c r="G720" s="263"/>
      <c r="H720" s="263"/>
      <c r="I720" s="263"/>
      <c r="J720" s="263">
        <v>46</v>
      </c>
      <c r="K720" s="263"/>
      <c r="L720" s="263"/>
      <c r="M720" s="263"/>
      <c r="N720" s="263"/>
      <c r="O720" s="263"/>
      <c r="P720" s="263"/>
      <c r="Q720" s="263"/>
    </row>
    <row r="721" spans="1:17" ht="72" x14ac:dyDescent="0.2">
      <c r="A721" s="252">
        <v>164</v>
      </c>
      <c r="B721" s="258" t="s">
        <v>1385</v>
      </c>
      <c r="C721" s="259" t="s">
        <v>1390</v>
      </c>
      <c r="D721" s="260" t="s">
        <v>346</v>
      </c>
      <c r="E721" s="287">
        <v>24</v>
      </c>
      <c r="F721" s="262" t="s">
        <v>1391</v>
      </c>
      <c r="G721" s="263"/>
      <c r="H721" s="263"/>
      <c r="I721" s="263"/>
      <c r="J721" s="263">
        <v>766</v>
      </c>
      <c r="K721" s="263"/>
      <c r="L721" s="263"/>
      <c r="M721" s="263"/>
      <c r="N721" s="263"/>
      <c r="O721" s="263"/>
      <c r="P721" s="263"/>
      <c r="Q721" s="263"/>
    </row>
    <row r="722" spans="1:17" ht="72" x14ac:dyDescent="0.2">
      <c r="A722" s="252">
        <v>165</v>
      </c>
      <c r="B722" s="258" t="s">
        <v>1385</v>
      </c>
      <c r="C722" s="259" t="s">
        <v>1676</v>
      </c>
      <c r="D722" s="260" t="s">
        <v>346</v>
      </c>
      <c r="E722" s="287">
        <v>2</v>
      </c>
      <c r="F722" s="262" t="s">
        <v>1677</v>
      </c>
      <c r="G722" s="263"/>
      <c r="H722" s="263"/>
      <c r="I722" s="263"/>
      <c r="J722" s="263">
        <v>119</v>
      </c>
      <c r="K722" s="263"/>
      <c r="L722" s="263"/>
      <c r="M722" s="263"/>
      <c r="N722" s="263"/>
      <c r="O722" s="263"/>
      <c r="P722" s="263"/>
      <c r="Q722" s="263"/>
    </row>
    <row r="723" spans="1:17" ht="72" x14ac:dyDescent="0.2">
      <c r="A723" s="252">
        <v>166</v>
      </c>
      <c r="B723" s="258" t="s">
        <v>1385</v>
      </c>
      <c r="C723" s="259" t="s">
        <v>1392</v>
      </c>
      <c r="D723" s="260" t="s">
        <v>346</v>
      </c>
      <c r="E723" s="287">
        <v>2</v>
      </c>
      <c r="F723" s="262" t="s">
        <v>1393</v>
      </c>
      <c r="G723" s="263"/>
      <c r="H723" s="263"/>
      <c r="I723" s="263"/>
      <c r="J723" s="263">
        <v>14</v>
      </c>
      <c r="K723" s="263"/>
      <c r="L723" s="263"/>
      <c r="M723" s="263"/>
      <c r="N723" s="263"/>
      <c r="O723" s="263"/>
      <c r="P723" s="263"/>
      <c r="Q723" s="263"/>
    </row>
    <row r="724" spans="1:17" ht="72" x14ac:dyDescent="0.2">
      <c r="A724" s="252">
        <v>167</v>
      </c>
      <c r="B724" s="258" t="s">
        <v>1385</v>
      </c>
      <c r="C724" s="259" t="s">
        <v>1394</v>
      </c>
      <c r="D724" s="260" t="s">
        <v>346</v>
      </c>
      <c r="E724" s="287">
        <v>2</v>
      </c>
      <c r="F724" s="262" t="s">
        <v>1395</v>
      </c>
      <c r="G724" s="263"/>
      <c r="H724" s="263"/>
      <c r="I724" s="263"/>
      <c r="J724" s="263">
        <v>27</v>
      </c>
      <c r="K724" s="263"/>
      <c r="L724" s="263"/>
      <c r="M724" s="263"/>
      <c r="N724" s="263"/>
      <c r="O724" s="263"/>
      <c r="P724" s="263"/>
      <c r="Q724" s="263"/>
    </row>
    <row r="725" spans="1:17" ht="72" x14ac:dyDescent="0.2">
      <c r="A725" s="252">
        <v>168</v>
      </c>
      <c r="B725" s="258" t="s">
        <v>1385</v>
      </c>
      <c r="C725" s="259" t="s">
        <v>1396</v>
      </c>
      <c r="D725" s="260" t="s">
        <v>346</v>
      </c>
      <c r="E725" s="287">
        <v>24</v>
      </c>
      <c r="F725" s="262" t="s">
        <v>1397</v>
      </c>
      <c r="G725" s="263"/>
      <c r="H725" s="263"/>
      <c r="I725" s="263"/>
      <c r="J725" s="263">
        <v>601</v>
      </c>
      <c r="K725" s="263"/>
      <c r="L725" s="263"/>
      <c r="M725" s="263"/>
      <c r="N725" s="263"/>
      <c r="O725" s="263"/>
      <c r="P725" s="263"/>
      <c r="Q725" s="263"/>
    </row>
    <row r="726" spans="1:17" ht="72" x14ac:dyDescent="0.2">
      <c r="A726" s="252">
        <v>169</v>
      </c>
      <c r="B726" s="258" t="s">
        <v>1385</v>
      </c>
      <c r="C726" s="259" t="s">
        <v>1678</v>
      </c>
      <c r="D726" s="260" t="s">
        <v>346</v>
      </c>
      <c r="E726" s="287">
        <v>2</v>
      </c>
      <c r="F726" s="262" t="s">
        <v>1679</v>
      </c>
      <c r="G726" s="263"/>
      <c r="H726" s="263"/>
      <c r="I726" s="263"/>
      <c r="J726" s="263">
        <v>79</v>
      </c>
      <c r="K726" s="263"/>
      <c r="L726" s="263"/>
      <c r="M726" s="263"/>
      <c r="N726" s="263"/>
      <c r="O726" s="263"/>
      <c r="P726" s="263"/>
      <c r="Q726" s="263"/>
    </row>
    <row r="727" spans="1:17" ht="72" x14ac:dyDescent="0.2">
      <c r="A727" s="252">
        <v>170</v>
      </c>
      <c r="B727" s="258" t="s">
        <v>1385</v>
      </c>
      <c r="C727" s="259" t="s">
        <v>1398</v>
      </c>
      <c r="D727" s="260" t="s">
        <v>346</v>
      </c>
      <c r="E727" s="287">
        <v>2</v>
      </c>
      <c r="F727" s="262" t="s">
        <v>1399</v>
      </c>
      <c r="G727" s="263"/>
      <c r="H727" s="263"/>
      <c r="I727" s="263"/>
      <c r="J727" s="263">
        <v>8</v>
      </c>
      <c r="K727" s="263"/>
      <c r="L727" s="263"/>
      <c r="M727" s="263"/>
      <c r="N727" s="263"/>
      <c r="O727" s="263"/>
      <c r="P727" s="263"/>
      <c r="Q727" s="263"/>
    </row>
    <row r="728" spans="1:17" ht="72" x14ac:dyDescent="0.2">
      <c r="A728" s="252">
        <v>171</v>
      </c>
      <c r="B728" s="258" t="s">
        <v>1385</v>
      </c>
      <c r="C728" s="259" t="s">
        <v>1400</v>
      </c>
      <c r="D728" s="260" t="s">
        <v>346</v>
      </c>
      <c r="E728" s="287">
        <v>2</v>
      </c>
      <c r="F728" s="262" t="s">
        <v>1401</v>
      </c>
      <c r="G728" s="263"/>
      <c r="H728" s="263"/>
      <c r="I728" s="263"/>
      <c r="J728" s="263">
        <v>15</v>
      </c>
      <c r="K728" s="263"/>
      <c r="L728" s="263"/>
      <c r="M728" s="263"/>
      <c r="N728" s="263"/>
      <c r="O728" s="263"/>
      <c r="P728" s="263"/>
      <c r="Q728" s="263"/>
    </row>
    <row r="729" spans="1:17" ht="72" x14ac:dyDescent="0.2">
      <c r="A729" s="252">
        <v>172</v>
      </c>
      <c r="B729" s="258" t="s">
        <v>1385</v>
      </c>
      <c r="C729" s="259" t="s">
        <v>1402</v>
      </c>
      <c r="D729" s="260" t="s">
        <v>346</v>
      </c>
      <c r="E729" s="287">
        <v>24</v>
      </c>
      <c r="F729" s="262" t="s">
        <v>1403</v>
      </c>
      <c r="G729" s="263"/>
      <c r="H729" s="263"/>
      <c r="I729" s="263"/>
      <c r="J729" s="263">
        <v>280</v>
      </c>
      <c r="K729" s="263"/>
      <c r="L729" s="263"/>
      <c r="M729" s="263"/>
      <c r="N729" s="263"/>
      <c r="O729" s="263"/>
      <c r="P729" s="263"/>
      <c r="Q729" s="263"/>
    </row>
    <row r="730" spans="1:17" ht="72" x14ac:dyDescent="0.2">
      <c r="A730" s="252">
        <v>173</v>
      </c>
      <c r="B730" s="258" t="s">
        <v>1385</v>
      </c>
      <c r="C730" s="259" t="s">
        <v>1680</v>
      </c>
      <c r="D730" s="260" t="s">
        <v>346</v>
      </c>
      <c r="E730" s="287">
        <v>2</v>
      </c>
      <c r="F730" s="262" t="s">
        <v>1681</v>
      </c>
      <c r="G730" s="263"/>
      <c r="H730" s="263"/>
      <c r="I730" s="263"/>
      <c r="J730" s="263">
        <v>28</v>
      </c>
      <c r="K730" s="263"/>
      <c r="L730" s="263"/>
      <c r="M730" s="263"/>
      <c r="N730" s="263"/>
      <c r="O730" s="263"/>
      <c r="P730" s="263"/>
      <c r="Q730" s="263"/>
    </row>
    <row r="731" spans="1:17" ht="72" x14ac:dyDescent="0.2">
      <c r="A731" s="252">
        <v>174</v>
      </c>
      <c r="B731" s="258" t="s">
        <v>1385</v>
      </c>
      <c r="C731" s="259" t="s">
        <v>1404</v>
      </c>
      <c r="D731" s="260" t="s">
        <v>346</v>
      </c>
      <c r="E731" s="287">
        <v>25</v>
      </c>
      <c r="F731" s="262" t="s">
        <v>1405</v>
      </c>
      <c r="G731" s="263"/>
      <c r="H731" s="263"/>
      <c r="I731" s="263"/>
      <c r="J731" s="263">
        <v>1206</v>
      </c>
      <c r="K731" s="263"/>
      <c r="L731" s="263"/>
      <c r="M731" s="263"/>
      <c r="N731" s="263"/>
      <c r="O731" s="263"/>
      <c r="P731" s="263"/>
      <c r="Q731" s="263"/>
    </row>
    <row r="732" spans="1:17" ht="72" x14ac:dyDescent="0.2">
      <c r="A732" s="252">
        <v>175</v>
      </c>
      <c r="B732" s="258" t="s">
        <v>1385</v>
      </c>
      <c r="C732" s="259" t="s">
        <v>1406</v>
      </c>
      <c r="D732" s="260" t="s">
        <v>346</v>
      </c>
      <c r="E732" s="287">
        <v>2</v>
      </c>
      <c r="F732" s="262" t="s">
        <v>1407</v>
      </c>
      <c r="G732" s="263"/>
      <c r="H732" s="263"/>
      <c r="I732" s="263"/>
      <c r="J732" s="263">
        <v>39</v>
      </c>
      <c r="K732" s="263"/>
      <c r="L732" s="263"/>
      <c r="M732" s="263"/>
      <c r="N732" s="263"/>
      <c r="O732" s="263"/>
      <c r="P732" s="263"/>
      <c r="Q732" s="263"/>
    </row>
    <row r="733" spans="1:17" ht="72" x14ac:dyDescent="0.2">
      <c r="A733" s="252">
        <v>176</v>
      </c>
      <c r="B733" s="258" t="s">
        <v>1385</v>
      </c>
      <c r="C733" s="259" t="s">
        <v>1408</v>
      </c>
      <c r="D733" s="260" t="s">
        <v>346</v>
      </c>
      <c r="E733" s="287">
        <v>12</v>
      </c>
      <c r="F733" s="262" t="s">
        <v>1409</v>
      </c>
      <c r="G733" s="263"/>
      <c r="H733" s="263"/>
      <c r="I733" s="263"/>
      <c r="J733" s="263">
        <v>717</v>
      </c>
      <c r="K733" s="263"/>
      <c r="L733" s="263"/>
      <c r="M733" s="263"/>
      <c r="N733" s="263"/>
      <c r="O733" s="263"/>
      <c r="P733" s="263"/>
      <c r="Q733" s="263"/>
    </row>
    <row r="734" spans="1:17" ht="72" x14ac:dyDescent="0.2">
      <c r="A734" s="252">
        <v>177</v>
      </c>
      <c r="B734" s="258" t="s">
        <v>1385</v>
      </c>
      <c r="C734" s="259" t="s">
        <v>1416</v>
      </c>
      <c r="D734" s="260" t="s">
        <v>346</v>
      </c>
      <c r="E734" s="287">
        <v>4</v>
      </c>
      <c r="F734" s="262" t="s">
        <v>1417</v>
      </c>
      <c r="G734" s="263"/>
      <c r="H734" s="263"/>
      <c r="I734" s="263"/>
      <c r="J734" s="263">
        <v>80</v>
      </c>
      <c r="K734" s="263"/>
      <c r="L734" s="263"/>
      <c r="M734" s="263"/>
      <c r="N734" s="263"/>
      <c r="O734" s="263"/>
      <c r="P734" s="263"/>
      <c r="Q734" s="263"/>
    </row>
    <row r="735" spans="1:17" ht="72" x14ac:dyDescent="0.2">
      <c r="A735" s="252">
        <v>178</v>
      </c>
      <c r="B735" s="258" t="s">
        <v>1385</v>
      </c>
      <c r="C735" s="259" t="s">
        <v>1412</v>
      </c>
      <c r="D735" s="260" t="s">
        <v>346</v>
      </c>
      <c r="E735" s="287">
        <v>2</v>
      </c>
      <c r="F735" s="262" t="s">
        <v>1413</v>
      </c>
      <c r="G735" s="263"/>
      <c r="H735" s="263"/>
      <c r="I735" s="263"/>
      <c r="J735" s="263">
        <v>69</v>
      </c>
      <c r="K735" s="263"/>
      <c r="L735" s="263"/>
      <c r="M735" s="263"/>
      <c r="N735" s="263"/>
      <c r="O735" s="263"/>
      <c r="P735" s="263"/>
      <c r="Q735" s="263"/>
    </row>
    <row r="736" spans="1:17" ht="72" x14ac:dyDescent="0.2">
      <c r="A736" s="252">
        <v>179</v>
      </c>
      <c r="B736" s="258" t="s">
        <v>1385</v>
      </c>
      <c r="C736" s="259" t="s">
        <v>1410</v>
      </c>
      <c r="D736" s="260" t="s">
        <v>346</v>
      </c>
      <c r="E736" s="287">
        <v>2</v>
      </c>
      <c r="F736" s="262" t="s">
        <v>1411</v>
      </c>
      <c r="G736" s="263"/>
      <c r="H736" s="263"/>
      <c r="I736" s="263"/>
      <c r="J736" s="263">
        <v>23</v>
      </c>
      <c r="K736" s="263"/>
      <c r="L736" s="263"/>
      <c r="M736" s="263"/>
      <c r="N736" s="263"/>
      <c r="O736" s="263"/>
      <c r="P736" s="263"/>
      <c r="Q736" s="263"/>
    </row>
    <row r="737" spans="1:17" ht="72" x14ac:dyDescent="0.2">
      <c r="A737" s="252">
        <v>180</v>
      </c>
      <c r="B737" s="258" t="s">
        <v>1385</v>
      </c>
      <c r="C737" s="259" t="s">
        <v>1849</v>
      </c>
      <c r="D737" s="260" t="s">
        <v>346</v>
      </c>
      <c r="E737" s="287">
        <v>4</v>
      </c>
      <c r="F737" s="262" t="s">
        <v>1850</v>
      </c>
      <c r="G737" s="263"/>
      <c r="H737" s="263"/>
      <c r="I737" s="263"/>
      <c r="J737" s="263">
        <v>91</v>
      </c>
      <c r="K737" s="263"/>
      <c r="L737" s="263"/>
      <c r="M737" s="263"/>
      <c r="N737" s="263"/>
      <c r="O737" s="263"/>
      <c r="P737" s="263"/>
      <c r="Q737" s="263"/>
    </row>
    <row r="738" spans="1:17" ht="72" x14ac:dyDescent="0.2">
      <c r="A738" s="252">
        <v>181</v>
      </c>
      <c r="B738" s="258" t="s">
        <v>1385</v>
      </c>
      <c r="C738" s="259" t="s">
        <v>1851</v>
      </c>
      <c r="D738" s="260" t="s">
        <v>346</v>
      </c>
      <c r="E738" s="287">
        <v>2</v>
      </c>
      <c r="F738" s="262" t="s">
        <v>1852</v>
      </c>
      <c r="G738" s="263"/>
      <c r="H738" s="263"/>
      <c r="I738" s="263"/>
      <c r="J738" s="263">
        <v>70</v>
      </c>
      <c r="K738" s="263"/>
      <c r="L738" s="263"/>
      <c r="M738" s="263"/>
      <c r="N738" s="263"/>
      <c r="O738" s="263"/>
      <c r="P738" s="263"/>
      <c r="Q738" s="263"/>
    </row>
    <row r="739" spans="1:17" ht="38.25" x14ac:dyDescent="0.2">
      <c r="A739" s="252">
        <v>182</v>
      </c>
      <c r="B739" s="258" t="s">
        <v>1449</v>
      </c>
      <c r="C739" s="259" t="s">
        <v>1450</v>
      </c>
      <c r="D739" s="260" t="s">
        <v>216</v>
      </c>
      <c r="E739" s="261" t="s">
        <v>1853</v>
      </c>
      <c r="F739" s="262">
        <v>11187</v>
      </c>
      <c r="G739" s="263"/>
      <c r="H739" s="263"/>
      <c r="I739" s="263"/>
      <c r="J739" s="263">
        <v>337</v>
      </c>
      <c r="K739" s="263"/>
      <c r="L739" s="263"/>
      <c r="M739" s="263"/>
      <c r="N739" s="263"/>
      <c r="O739" s="263"/>
      <c r="P739" s="263"/>
      <c r="Q739" s="263"/>
    </row>
    <row r="740" spans="1:17" x14ac:dyDescent="0.2">
      <c r="A740" s="257" t="s">
        <v>243</v>
      </c>
      <c r="B740" s="256"/>
      <c r="C740" s="256"/>
      <c r="D740" s="256"/>
      <c r="E740" s="256"/>
      <c r="F740" s="256"/>
      <c r="G740" s="256"/>
      <c r="H740" s="256"/>
      <c r="I740" s="256"/>
      <c r="J740" s="262">
        <v>118680</v>
      </c>
      <c r="K740" s="262">
        <v>1402</v>
      </c>
      <c r="L740" s="262">
        <v>1313</v>
      </c>
      <c r="M740" s="262">
        <v>181</v>
      </c>
      <c r="N740" s="263"/>
      <c r="O740" s="262">
        <v>104.5</v>
      </c>
      <c r="P740" s="263"/>
      <c r="Q740" s="262">
        <v>10.25</v>
      </c>
    </row>
    <row r="741" spans="1:17" x14ac:dyDescent="0.2">
      <c r="A741" s="257" t="s">
        <v>244</v>
      </c>
      <c r="B741" s="256"/>
      <c r="C741" s="256"/>
      <c r="D741" s="256"/>
      <c r="E741" s="256"/>
      <c r="F741" s="256"/>
      <c r="G741" s="256"/>
      <c r="H741" s="256"/>
      <c r="I741" s="256"/>
      <c r="J741" s="262">
        <v>1754</v>
      </c>
      <c r="K741" s="263"/>
      <c r="L741" s="263"/>
      <c r="M741" s="263"/>
      <c r="N741" s="263"/>
      <c r="O741" s="263"/>
      <c r="P741" s="263"/>
      <c r="Q741" s="263"/>
    </row>
    <row r="742" spans="1:17" x14ac:dyDescent="0.2">
      <c r="A742" s="257" t="s">
        <v>245</v>
      </c>
      <c r="B742" s="256"/>
      <c r="C742" s="256"/>
      <c r="D742" s="256"/>
      <c r="E742" s="256"/>
      <c r="F742" s="256"/>
      <c r="G742" s="256"/>
      <c r="H742" s="256"/>
      <c r="I742" s="256"/>
      <c r="J742" s="262">
        <v>1103</v>
      </c>
      <c r="K742" s="263"/>
      <c r="L742" s="263"/>
      <c r="M742" s="263"/>
      <c r="N742" s="263"/>
      <c r="O742" s="263"/>
      <c r="P742" s="263"/>
      <c r="Q742" s="263"/>
    </row>
    <row r="743" spans="1:17" x14ac:dyDescent="0.2">
      <c r="A743" s="269" t="s">
        <v>1854</v>
      </c>
      <c r="B743" s="256"/>
      <c r="C743" s="256"/>
      <c r="D743" s="256"/>
      <c r="E743" s="256"/>
      <c r="F743" s="256"/>
      <c r="G743" s="256"/>
      <c r="H743" s="256"/>
      <c r="I743" s="256"/>
      <c r="J743" s="263"/>
      <c r="K743" s="263"/>
      <c r="L743" s="263"/>
      <c r="M743" s="263"/>
      <c r="N743" s="263"/>
      <c r="O743" s="263"/>
      <c r="P743" s="263"/>
      <c r="Q743" s="263"/>
    </row>
    <row r="744" spans="1:17" x14ac:dyDescent="0.2">
      <c r="A744" s="257" t="s">
        <v>570</v>
      </c>
      <c r="B744" s="256"/>
      <c r="C744" s="256"/>
      <c r="D744" s="256"/>
      <c r="E744" s="256"/>
      <c r="F744" s="256"/>
      <c r="G744" s="256"/>
      <c r="H744" s="256"/>
      <c r="I744" s="256"/>
      <c r="J744" s="262">
        <v>17686</v>
      </c>
      <c r="K744" s="263"/>
      <c r="L744" s="263"/>
      <c r="M744" s="263"/>
      <c r="N744" s="263"/>
      <c r="O744" s="262">
        <v>92.94</v>
      </c>
      <c r="P744" s="263"/>
      <c r="Q744" s="262">
        <v>8.49</v>
      </c>
    </row>
    <row r="745" spans="1:17" x14ac:dyDescent="0.2">
      <c r="A745" s="257" t="s">
        <v>571</v>
      </c>
      <c r="B745" s="256"/>
      <c r="C745" s="256"/>
      <c r="D745" s="256"/>
      <c r="E745" s="256"/>
      <c r="F745" s="256"/>
      <c r="G745" s="256"/>
      <c r="H745" s="256"/>
      <c r="I745" s="256"/>
      <c r="J745" s="262">
        <v>766</v>
      </c>
      <c r="K745" s="263"/>
      <c r="L745" s="263"/>
      <c r="M745" s="263"/>
      <c r="N745" s="263"/>
      <c r="O745" s="262">
        <v>11.56</v>
      </c>
      <c r="P745" s="263"/>
      <c r="Q745" s="262">
        <v>1.76</v>
      </c>
    </row>
    <row r="746" spans="1:17" x14ac:dyDescent="0.2">
      <c r="A746" s="257" t="s">
        <v>1453</v>
      </c>
      <c r="B746" s="256"/>
      <c r="C746" s="256"/>
      <c r="D746" s="256"/>
      <c r="E746" s="256"/>
      <c r="F746" s="256"/>
      <c r="G746" s="256"/>
      <c r="H746" s="256"/>
      <c r="I746" s="256"/>
      <c r="J746" s="262">
        <v>103085</v>
      </c>
      <c r="K746" s="263"/>
      <c r="L746" s="263"/>
      <c r="M746" s="263"/>
      <c r="N746" s="263"/>
      <c r="O746" s="263"/>
      <c r="P746" s="263"/>
      <c r="Q746" s="263"/>
    </row>
    <row r="747" spans="1:17" x14ac:dyDescent="0.2">
      <c r="A747" s="257" t="s">
        <v>252</v>
      </c>
      <c r="B747" s="256"/>
      <c r="C747" s="256"/>
      <c r="D747" s="256"/>
      <c r="E747" s="256"/>
      <c r="F747" s="256"/>
      <c r="G747" s="256"/>
      <c r="H747" s="256"/>
      <c r="I747" s="256"/>
      <c r="J747" s="262">
        <v>121537</v>
      </c>
      <c r="K747" s="263"/>
      <c r="L747" s="263"/>
      <c r="M747" s="263"/>
      <c r="N747" s="263"/>
      <c r="O747" s="262">
        <v>104.5</v>
      </c>
      <c r="P747" s="263"/>
      <c r="Q747" s="262">
        <v>10.25</v>
      </c>
    </row>
    <row r="748" spans="1:17" x14ac:dyDescent="0.2">
      <c r="A748" s="257" t="s">
        <v>253</v>
      </c>
      <c r="B748" s="256"/>
      <c r="C748" s="256"/>
      <c r="D748" s="256"/>
      <c r="E748" s="256"/>
      <c r="F748" s="256"/>
      <c r="G748" s="256"/>
      <c r="H748" s="256"/>
      <c r="I748" s="256"/>
      <c r="J748" s="263"/>
      <c r="K748" s="263"/>
      <c r="L748" s="263"/>
      <c r="M748" s="263"/>
      <c r="N748" s="263"/>
      <c r="O748" s="263"/>
      <c r="P748" s="263"/>
      <c r="Q748" s="263"/>
    </row>
    <row r="749" spans="1:17" x14ac:dyDescent="0.2">
      <c r="A749" s="257" t="s">
        <v>572</v>
      </c>
      <c r="B749" s="256"/>
      <c r="C749" s="256"/>
      <c r="D749" s="256"/>
      <c r="E749" s="256"/>
      <c r="F749" s="256"/>
      <c r="G749" s="256"/>
      <c r="H749" s="256"/>
      <c r="I749" s="256"/>
      <c r="J749" s="262">
        <v>12880</v>
      </c>
      <c r="K749" s="263"/>
      <c r="L749" s="263"/>
      <c r="M749" s="263"/>
      <c r="N749" s="263"/>
      <c r="O749" s="263"/>
      <c r="P749" s="263"/>
      <c r="Q749" s="263"/>
    </row>
    <row r="750" spans="1:17" x14ac:dyDescent="0.2">
      <c r="A750" s="257" t="s">
        <v>254</v>
      </c>
      <c r="B750" s="256"/>
      <c r="C750" s="256"/>
      <c r="D750" s="256"/>
      <c r="E750" s="256"/>
      <c r="F750" s="256"/>
      <c r="G750" s="256"/>
      <c r="H750" s="256"/>
      <c r="I750" s="256"/>
      <c r="J750" s="262">
        <v>1313</v>
      </c>
      <c r="K750" s="263"/>
      <c r="L750" s="263"/>
      <c r="M750" s="263"/>
      <c r="N750" s="263"/>
      <c r="O750" s="263"/>
      <c r="P750" s="263"/>
      <c r="Q750" s="263"/>
    </row>
    <row r="751" spans="1:17" x14ac:dyDescent="0.2">
      <c r="A751" s="257" t="s">
        <v>255</v>
      </c>
      <c r="B751" s="256"/>
      <c r="C751" s="256"/>
      <c r="D751" s="256"/>
      <c r="E751" s="256"/>
      <c r="F751" s="256"/>
      <c r="G751" s="256"/>
      <c r="H751" s="256"/>
      <c r="I751" s="256"/>
      <c r="J751" s="262">
        <v>1583</v>
      </c>
      <c r="K751" s="263"/>
      <c r="L751" s="263"/>
      <c r="M751" s="263"/>
      <c r="N751" s="263"/>
      <c r="O751" s="263"/>
      <c r="P751" s="263"/>
      <c r="Q751" s="263"/>
    </row>
    <row r="752" spans="1:17" x14ac:dyDescent="0.2">
      <c r="A752" s="257" t="s">
        <v>1454</v>
      </c>
      <c r="B752" s="256"/>
      <c r="C752" s="256"/>
      <c r="D752" s="256"/>
      <c r="E752" s="256"/>
      <c r="F752" s="256"/>
      <c r="G752" s="256"/>
      <c r="H752" s="256"/>
      <c r="I752" s="256"/>
      <c r="J752" s="262">
        <v>103085</v>
      </c>
      <c r="K752" s="263"/>
      <c r="L752" s="263"/>
      <c r="M752" s="263"/>
      <c r="N752" s="263"/>
      <c r="O752" s="263"/>
      <c r="P752" s="263"/>
      <c r="Q752" s="263"/>
    </row>
    <row r="753" spans="1:17" x14ac:dyDescent="0.2">
      <c r="A753" s="257" t="s">
        <v>256</v>
      </c>
      <c r="B753" s="256"/>
      <c r="C753" s="256"/>
      <c r="D753" s="256"/>
      <c r="E753" s="256"/>
      <c r="F753" s="256"/>
      <c r="G753" s="256"/>
      <c r="H753" s="256"/>
      <c r="I753" s="256"/>
      <c r="J753" s="262">
        <v>1754</v>
      </c>
      <c r="K753" s="263"/>
      <c r="L753" s="263"/>
      <c r="M753" s="263"/>
      <c r="N753" s="263"/>
      <c r="O753" s="263"/>
      <c r="P753" s="263"/>
      <c r="Q753" s="263"/>
    </row>
    <row r="754" spans="1:17" x14ac:dyDescent="0.2">
      <c r="A754" s="257" t="s">
        <v>257</v>
      </c>
      <c r="B754" s="256"/>
      <c r="C754" s="256"/>
      <c r="D754" s="256"/>
      <c r="E754" s="256"/>
      <c r="F754" s="256"/>
      <c r="G754" s="256"/>
      <c r="H754" s="256"/>
      <c r="I754" s="256"/>
      <c r="J754" s="262">
        <v>1103</v>
      </c>
      <c r="K754" s="263"/>
      <c r="L754" s="263"/>
      <c r="M754" s="263"/>
      <c r="N754" s="263"/>
      <c r="O754" s="263"/>
      <c r="P754" s="263"/>
      <c r="Q754" s="263"/>
    </row>
    <row r="755" spans="1:17" x14ac:dyDescent="0.2">
      <c r="A755" s="269" t="s">
        <v>1855</v>
      </c>
      <c r="B755" s="256"/>
      <c r="C755" s="256"/>
      <c r="D755" s="256"/>
      <c r="E755" s="256"/>
      <c r="F755" s="256"/>
      <c r="G755" s="256"/>
      <c r="H755" s="256"/>
      <c r="I755" s="256"/>
      <c r="J755" s="270">
        <v>121537</v>
      </c>
      <c r="K755" s="263"/>
      <c r="L755" s="263"/>
      <c r="M755" s="263"/>
      <c r="N755" s="263"/>
      <c r="O755" s="270">
        <v>104.5</v>
      </c>
      <c r="P755" s="263"/>
      <c r="Q755" s="270">
        <v>10.25</v>
      </c>
    </row>
    <row r="756" spans="1:17" x14ac:dyDescent="0.2">
      <c r="A756" s="255" t="s">
        <v>1856</v>
      </c>
      <c r="B756" s="256"/>
      <c r="C756" s="256"/>
      <c r="D756" s="256"/>
      <c r="E756" s="256"/>
      <c r="F756" s="256"/>
      <c r="G756" s="256"/>
      <c r="H756" s="256"/>
      <c r="I756" s="256"/>
      <c r="J756" s="256"/>
      <c r="K756" s="256"/>
      <c r="L756" s="256"/>
      <c r="M756" s="256"/>
      <c r="N756" s="256"/>
      <c r="O756" s="256"/>
      <c r="P756" s="256"/>
      <c r="Q756" s="256"/>
    </row>
    <row r="757" spans="1:17" ht="55.5" x14ac:dyDescent="0.2">
      <c r="A757" s="252">
        <v>183</v>
      </c>
      <c r="B757" s="258" t="s">
        <v>1368</v>
      </c>
      <c r="C757" s="259" t="s">
        <v>1857</v>
      </c>
      <c r="D757" s="260" t="s">
        <v>399</v>
      </c>
      <c r="E757" s="261" t="s">
        <v>1858</v>
      </c>
      <c r="F757" s="262">
        <v>8070.39</v>
      </c>
      <c r="G757" s="262">
        <v>1943</v>
      </c>
      <c r="H757" s="262">
        <v>1627.13</v>
      </c>
      <c r="I757" s="262">
        <v>251.83</v>
      </c>
      <c r="J757" s="263">
        <v>646</v>
      </c>
      <c r="K757" s="263">
        <v>155</v>
      </c>
      <c r="L757" s="263">
        <v>130</v>
      </c>
      <c r="M757" s="263">
        <v>20</v>
      </c>
      <c r="N757" s="263">
        <v>145</v>
      </c>
      <c r="O757" s="263">
        <v>11.6</v>
      </c>
      <c r="P757" s="263">
        <v>14.44</v>
      </c>
      <c r="Q757" s="263">
        <v>1.1599999999999999</v>
      </c>
    </row>
    <row r="758" spans="1:17" ht="19.5" x14ac:dyDescent="0.2">
      <c r="A758" s="252"/>
      <c r="B758" s="264"/>
      <c r="C758" s="265" t="s">
        <v>400</v>
      </c>
      <c r="D758" s="261" t="s">
        <v>119</v>
      </c>
      <c r="E758" s="266" t="s">
        <v>1859</v>
      </c>
      <c r="F758" s="267">
        <v>13.4</v>
      </c>
      <c r="G758" s="267">
        <v>13.4</v>
      </c>
      <c r="H758" s="263"/>
      <c r="I758" s="263"/>
      <c r="J758" s="267">
        <v>155.44</v>
      </c>
      <c r="K758" s="267">
        <v>155.44</v>
      </c>
      <c r="L758" s="263"/>
      <c r="M758" s="263"/>
      <c r="N758" s="263"/>
      <c r="O758" s="263"/>
      <c r="P758" s="263"/>
      <c r="Q758" s="263"/>
    </row>
    <row r="759" spans="1:17" ht="22.5" x14ac:dyDescent="0.2">
      <c r="A759" s="252"/>
      <c r="B759" s="268" t="s">
        <v>402</v>
      </c>
      <c r="C759" s="265" t="s">
        <v>403</v>
      </c>
      <c r="D759" s="261" t="s">
        <v>146</v>
      </c>
      <c r="E759" s="266" t="s">
        <v>1718</v>
      </c>
      <c r="F759" s="267">
        <v>255.96</v>
      </c>
      <c r="G759" s="263"/>
      <c r="H759" s="267">
        <v>255.96</v>
      </c>
      <c r="I759" s="267">
        <v>18.2</v>
      </c>
      <c r="J759" s="267">
        <v>2.56</v>
      </c>
      <c r="K759" s="263"/>
      <c r="L759" s="267">
        <v>2.56</v>
      </c>
      <c r="M759" s="267">
        <v>0.18</v>
      </c>
      <c r="N759" s="263"/>
      <c r="O759" s="263"/>
      <c r="P759" s="263"/>
      <c r="Q759" s="263"/>
    </row>
    <row r="760" spans="1:17" ht="22.5" x14ac:dyDescent="0.2">
      <c r="A760" s="252"/>
      <c r="B760" s="268" t="s">
        <v>190</v>
      </c>
      <c r="C760" s="265" t="s">
        <v>191</v>
      </c>
      <c r="D760" s="261" t="s">
        <v>146</v>
      </c>
      <c r="E760" s="266" t="s">
        <v>1564</v>
      </c>
      <c r="F760" s="267">
        <v>127.47</v>
      </c>
      <c r="G760" s="263"/>
      <c r="H760" s="267">
        <v>127.47</v>
      </c>
      <c r="I760" s="267">
        <v>18.2</v>
      </c>
      <c r="J760" s="267">
        <v>1.27</v>
      </c>
      <c r="K760" s="263"/>
      <c r="L760" s="267">
        <v>1.27</v>
      </c>
      <c r="M760" s="267">
        <v>0.18</v>
      </c>
      <c r="N760" s="263"/>
      <c r="O760" s="263"/>
      <c r="P760" s="263"/>
      <c r="Q760" s="263"/>
    </row>
    <row r="761" spans="1:17" ht="19.5" x14ac:dyDescent="0.2">
      <c r="A761" s="252"/>
      <c r="B761" s="268" t="s">
        <v>1327</v>
      </c>
      <c r="C761" s="265" t="s">
        <v>1328</v>
      </c>
      <c r="D761" s="261" t="s">
        <v>146</v>
      </c>
      <c r="E761" s="266" t="s">
        <v>1860</v>
      </c>
      <c r="F761" s="267">
        <v>108.01</v>
      </c>
      <c r="G761" s="263"/>
      <c r="H761" s="267">
        <v>108.01</v>
      </c>
      <c r="I761" s="267">
        <v>17.43</v>
      </c>
      <c r="J761" s="267">
        <v>123.13</v>
      </c>
      <c r="K761" s="263"/>
      <c r="L761" s="267">
        <v>123.13</v>
      </c>
      <c r="M761" s="267">
        <v>19.87</v>
      </c>
      <c r="N761" s="263"/>
      <c r="O761" s="263"/>
      <c r="P761" s="263"/>
      <c r="Q761" s="263"/>
    </row>
    <row r="762" spans="1:17" ht="19.5" x14ac:dyDescent="0.2">
      <c r="A762" s="252"/>
      <c r="B762" s="268" t="s">
        <v>407</v>
      </c>
      <c r="C762" s="265" t="s">
        <v>212</v>
      </c>
      <c r="D762" s="261" t="s">
        <v>146</v>
      </c>
      <c r="E762" s="266" t="s">
        <v>1861</v>
      </c>
      <c r="F762" s="267">
        <v>109.17</v>
      </c>
      <c r="G762" s="263"/>
      <c r="H762" s="267">
        <v>109.17</v>
      </c>
      <c r="I762" s="263"/>
      <c r="J762" s="267">
        <v>4.37</v>
      </c>
      <c r="K762" s="263"/>
      <c r="L762" s="267">
        <v>4.37</v>
      </c>
      <c r="M762" s="263"/>
      <c r="N762" s="263"/>
      <c r="O762" s="263"/>
      <c r="P762" s="263"/>
      <c r="Q762" s="263"/>
    </row>
    <row r="763" spans="1:17" ht="22.5" x14ac:dyDescent="0.2">
      <c r="A763" s="252"/>
      <c r="B763" s="268" t="s">
        <v>1331</v>
      </c>
      <c r="C763" s="265" t="s">
        <v>1332</v>
      </c>
      <c r="D763" s="261" t="s">
        <v>216</v>
      </c>
      <c r="E763" s="266" t="s">
        <v>1721</v>
      </c>
      <c r="F763" s="267">
        <v>40313.82</v>
      </c>
      <c r="G763" s="263"/>
      <c r="H763" s="263"/>
      <c r="I763" s="263"/>
      <c r="J763" s="263"/>
      <c r="K763" s="263"/>
      <c r="L763" s="263"/>
      <c r="M763" s="263"/>
      <c r="N763" s="263"/>
      <c r="O763" s="263"/>
      <c r="P763" s="263"/>
      <c r="Q763" s="263"/>
    </row>
    <row r="764" spans="1:17" ht="22.5" x14ac:dyDescent="0.2">
      <c r="A764" s="252"/>
      <c r="B764" s="268" t="s">
        <v>1376</v>
      </c>
      <c r="C764" s="265" t="s">
        <v>1338</v>
      </c>
      <c r="D764" s="261" t="s">
        <v>434</v>
      </c>
      <c r="E764" s="266" t="s">
        <v>1862</v>
      </c>
      <c r="F764" s="267">
        <v>272.49</v>
      </c>
      <c r="G764" s="263"/>
      <c r="H764" s="263"/>
      <c r="I764" s="263"/>
      <c r="J764" s="267">
        <v>1.39</v>
      </c>
      <c r="K764" s="263"/>
      <c r="L764" s="263"/>
      <c r="M764" s="263"/>
      <c r="N764" s="263"/>
      <c r="O764" s="263"/>
      <c r="P764" s="263"/>
      <c r="Q764" s="263"/>
    </row>
    <row r="765" spans="1:17" ht="22.5" x14ac:dyDescent="0.2">
      <c r="A765" s="252"/>
      <c r="B765" s="268" t="s">
        <v>1378</v>
      </c>
      <c r="C765" s="265" t="s">
        <v>1341</v>
      </c>
      <c r="D765" s="261" t="s">
        <v>231</v>
      </c>
      <c r="E765" s="266" t="s">
        <v>1863</v>
      </c>
      <c r="F765" s="267">
        <v>28.56</v>
      </c>
      <c r="G765" s="263"/>
      <c r="H765" s="263"/>
      <c r="I765" s="263"/>
      <c r="J765" s="267">
        <v>0.8</v>
      </c>
      <c r="K765" s="263"/>
      <c r="L765" s="263"/>
      <c r="M765" s="263"/>
      <c r="N765" s="263"/>
      <c r="O765" s="263"/>
      <c r="P765" s="263"/>
      <c r="Q765" s="263"/>
    </row>
    <row r="766" spans="1:17" ht="22.5" x14ac:dyDescent="0.2">
      <c r="A766" s="252"/>
      <c r="B766" s="268" t="s">
        <v>415</v>
      </c>
      <c r="C766" s="265" t="s">
        <v>416</v>
      </c>
      <c r="D766" s="261" t="s">
        <v>231</v>
      </c>
      <c r="E766" s="266" t="s">
        <v>1864</v>
      </c>
      <c r="F766" s="267">
        <v>2.38</v>
      </c>
      <c r="G766" s="263"/>
      <c r="H766" s="263"/>
      <c r="I766" s="263"/>
      <c r="J766" s="267">
        <v>0.01</v>
      </c>
      <c r="K766" s="263"/>
      <c r="L766" s="263"/>
      <c r="M766" s="263"/>
      <c r="N766" s="263"/>
      <c r="O766" s="263"/>
      <c r="P766" s="263"/>
      <c r="Q766" s="263"/>
    </row>
    <row r="767" spans="1:17" ht="22.5" x14ac:dyDescent="0.2">
      <c r="A767" s="252"/>
      <c r="B767" s="268" t="s">
        <v>417</v>
      </c>
      <c r="C767" s="265" t="s">
        <v>418</v>
      </c>
      <c r="D767" s="261" t="s">
        <v>220</v>
      </c>
      <c r="E767" s="266" t="s">
        <v>1865</v>
      </c>
      <c r="F767" s="267">
        <v>4.88</v>
      </c>
      <c r="G767" s="263"/>
      <c r="H767" s="263"/>
      <c r="I767" s="263"/>
      <c r="J767" s="267">
        <v>3.72</v>
      </c>
      <c r="K767" s="263"/>
      <c r="L767" s="263"/>
      <c r="M767" s="263"/>
      <c r="N767" s="263"/>
      <c r="O767" s="263"/>
      <c r="P767" s="263"/>
      <c r="Q767" s="263"/>
    </row>
    <row r="768" spans="1:17" ht="22.5" x14ac:dyDescent="0.2">
      <c r="A768" s="252"/>
      <c r="B768" s="268" t="s">
        <v>1382</v>
      </c>
      <c r="C768" s="265" t="s">
        <v>1383</v>
      </c>
      <c r="D768" s="261" t="s">
        <v>242</v>
      </c>
      <c r="E768" s="266" t="s">
        <v>1866</v>
      </c>
      <c r="F768" s="267">
        <v>452.2</v>
      </c>
      <c r="G768" s="263"/>
      <c r="H768" s="263"/>
      <c r="I768" s="263"/>
      <c r="J768" s="267">
        <v>352.35</v>
      </c>
      <c r="K768" s="263"/>
      <c r="L768" s="263"/>
      <c r="M768" s="263"/>
      <c r="N768" s="263"/>
      <c r="O768" s="263"/>
      <c r="P768" s="263"/>
      <c r="Q768" s="263"/>
    </row>
    <row r="769" spans="1:17" ht="55.5" x14ac:dyDescent="0.2">
      <c r="A769" s="252">
        <v>184</v>
      </c>
      <c r="B769" s="258" t="s">
        <v>1661</v>
      </c>
      <c r="C769" s="259" t="s">
        <v>1867</v>
      </c>
      <c r="D769" s="260" t="s">
        <v>399</v>
      </c>
      <c r="E769" s="261" t="s">
        <v>1695</v>
      </c>
      <c r="F769" s="262">
        <v>10198.41</v>
      </c>
      <c r="G769" s="262">
        <v>1725.38</v>
      </c>
      <c r="H769" s="262">
        <v>1636.42</v>
      </c>
      <c r="I769" s="262">
        <v>252.18</v>
      </c>
      <c r="J769" s="263">
        <v>1632</v>
      </c>
      <c r="K769" s="263">
        <v>276</v>
      </c>
      <c r="L769" s="263">
        <v>262</v>
      </c>
      <c r="M769" s="263">
        <v>40</v>
      </c>
      <c r="N769" s="263">
        <v>128.76</v>
      </c>
      <c r="O769" s="263">
        <v>20.6</v>
      </c>
      <c r="P769" s="263">
        <v>14.46</v>
      </c>
      <c r="Q769" s="263">
        <v>2.31</v>
      </c>
    </row>
    <row r="770" spans="1:17" ht="19.5" x14ac:dyDescent="0.2">
      <c r="A770" s="252"/>
      <c r="B770" s="264"/>
      <c r="C770" s="265" t="s">
        <v>400</v>
      </c>
      <c r="D770" s="261" t="s">
        <v>119</v>
      </c>
      <c r="E770" s="266" t="s">
        <v>1868</v>
      </c>
      <c r="F770" s="267">
        <v>13.4</v>
      </c>
      <c r="G770" s="267">
        <v>13.4</v>
      </c>
      <c r="H770" s="263"/>
      <c r="I770" s="263"/>
      <c r="J770" s="267">
        <v>276.04000000000002</v>
      </c>
      <c r="K770" s="267">
        <v>276.04000000000002</v>
      </c>
      <c r="L770" s="263"/>
      <c r="M770" s="263"/>
      <c r="N770" s="263"/>
      <c r="O770" s="263"/>
      <c r="P770" s="263"/>
      <c r="Q770" s="263"/>
    </row>
    <row r="771" spans="1:17" ht="22.5" x14ac:dyDescent="0.2">
      <c r="A771" s="252"/>
      <c r="B771" s="268" t="s">
        <v>402</v>
      </c>
      <c r="C771" s="265" t="s">
        <v>403</v>
      </c>
      <c r="D771" s="261" t="s">
        <v>146</v>
      </c>
      <c r="E771" s="266" t="s">
        <v>1869</v>
      </c>
      <c r="F771" s="267">
        <v>255.96</v>
      </c>
      <c r="G771" s="263"/>
      <c r="H771" s="267">
        <v>255.96</v>
      </c>
      <c r="I771" s="267">
        <v>18.2</v>
      </c>
      <c r="J771" s="267">
        <v>5.12</v>
      </c>
      <c r="K771" s="263"/>
      <c r="L771" s="267">
        <v>5.12</v>
      </c>
      <c r="M771" s="267">
        <v>0.36</v>
      </c>
      <c r="N771" s="263"/>
      <c r="O771" s="263"/>
      <c r="P771" s="263"/>
      <c r="Q771" s="263"/>
    </row>
    <row r="772" spans="1:17" ht="22.5" x14ac:dyDescent="0.2">
      <c r="A772" s="252"/>
      <c r="B772" s="268" t="s">
        <v>190</v>
      </c>
      <c r="C772" s="265" t="s">
        <v>191</v>
      </c>
      <c r="D772" s="261" t="s">
        <v>146</v>
      </c>
      <c r="E772" s="266" t="s">
        <v>1870</v>
      </c>
      <c r="F772" s="267">
        <v>127.47</v>
      </c>
      <c r="G772" s="263"/>
      <c r="H772" s="267">
        <v>127.47</v>
      </c>
      <c r="I772" s="267">
        <v>18.2</v>
      </c>
      <c r="J772" s="267">
        <v>1.27</v>
      </c>
      <c r="K772" s="263"/>
      <c r="L772" s="267">
        <v>1.27</v>
      </c>
      <c r="M772" s="267">
        <v>0.18</v>
      </c>
      <c r="N772" s="263"/>
      <c r="O772" s="263"/>
      <c r="P772" s="263"/>
      <c r="Q772" s="263"/>
    </row>
    <row r="773" spans="1:17" ht="19.5" x14ac:dyDescent="0.2">
      <c r="A773" s="252"/>
      <c r="B773" s="268" t="s">
        <v>1327</v>
      </c>
      <c r="C773" s="265" t="s">
        <v>1328</v>
      </c>
      <c r="D773" s="261" t="s">
        <v>146</v>
      </c>
      <c r="E773" s="266" t="s">
        <v>1871</v>
      </c>
      <c r="F773" s="267">
        <v>108.01</v>
      </c>
      <c r="G773" s="263"/>
      <c r="H773" s="267">
        <v>108.01</v>
      </c>
      <c r="I773" s="267">
        <v>17.43</v>
      </c>
      <c r="J773" s="267">
        <v>246.26</v>
      </c>
      <c r="K773" s="263"/>
      <c r="L773" s="267">
        <v>246.26</v>
      </c>
      <c r="M773" s="267">
        <v>39.74</v>
      </c>
      <c r="N773" s="263"/>
      <c r="O773" s="263"/>
      <c r="P773" s="263"/>
      <c r="Q773" s="263"/>
    </row>
    <row r="774" spans="1:17" ht="19.5" x14ac:dyDescent="0.2">
      <c r="A774" s="252"/>
      <c r="B774" s="268" t="s">
        <v>407</v>
      </c>
      <c r="C774" s="265" t="s">
        <v>212</v>
      </c>
      <c r="D774" s="261" t="s">
        <v>146</v>
      </c>
      <c r="E774" s="266" t="s">
        <v>1872</v>
      </c>
      <c r="F774" s="267">
        <v>109.17</v>
      </c>
      <c r="G774" s="263"/>
      <c r="H774" s="267">
        <v>109.17</v>
      </c>
      <c r="I774" s="263"/>
      <c r="J774" s="267">
        <v>8.73</v>
      </c>
      <c r="K774" s="263"/>
      <c r="L774" s="267">
        <v>8.73</v>
      </c>
      <c r="M774" s="263"/>
      <c r="N774" s="263"/>
      <c r="O774" s="263"/>
      <c r="P774" s="263"/>
      <c r="Q774" s="263"/>
    </row>
    <row r="775" spans="1:17" ht="22.5" x14ac:dyDescent="0.2">
      <c r="A775" s="252"/>
      <c r="B775" s="268" t="s">
        <v>1331</v>
      </c>
      <c r="C775" s="265" t="s">
        <v>1332</v>
      </c>
      <c r="D775" s="261" t="s">
        <v>216</v>
      </c>
      <c r="E775" s="266" t="s">
        <v>1834</v>
      </c>
      <c r="F775" s="267">
        <v>40313.82</v>
      </c>
      <c r="G775" s="263"/>
      <c r="H775" s="263"/>
      <c r="I775" s="263"/>
      <c r="J775" s="263"/>
      <c r="K775" s="263"/>
      <c r="L775" s="263"/>
      <c r="M775" s="263"/>
      <c r="N775" s="263"/>
      <c r="O775" s="263"/>
      <c r="P775" s="263"/>
      <c r="Q775" s="263"/>
    </row>
    <row r="776" spans="1:17" ht="22.5" x14ac:dyDescent="0.2">
      <c r="A776" s="252"/>
      <c r="B776" s="268" t="s">
        <v>1376</v>
      </c>
      <c r="C776" s="265" t="s">
        <v>1338</v>
      </c>
      <c r="D776" s="261" t="s">
        <v>434</v>
      </c>
      <c r="E776" s="266" t="s">
        <v>1873</v>
      </c>
      <c r="F776" s="267">
        <v>272.49</v>
      </c>
      <c r="G776" s="263"/>
      <c r="H776" s="263"/>
      <c r="I776" s="263"/>
      <c r="J776" s="267">
        <v>1.58</v>
      </c>
      <c r="K776" s="263"/>
      <c r="L776" s="263"/>
      <c r="M776" s="263"/>
      <c r="N776" s="263"/>
      <c r="O776" s="263"/>
      <c r="P776" s="263"/>
      <c r="Q776" s="263"/>
    </row>
    <row r="777" spans="1:17" ht="22.5" x14ac:dyDescent="0.2">
      <c r="A777" s="252"/>
      <c r="B777" s="268" t="s">
        <v>1378</v>
      </c>
      <c r="C777" s="265" t="s">
        <v>1341</v>
      </c>
      <c r="D777" s="261" t="s">
        <v>231</v>
      </c>
      <c r="E777" s="266" t="s">
        <v>1874</v>
      </c>
      <c r="F777" s="267">
        <v>28.56</v>
      </c>
      <c r="G777" s="263"/>
      <c r="H777" s="263"/>
      <c r="I777" s="263"/>
      <c r="J777" s="267">
        <v>0.91</v>
      </c>
      <c r="K777" s="263"/>
      <c r="L777" s="263"/>
      <c r="M777" s="263"/>
      <c r="N777" s="263"/>
      <c r="O777" s="263"/>
      <c r="P777" s="263"/>
      <c r="Q777" s="263"/>
    </row>
    <row r="778" spans="1:17" ht="22.5" x14ac:dyDescent="0.2">
      <c r="A778" s="252"/>
      <c r="B778" s="268" t="s">
        <v>415</v>
      </c>
      <c r="C778" s="265" t="s">
        <v>416</v>
      </c>
      <c r="D778" s="261" t="s">
        <v>231</v>
      </c>
      <c r="E778" s="266" t="s">
        <v>1875</v>
      </c>
      <c r="F778" s="267">
        <v>2.38</v>
      </c>
      <c r="G778" s="263"/>
      <c r="H778" s="263"/>
      <c r="I778" s="263"/>
      <c r="J778" s="267">
        <v>0.02</v>
      </c>
      <c r="K778" s="263"/>
      <c r="L778" s="263"/>
      <c r="M778" s="263"/>
      <c r="N778" s="263"/>
      <c r="O778" s="263"/>
      <c r="P778" s="263"/>
      <c r="Q778" s="263"/>
    </row>
    <row r="779" spans="1:17" ht="22.5" x14ac:dyDescent="0.2">
      <c r="A779" s="252"/>
      <c r="B779" s="268" t="s">
        <v>417</v>
      </c>
      <c r="C779" s="265" t="s">
        <v>418</v>
      </c>
      <c r="D779" s="261" t="s">
        <v>220</v>
      </c>
      <c r="E779" s="266" t="s">
        <v>1876</v>
      </c>
      <c r="F779" s="267">
        <v>4.88</v>
      </c>
      <c r="G779" s="263"/>
      <c r="H779" s="263"/>
      <c r="I779" s="263"/>
      <c r="J779" s="267">
        <v>11.13</v>
      </c>
      <c r="K779" s="263"/>
      <c r="L779" s="263"/>
      <c r="M779" s="263"/>
      <c r="N779" s="263"/>
      <c r="O779" s="263"/>
      <c r="P779" s="263"/>
      <c r="Q779" s="263"/>
    </row>
    <row r="780" spans="1:17" ht="22.5" x14ac:dyDescent="0.2">
      <c r="A780" s="252"/>
      <c r="B780" s="268" t="s">
        <v>1673</v>
      </c>
      <c r="C780" s="265" t="s">
        <v>1674</v>
      </c>
      <c r="D780" s="261" t="s">
        <v>242</v>
      </c>
      <c r="E780" s="266" t="s">
        <v>1877</v>
      </c>
      <c r="F780" s="267">
        <v>676.6</v>
      </c>
      <c r="G780" s="263"/>
      <c r="H780" s="263"/>
      <c r="I780" s="263"/>
      <c r="J780" s="267">
        <v>1078.5</v>
      </c>
      <c r="K780" s="263"/>
      <c r="L780" s="263"/>
      <c r="M780" s="263"/>
      <c r="N780" s="263"/>
      <c r="O780" s="263"/>
      <c r="P780" s="263"/>
      <c r="Q780" s="263"/>
    </row>
    <row r="781" spans="1:17" ht="55.5" x14ac:dyDescent="0.2">
      <c r="A781" s="252">
        <v>185</v>
      </c>
      <c r="B781" s="258" t="s">
        <v>1878</v>
      </c>
      <c r="C781" s="259" t="s">
        <v>1879</v>
      </c>
      <c r="D781" s="260" t="s">
        <v>399</v>
      </c>
      <c r="E781" s="261" t="s">
        <v>1353</v>
      </c>
      <c r="F781" s="262">
        <v>17436.34</v>
      </c>
      <c r="G781" s="262">
        <v>1772.02</v>
      </c>
      <c r="H781" s="262">
        <v>1458.43</v>
      </c>
      <c r="I781" s="262">
        <v>218.17</v>
      </c>
      <c r="J781" s="263">
        <v>523</v>
      </c>
      <c r="K781" s="263">
        <v>53</v>
      </c>
      <c r="L781" s="263">
        <v>44</v>
      </c>
      <c r="M781" s="263">
        <v>7</v>
      </c>
      <c r="N781" s="263">
        <v>132.24</v>
      </c>
      <c r="O781" s="263">
        <v>3.97</v>
      </c>
      <c r="P781" s="263">
        <v>12.51</v>
      </c>
      <c r="Q781" s="263">
        <v>0.38</v>
      </c>
    </row>
    <row r="782" spans="1:17" ht="19.5" x14ac:dyDescent="0.2">
      <c r="A782" s="252"/>
      <c r="B782" s="264"/>
      <c r="C782" s="265" t="s">
        <v>400</v>
      </c>
      <c r="D782" s="261" t="s">
        <v>119</v>
      </c>
      <c r="E782" s="266" t="s">
        <v>1880</v>
      </c>
      <c r="F782" s="267">
        <v>13.4</v>
      </c>
      <c r="G782" s="267">
        <v>13.4</v>
      </c>
      <c r="H782" s="263"/>
      <c r="I782" s="263"/>
      <c r="J782" s="267">
        <v>53.2</v>
      </c>
      <c r="K782" s="267">
        <v>53.2</v>
      </c>
      <c r="L782" s="263"/>
      <c r="M782" s="263"/>
      <c r="N782" s="263"/>
      <c r="O782" s="263"/>
      <c r="P782" s="263"/>
      <c r="Q782" s="263"/>
    </row>
    <row r="783" spans="1:17" ht="22.5" x14ac:dyDescent="0.2">
      <c r="A783" s="252"/>
      <c r="B783" s="268" t="s">
        <v>402</v>
      </c>
      <c r="C783" s="265" t="s">
        <v>403</v>
      </c>
      <c r="D783" s="261" t="s">
        <v>146</v>
      </c>
      <c r="E783" s="266" t="s">
        <v>1153</v>
      </c>
      <c r="F783" s="267">
        <v>255.96</v>
      </c>
      <c r="G783" s="263"/>
      <c r="H783" s="267">
        <v>255.96</v>
      </c>
      <c r="I783" s="267">
        <v>18.2</v>
      </c>
      <c r="J783" s="263"/>
      <c r="K783" s="263"/>
      <c r="L783" s="263"/>
      <c r="M783" s="263"/>
      <c r="N783" s="263"/>
      <c r="O783" s="263"/>
      <c r="P783" s="263"/>
      <c r="Q783" s="263"/>
    </row>
    <row r="784" spans="1:17" ht="22.5" x14ac:dyDescent="0.2">
      <c r="A784" s="252"/>
      <c r="B784" s="268" t="s">
        <v>190</v>
      </c>
      <c r="C784" s="265" t="s">
        <v>191</v>
      </c>
      <c r="D784" s="261" t="s">
        <v>146</v>
      </c>
      <c r="E784" s="266" t="s">
        <v>1355</v>
      </c>
      <c r="F784" s="267">
        <v>127.47</v>
      </c>
      <c r="G784" s="263"/>
      <c r="H784" s="267">
        <v>127.47</v>
      </c>
      <c r="I784" s="267">
        <v>18.2</v>
      </c>
      <c r="J784" s="263"/>
      <c r="K784" s="263"/>
      <c r="L784" s="263"/>
      <c r="M784" s="263"/>
      <c r="N784" s="263"/>
      <c r="O784" s="263"/>
      <c r="P784" s="263"/>
      <c r="Q784" s="263"/>
    </row>
    <row r="785" spans="1:17" ht="19.5" x14ac:dyDescent="0.2">
      <c r="A785" s="252"/>
      <c r="B785" s="268" t="s">
        <v>1327</v>
      </c>
      <c r="C785" s="265" t="s">
        <v>1328</v>
      </c>
      <c r="D785" s="261" t="s">
        <v>146</v>
      </c>
      <c r="E785" s="266" t="s">
        <v>1881</v>
      </c>
      <c r="F785" s="267">
        <v>108.01</v>
      </c>
      <c r="G785" s="263"/>
      <c r="H785" s="267">
        <v>108.01</v>
      </c>
      <c r="I785" s="267">
        <v>17.43</v>
      </c>
      <c r="J785" s="267">
        <v>39.96</v>
      </c>
      <c r="K785" s="263"/>
      <c r="L785" s="267">
        <v>39.96</v>
      </c>
      <c r="M785" s="267">
        <v>6.45</v>
      </c>
      <c r="N785" s="263"/>
      <c r="O785" s="263"/>
      <c r="P785" s="263"/>
      <c r="Q785" s="263"/>
    </row>
    <row r="786" spans="1:17" ht="19.5" x14ac:dyDescent="0.2">
      <c r="A786" s="252"/>
      <c r="B786" s="268" t="s">
        <v>407</v>
      </c>
      <c r="C786" s="265" t="s">
        <v>212</v>
      </c>
      <c r="D786" s="261" t="s">
        <v>146</v>
      </c>
      <c r="E786" s="266" t="s">
        <v>1882</v>
      </c>
      <c r="F786" s="267">
        <v>109.17</v>
      </c>
      <c r="G786" s="263"/>
      <c r="H786" s="267">
        <v>109.17</v>
      </c>
      <c r="I786" s="263"/>
      <c r="J786" s="267">
        <v>2.1800000000000002</v>
      </c>
      <c r="K786" s="263"/>
      <c r="L786" s="267">
        <v>2.1800000000000002</v>
      </c>
      <c r="M786" s="263"/>
      <c r="N786" s="263"/>
      <c r="O786" s="263"/>
      <c r="P786" s="263"/>
      <c r="Q786" s="263"/>
    </row>
    <row r="787" spans="1:17" ht="22.5" x14ac:dyDescent="0.2">
      <c r="A787" s="252"/>
      <c r="B787" s="268" t="s">
        <v>1331</v>
      </c>
      <c r="C787" s="265" t="s">
        <v>1332</v>
      </c>
      <c r="D787" s="261" t="s">
        <v>216</v>
      </c>
      <c r="E787" s="266" t="s">
        <v>1883</v>
      </c>
      <c r="F787" s="267">
        <v>40313.82</v>
      </c>
      <c r="G787" s="263"/>
      <c r="H787" s="263"/>
      <c r="I787" s="263"/>
      <c r="J787" s="263"/>
      <c r="K787" s="263"/>
      <c r="L787" s="263"/>
      <c r="M787" s="263"/>
      <c r="N787" s="263"/>
      <c r="O787" s="263"/>
      <c r="P787" s="263"/>
      <c r="Q787" s="263"/>
    </row>
    <row r="788" spans="1:17" ht="22.5" x14ac:dyDescent="0.2">
      <c r="A788" s="252"/>
      <c r="B788" s="268" t="s">
        <v>1376</v>
      </c>
      <c r="C788" s="265" t="s">
        <v>1338</v>
      </c>
      <c r="D788" s="261" t="s">
        <v>434</v>
      </c>
      <c r="E788" s="266" t="s">
        <v>1884</v>
      </c>
      <c r="F788" s="267">
        <v>272.49</v>
      </c>
      <c r="G788" s="263"/>
      <c r="H788" s="263"/>
      <c r="I788" s="263"/>
      <c r="J788" s="267">
        <v>0.27</v>
      </c>
      <c r="K788" s="263"/>
      <c r="L788" s="263"/>
      <c r="M788" s="263"/>
      <c r="N788" s="263"/>
      <c r="O788" s="263"/>
      <c r="P788" s="263"/>
      <c r="Q788" s="263"/>
    </row>
    <row r="789" spans="1:17" ht="22.5" x14ac:dyDescent="0.2">
      <c r="A789" s="252"/>
      <c r="B789" s="268" t="s">
        <v>1378</v>
      </c>
      <c r="C789" s="265" t="s">
        <v>1341</v>
      </c>
      <c r="D789" s="261" t="s">
        <v>231</v>
      </c>
      <c r="E789" s="266" t="s">
        <v>1885</v>
      </c>
      <c r="F789" s="267">
        <v>28.56</v>
      </c>
      <c r="G789" s="263"/>
      <c r="H789" s="263"/>
      <c r="I789" s="263"/>
      <c r="J789" s="267">
        <v>0.15</v>
      </c>
      <c r="K789" s="263"/>
      <c r="L789" s="263"/>
      <c r="M789" s="263"/>
      <c r="N789" s="263"/>
      <c r="O789" s="263"/>
      <c r="P789" s="263"/>
      <c r="Q789" s="263"/>
    </row>
    <row r="790" spans="1:17" ht="22.5" x14ac:dyDescent="0.2">
      <c r="A790" s="252"/>
      <c r="B790" s="268" t="s">
        <v>415</v>
      </c>
      <c r="C790" s="265" t="s">
        <v>416</v>
      </c>
      <c r="D790" s="261" t="s">
        <v>231</v>
      </c>
      <c r="E790" s="266" t="s">
        <v>1886</v>
      </c>
      <c r="F790" s="267">
        <v>2.38</v>
      </c>
      <c r="G790" s="263"/>
      <c r="H790" s="263"/>
      <c r="I790" s="263"/>
      <c r="J790" s="267">
        <v>0.01</v>
      </c>
      <c r="K790" s="263"/>
      <c r="L790" s="263"/>
      <c r="M790" s="263"/>
      <c r="N790" s="263"/>
      <c r="O790" s="263"/>
      <c r="P790" s="263"/>
      <c r="Q790" s="263"/>
    </row>
    <row r="791" spans="1:17" ht="22.5" x14ac:dyDescent="0.2">
      <c r="A791" s="252"/>
      <c r="B791" s="268" t="s">
        <v>417</v>
      </c>
      <c r="C791" s="265" t="s">
        <v>418</v>
      </c>
      <c r="D791" s="261" t="s">
        <v>220</v>
      </c>
      <c r="E791" s="266" t="s">
        <v>1887</v>
      </c>
      <c r="F791" s="267">
        <v>4.88</v>
      </c>
      <c r="G791" s="263"/>
      <c r="H791" s="263"/>
      <c r="I791" s="263"/>
      <c r="J791" s="267">
        <v>4.41</v>
      </c>
      <c r="K791" s="263"/>
      <c r="L791" s="263"/>
      <c r="M791" s="263"/>
      <c r="N791" s="263"/>
      <c r="O791" s="263"/>
      <c r="P791" s="263"/>
      <c r="Q791" s="263"/>
    </row>
    <row r="792" spans="1:17" ht="22.5" x14ac:dyDescent="0.2">
      <c r="A792" s="252"/>
      <c r="B792" s="268" t="s">
        <v>1888</v>
      </c>
      <c r="C792" s="265" t="s">
        <v>1889</v>
      </c>
      <c r="D792" s="261" t="s">
        <v>242</v>
      </c>
      <c r="E792" s="266" t="s">
        <v>1890</v>
      </c>
      <c r="F792" s="267">
        <v>1414.7</v>
      </c>
      <c r="G792" s="263"/>
      <c r="H792" s="263"/>
      <c r="I792" s="263"/>
      <c r="J792" s="267">
        <v>421.01</v>
      </c>
      <c r="K792" s="263"/>
      <c r="L792" s="263"/>
      <c r="M792" s="263"/>
      <c r="N792" s="263"/>
      <c r="O792" s="263"/>
      <c r="P792" s="263"/>
      <c r="Q792" s="263"/>
    </row>
    <row r="793" spans="1:17" ht="72" x14ac:dyDescent="0.2">
      <c r="A793" s="252">
        <v>186</v>
      </c>
      <c r="B793" s="258" t="s">
        <v>1385</v>
      </c>
      <c r="C793" s="259" t="s">
        <v>1390</v>
      </c>
      <c r="D793" s="260" t="s">
        <v>346</v>
      </c>
      <c r="E793" s="287">
        <v>12</v>
      </c>
      <c r="F793" s="262" t="s">
        <v>1391</v>
      </c>
      <c r="G793" s="263"/>
      <c r="H793" s="263"/>
      <c r="I793" s="263"/>
      <c r="J793" s="263">
        <v>383</v>
      </c>
      <c r="K793" s="263"/>
      <c r="L793" s="263"/>
      <c r="M793" s="263"/>
      <c r="N793" s="263"/>
      <c r="O793" s="263"/>
      <c r="P793" s="263"/>
      <c r="Q793" s="263"/>
    </row>
    <row r="794" spans="1:17" ht="72" x14ac:dyDescent="0.2">
      <c r="A794" s="252">
        <v>187</v>
      </c>
      <c r="B794" s="258" t="s">
        <v>1385</v>
      </c>
      <c r="C794" s="259" t="s">
        <v>1676</v>
      </c>
      <c r="D794" s="260" t="s">
        <v>346</v>
      </c>
      <c r="E794" s="287">
        <v>6</v>
      </c>
      <c r="F794" s="262" t="s">
        <v>1677</v>
      </c>
      <c r="G794" s="263"/>
      <c r="H794" s="263"/>
      <c r="I794" s="263"/>
      <c r="J794" s="263">
        <v>357</v>
      </c>
      <c r="K794" s="263"/>
      <c r="L794" s="263"/>
      <c r="M794" s="263"/>
      <c r="N794" s="263"/>
      <c r="O794" s="263"/>
      <c r="P794" s="263"/>
      <c r="Q794" s="263"/>
    </row>
    <row r="795" spans="1:17" ht="72" x14ac:dyDescent="0.2">
      <c r="A795" s="252">
        <v>188</v>
      </c>
      <c r="B795" s="258" t="s">
        <v>1385</v>
      </c>
      <c r="C795" s="259" t="s">
        <v>1891</v>
      </c>
      <c r="D795" s="260" t="s">
        <v>346</v>
      </c>
      <c r="E795" s="287">
        <v>3</v>
      </c>
      <c r="F795" s="262" t="s">
        <v>1892</v>
      </c>
      <c r="G795" s="263"/>
      <c r="H795" s="263"/>
      <c r="I795" s="263"/>
      <c r="J795" s="263">
        <v>318</v>
      </c>
      <c r="K795" s="263"/>
      <c r="L795" s="263"/>
      <c r="M795" s="263"/>
      <c r="N795" s="263"/>
      <c r="O795" s="263"/>
      <c r="P795" s="263"/>
      <c r="Q795" s="263"/>
    </row>
    <row r="796" spans="1:17" ht="72" x14ac:dyDescent="0.2">
      <c r="A796" s="252">
        <v>189</v>
      </c>
      <c r="B796" s="258" t="s">
        <v>1385</v>
      </c>
      <c r="C796" s="259" t="s">
        <v>1396</v>
      </c>
      <c r="D796" s="260" t="s">
        <v>346</v>
      </c>
      <c r="E796" s="287">
        <v>12</v>
      </c>
      <c r="F796" s="262" t="s">
        <v>1397</v>
      </c>
      <c r="G796" s="263"/>
      <c r="H796" s="263"/>
      <c r="I796" s="263"/>
      <c r="J796" s="263">
        <v>300</v>
      </c>
      <c r="K796" s="263"/>
      <c r="L796" s="263"/>
      <c r="M796" s="263"/>
      <c r="N796" s="263"/>
      <c r="O796" s="263"/>
      <c r="P796" s="263"/>
      <c r="Q796" s="263"/>
    </row>
    <row r="797" spans="1:17" ht="72" x14ac:dyDescent="0.2">
      <c r="A797" s="252">
        <v>190</v>
      </c>
      <c r="B797" s="258" t="s">
        <v>1385</v>
      </c>
      <c r="C797" s="259" t="s">
        <v>1678</v>
      </c>
      <c r="D797" s="260" t="s">
        <v>346</v>
      </c>
      <c r="E797" s="287">
        <v>6</v>
      </c>
      <c r="F797" s="262" t="s">
        <v>1679</v>
      </c>
      <c r="G797" s="263"/>
      <c r="H797" s="263"/>
      <c r="I797" s="263"/>
      <c r="J797" s="263">
        <v>238</v>
      </c>
      <c r="K797" s="263"/>
      <c r="L797" s="263"/>
      <c r="M797" s="263"/>
      <c r="N797" s="263"/>
      <c r="O797" s="263"/>
      <c r="P797" s="263"/>
      <c r="Q797" s="263"/>
    </row>
    <row r="798" spans="1:17" ht="72" x14ac:dyDescent="0.2">
      <c r="A798" s="252">
        <v>191</v>
      </c>
      <c r="B798" s="258" t="s">
        <v>1385</v>
      </c>
      <c r="C798" s="259" t="s">
        <v>1893</v>
      </c>
      <c r="D798" s="260" t="s">
        <v>346</v>
      </c>
      <c r="E798" s="287">
        <v>3</v>
      </c>
      <c r="F798" s="262" t="s">
        <v>1894</v>
      </c>
      <c r="G798" s="263"/>
      <c r="H798" s="263"/>
      <c r="I798" s="263"/>
      <c r="J798" s="263">
        <v>280</v>
      </c>
      <c r="K798" s="263"/>
      <c r="L798" s="263"/>
      <c r="M798" s="263"/>
      <c r="N798" s="263"/>
      <c r="O798" s="263"/>
      <c r="P798" s="263"/>
      <c r="Q798" s="263"/>
    </row>
    <row r="799" spans="1:17" ht="72" x14ac:dyDescent="0.2">
      <c r="A799" s="252">
        <v>192</v>
      </c>
      <c r="B799" s="258" t="s">
        <v>1385</v>
      </c>
      <c r="C799" s="259" t="s">
        <v>1402</v>
      </c>
      <c r="D799" s="260" t="s">
        <v>346</v>
      </c>
      <c r="E799" s="287">
        <v>12</v>
      </c>
      <c r="F799" s="262" t="s">
        <v>1403</v>
      </c>
      <c r="G799" s="263"/>
      <c r="H799" s="263"/>
      <c r="I799" s="263"/>
      <c r="J799" s="263">
        <v>140</v>
      </c>
      <c r="K799" s="263"/>
      <c r="L799" s="263"/>
      <c r="M799" s="263"/>
      <c r="N799" s="263"/>
      <c r="O799" s="263"/>
      <c r="P799" s="263"/>
      <c r="Q799" s="263"/>
    </row>
    <row r="800" spans="1:17" ht="72" x14ac:dyDescent="0.2">
      <c r="A800" s="252">
        <v>193</v>
      </c>
      <c r="B800" s="258" t="s">
        <v>1385</v>
      </c>
      <c r="C800" s="259" t="s">
        <v>1680</v>
      </c>
      <c r="D800" s="260" t="s">
        <v>346</v>
      </c>
      <c r="E800" s="287">
        <v>6</v>
      </c>
      <c r="F800" s="262" t="s">
        <v>1681</v>
      </c>
      <c r="G800" s="263"/>
      <c r="H800" s="263"/>
      <c r="I800" s="263"/>
      <c r="J800" s="263">
        <v>84</v>
      </c>
      <c r="K800" s="263"/>
      <c r="L800" s="263"/>
      <c r="M800" s="263"/>
      <c r="N800" s="263"/>
      <c r="O800" s="263"/>
      <c r="P800" s="263"/>
      <c r="Q800" s="263"/>
    </row>
    <row r="801" spans="1:17" ht="72" x14ac:dyDescent="0.2">
      <c r="A801" s="252">
        <v>194</v>
      </c>
      <c r="B801" s="258" t="s">
        <v>1385</v>
      </c>
      <c r="C801" s="259" t="s">
        <v>1895</v>
      </c>
      <c r="D801" s="260" t="s">
        <v>346</v>
      </c>
      <c r="E801" s="287">
        <v>3</v>
      </c>
      <c r="F801" s="262" t="s">
        <v>1896</v>
      </c>
      <c r="G801" s="263"/>
      <c r="H801" s="263"/>
      <c r="I801" s="263"/>
      <c r="J801" s="263">
        <v>116</v>
      </c>
      <c r="K801" s="263"/>
      <c r="L801" s="263"/>
      <c r="M801" s="263"/>
      <c r="N801" s="263"/>
      <c r="O801" s="263"/>
      <c r="P801" s="263"/>
      <c r="Q801" s="263"/>
    </row>
    <row r="802" spans="1:17" ht="72" x14ac:dyDescent="0.2">
      <c r="A802" s="252">
        <v>195</v>
      </c>
      <c r="B802" s="258" t="s">
        <v>1385</v>
      </c>
      <c r="C802" s="259" t="s">
        <v>1404</v>
      </c>
      <c r="D802" s="260" t="s">
        <v>346</v>
      </c>
      <c r="E802" s="287">
        <v>5</v>
      </c>
      <c r="F802" s="262" t="s">
        <v>1405</v>
      </c>
      <c r="G802" s="263"/>
      <c r="H802" s="263"/>
      <c r="I802" s="263"/>
      <c r="J802" s="263">
        <v>241</v>
      </c>
      <c r="K802" s="263"/>
      <c r="L802" s="263"/>
      <c r="M802" s="263"/>
      <c r="N802" s="263"/>
      <c r="O802" s="263"/>
      <c r="P802" s="263"/>
      <c r="Q802" s="263"/>
    </row>
    <row r="803" spans="1:17" ht="72" x14ac:dyDescent="0.2">
      <c r="A803" s="252">
        <v>196</v>
      </c>
      <c r="B803" s="258" t="s">
        <v>1385</v>
      </c>
      <c r="C803" s="259" t="s">
        <v>1682</v>
      </c>
      <c r="D803" s="260" t="s">
        <v>346</v>
      </c>
      <c r="E803" s="287">
        <v>4</v>
      </c>
      <c r="F803" s="262" t="s">
        <v>1683</v>
      </c>
      <c r="G803" s="263"/>
      <c r="H803" s="263"/>
      <c r="I803" s="263"/>
      <c r="J803" s="263">
        <v>318</v>
      </c>
      <c r="K803" s="263"/>
      <c r="L803" s="263"/>
      <c r="M803" s="263"/>
      <c r="N803" s="263"/>
      <c r="O803" s="263"/>
      <c r="P803" s="263"/>
      <c r="Q803" s="263"/>
    </row>
    <row r="804" spans="1:17" ht="72" x14ac:dyDescent="0.2">
      <c r="A804" s="252">
        <v>197</v>
      </c>
      <c r="B804" s="258" t="s">
        <v>1385</v>
      </c>
      <c r="C804" s="259" t="s">
        <v>1408</v>
      </c>
      <c r="D804" s="260" t="s">
        <v>346</v>
      </c>
      <c r="E804" s="287">
        <v>4</v>
      </c>
      <c r="F804" s="262" t="s">
        <v>1409</v>
      </c>
      <c r="G804" s="263"/>
      <c r="H804" s="263"/>
      <c r="I804" s="263"/>
      <c r="J804" s="263">
        <v>239</v>
      </c>
      <c r="K804" s="263"/>
      <c r="L804" s="263"/>
      <c r="M804" s="263"/>
      <c r="N804" s="263"/>
      <c r="O804" s="263"/>
      <c r="P804" s="263"/>
      <c r="Q804" s="263"/>
    </row>
    <row r="805" spans="1:17" ht="72" x14ac:dyDescent="0.2">
      <c r="A805" s="252">
        <v>198</v>
      </c>
      <c r="B805" s="258" t="s">
        <v>1385</v>
      </c>
      <c r="C805" s="259" t="s">
        <v>1684</v>
      </c>
      <c r="D805" s="260" t="s">
        <v>346</v>
      </c>
      <c r="E805" s="287">
        <v>2</v>
      </c>
      <c r="F805" s="262" t="s">
        <v>1685</v>
      </c>
      <c r="G805" s="263"/>
      <c r="H805" s="263"/>
      <c r="I805" s="263"/>
      <c r="J805" s="263">
        <v>201</v>
      </c>
      <c r="K805" s="263"/>
      <c r="L805" s="263"/>
      <c r="M805" s="263"/>
      <c r="N805" s="263"/>
      <c r="O805" s="263"/>
      <c r="P805" s="263"/>
      <c r="Q805" s="263"/>
    </row>
    <row r="806" spans="1:17" ht="72" x14ac:dyDescent="0.2">
      <c r="A806" s="252">
        <v>199</v>
      </c>
      <c r="B806" s="258" t="s">
        <v>1385</v>
      </c>
      <c r="C806" s="259" t="s">
        <v>1897</v>
      </c>
      <c r="D806" s="260" t="s">
        <v>346</v>
      </c>
      <c r="E806" s="287">
        <v>5</v>
      </c>
      <c r="F806" s="262" t="s">
        <v>1898</v>
      </c>
      <c r="G806" s="263"/>
      <c r="H806" s="263"/>
      <c r="I806" s="263"/>
      <c r="J806" s="263">
        <v>1592</v>
      </c>
      <c r="K806" s="263"/>
      <c r="L806" s="263"/>
      <c r="M806" s="263"/>
      <c r="N806" s="263"/>
      <c r="O806" s="263"/>
      <c r="P806" s="263"/>
      <c r="Q806" s="263"/>
    </row>
    <row r="807" spans="1:17" ht="72" x14ac:dyDescent="0.2">
      <c r="A807" s="252">
        <v>200</v>
      </c>
      <c r="B807" s="258" t="s">
        <v>1385</v>
      </c>
      <c r="C807" s="259" t="s">
        <v>1899</v>
      </c>
      <c r="D807" s="260" t="s">
        <v>346</v>
      </c>
      <c r="E807" s="287">
        <v>2</v>
      </c>
      <c r="F807" s="262" t="s">
        <v>1900</v>
      </c>
      <c r="G807" s="263"/>
      <c r="H807" s="263"/>
      <c r="I807" s="263"/>
      <c r="J807" s="263">
        <v>301</v>
      </c>
      <c r="K807" s="263"/>
      <c r="L807" s="263"/>
      <c r="M807" s="263"/>
      <c r="N807" s="263"/>
      <c r="O807" s="263"/>
      <c r="P807" s="263"/>
      <c r="Q807" s="263"/>
    </row>
    <row r="808" spans="1:17" ht="72" x14ac:dyDescent="0.2">
      <c r="A808" s="252">
        <v>201</v>
      </c>
      <c r="B808" s="258" t="s">
        <v>1385</v>
      </c>
      <c r="C808" s="259" t="s">
        <v>1851</v>
      </c>
      <c r="D808" s="260" t="s">
        <v>346</v>
      </c>
      <c r="E808" s="287">
        <v>4</v>
      </c>
      <c r="F808" s="262" t="s">
        <v>1852</v>
      </c>
      <c r="G808" s="263"/>
      <c r="H808" s="263"/>
      <c r="I808" s="263"/>
      <c r="J808" s="263">
        <v>139</v>
      </c>
      <c r="K808" s="263"/>
      <c r="L808" s="263"/>
      <c r="M808" s="263"/>
      <c r="N808" s="263"/>
      <c r="O808" s="263"/>
      <c r="P808" s="263"/>
      <c r="Q808" s="263"/>
    </row>
    <row r="809" spans="1:17" ht="55.5" x14ac:dyDescent="0.2">
      <c r="A809" s="252">
        <v>202</v>
      </c>
      <c r="B809" s="258" t="s">
        <v>511</v>
      </c>
      <c r="C809" s="259" t="s">
        <v>1901</v>
      </c>
      <c r="D809" s="260" t="s">
        <v>399</v>
      </c>
      <c r="E809" s="261" t="s">
        <v>1902</v>
      </c>
      <c r="F809" s="262">
        <v>7239.68</v>
      </c>
      <c r="G809" s="262">
        <v>837.02</v>
      </c>
      <c r="H809" s="262">
        <v>157.47999999999999</v>
      </c>
      <c r="I809" s="262">
        <v>3.46</v>
      </c>
      <c r="J809" s="263">
        <v>36</v>
      </c>
      <c r="K809" s="263">
        <v>4</v>
      </c>
      <c r="L809" s="263">
        <v>1</v>
      </c>
      <c r="M809" s="263"/>
      <c r="N809" s="263">
        <v>60.83</v>
      </c>
      <c r="O809" s="263">
        <v>0.3</v>
      </c>
      <c r="P809" s="263">
        <v>0.19</v>
      </c>
      <c r="Q809" s="263"/>
    </row>
    <row r="810" spans="1:17" ht="19.5" x14ac:dyDescent="0.2">
      <c r="A810" s="252"/>
      <c r="B810" s="264"/>
      <c r="C810" s="265" t="s">
        <v>514</v>
      </c>
      <c r="D810" s="261" t="s">
        <v>119</v>
      </c>
      <c r="E810" s="266" t="s">
        <v>1903</v>
      </c>
      <c r="F810" s="267">
        <v>13.76</v>
      </c>
      <c r="G810" s="267">
        <v>13.76</v>
      </c>
      <c r="H810" s="263"/>
      <c r="I810" s="263"/>
      <c r="J810" s="267">
        <v>4.13</v>
      </c>
      <c r="K810" s="267">
        <v>4.13</v>
      </c>
      <c r="L810" s="263"/>
      <c r="M810" s="263"/>
      <c r="N810" s="263"/>
      <c r="O810" s="263"/>
      <c r="P810" s="263"/>
      <c r="Q810" s="263"/>
    </row>
    <row r="811" spans="1:17" ht="22.5" x14ac:dyDescent="0.2">
      <c r="A811" s="252"/>
      <c r="B811" s="268" t="s">
        <v>402</v>
      </c>
      <c r="C811" s="265" t="s">
        <v>403</v>
      </c>
      <c r="D811" s="261" t="s">
        <v>146</v>
      </c>
      <c r="E811" s="266" t="s">
        <v>1754</v>
      </c>
      <c r="F811" s="267">
        <v>255.96</v>
      </c>
      <c r="G811" s="263"/>
      <c r="H811" s="267">
        <v>255.96</v>
      </c>
      <c r="I811" s="267">
        <v>18.2</v>
      </c>
      <c r="J811" s="263"/>
      <c r="K811" s="263"/>
      <c r="L811" s="263"/>
      <c r="M811" s="263"/>
      <c r="N811" s="263"/>
      <c r="O811" s="263"/>
      <c r="P811" s="263"/>
      <c r="Q811" s="263"/>
    </row>
    <row r="812" spans="1:17" ht="22.5" x14ac:dyDescent="0.2">
      <c r="A812" s="252"/>
      <c r="B812" s="268" t="s">
        <v>190</v>
      </c>
      <c r="C812" s="265" t="s">
        <v>191</v>
      </c>
      <c r="D812" s="261" t="s">
        <v>146</v>
      </c>
      <c r="E812" s="266" t="s">
        <v>1355</v>
      </c>
      <c r="F812" s="267">
        <v>127.47</v>
      </c>
      <c r="G812" s="263"/>
      <c r="H812" s="267">
        <v>127.47</v>
      </c>
      <c r="I812" s="267">
        <v>18.2</v>
      </c>
      <c r="J812" s="263"/>
      <c r="K812" s="263"/>
      <c r="L812" s="263"/>
      <c r="M812" s="263"/>
      <c r="N812" s="263"/>
      <c r="O812" s="263"/>
      <c r="P812" s="263"/>
      <c r="Q812" s="263"/>
    </row>
    <row r="813" spans="1:17" ht="19.5" x14ac:dyDescent="0.2">
      <c r="A813" s="252"/>
      <c r="B813" s="268" t="s">
        <v>356</v>
      </c>
      <c r="C813" s="265" t="s">
        <v>200</v>
      </c>
      <c r="D813" s="261" t="s">
        <v>146</v>
      </c>
      <c r="E813" s="266" t="s">
        <v>1904</v>
      </c>
      <c r="F813" s="267">
        <v>1.24</v>
      </c>
      <c r="G813" s="263"/>
      <c r="H813" s="267">
        <v>1.24</v>
      </c>
      <c r="I813" s="263"/>
      <c r="J813" s="267">
        <v>0.11</v>
      </c>
      <c r="K813" s="263"/>
      <c r="L813" s="267">
        <v>0.11</v>
      </c>
      <c r="M813" s="263"/>
      <c r="N813" s="263"/>
      <c r="O813" s="263"/>
      <c r="P813" s="263"/>
      <c r="Q813" s="263"/>
    </row>
    <row r="814" spans="1:17" ht="19.5" x14ac:dyDescent="0.2">
      <c r="A814" s="252"/>
      <c r="B814" s="268" t="s">
        <v>407</v>
      </c>
      <c r="C814" s="265" t="s">
        <v>212</v>
      </c>
      <c r="D814" s="261" t="s">
        <v>146</v>
      </c>
      <c r="E814" s="266" t="s">
        <v>1756</v>
      </c>
      <c r="F814" s="267">
        <v>109.17</v>
      </c>
      <c r="G814" s="263"/>
      <c r="H814" s="267">
        <v>109.17</v>
      </c>
      <c r="I814" s="263"/>
      <c r="J814" s="263"/>
      <c r="K814" s="263"/>
      <c r="L814" s="263"/>
      <c r="M814" s="263"/>
      <c r="N814" s="263"/>
      <c r="O814" s="263"/>
      <c r="P814" s="263"/>
      <c r="Q814" s="263"/>
    </row>
    <row r="815" spans="1:17" ht="22.5" x14ac:dyDescent="0.2">
      <c r="A815" s="252"/>
      <c r="B815" s="268" t="s">
        <v>520</v>
      </c>
      <c r="C815" s="265" t="s">
        <v>219</v>
      </c>
      <c r="D815" s="261" t="s">
        <v>220</v>
      </c>
      <c r="E815" s="266" t="s">
        <v>1905</v>
      </c>
      <c r="F815" s="267">
        <v>11.89</v>
      </c>
      <c r="G815" s="263"/>
      <c r="H815" s="263"/>
      <c r="I815" s="263"/>
      <c r="J815" s="267">
        <v>0.02</v>
      </c>
      <c r="K815" s="263"/>
      <c r="L815" s="263"/>
      <c r="M815" s="263"/>
      <c r="N815" s="263"/>
      <c r="O815" s="263"/>
      <c r="P815" s="263"/>
      <c r="Q815" s="263"/>
    </row>
    <row r="816" spans="1:17" ht="22.5" x14ac:dyDescent="0.2">
      <c r="A816" s="252"/>
      <c r="B816" s="268" t="s">
        <v>521</v>
      </c>
      <c r="C816" s="265" t="s">
        <v>505</v>
      </c>
      <c r="D816" s="261" t="s">
        <v>216</v>
      </c>
      <c r="E816" s="266" t="s">
        <v>1758</v>
      </c>
      <c r="F816" s="267">
        <v>11328.8</v>
      </c>
      <c r="G816" s="263"/>
      <c r="H816" s="263"/>
      <c r="I816" s="263"/>
      <c r="J816" s="263"/>
      <c r="K816" s="263"/>
      <c r="L816" s="263"/>
      <c r="M816" s="263"/>
      <c r="N816" s="263"/>
      <c r="O816" s="263"/>
      <c r="P816" s="263"/>
      <c r="Q816" s="263"/>
    </row>
    <row r="817" spans="1:17" ht="22.5" x14ac:dyDescent="0.2">
      <c r="A817" s="252"/>
      <c r="B817" s="268" t="s">
        <v>522</v>
      </c>
      <c r="C817" s="265" t="s">
        <v>523</v>
      </c>
      <c r="D817" s="261" t="s">
        <v>220</v>
      </c>
      <c r="E817" s="266" t="s">
        <v>1906</v>
      </c>
      <c r="F817" s="267">
        <v>85</v>
      </c>
      <c r="G817" s="263"/>
      <c r="H817" s="263"/>
      <c r="I817" s="263"/>
      <c r="J817" s="267">
        <v>0.14000000000000001</v>
      </c>
      <c r="K817" s="263"/>
      <c r="L817" s="263"/>
      <c r="M817" s="263"/>
      <c r="N817" s="263"/>
      <c r="O817" s="263"/>
      <c r="P817" s="263"/>
      <c r="Q817" s="263"/>
    </row>
    <row r="818" spans="1:17" ht="33.75" x14ac:dyDescent="0.2">
      <c r="A818" s="252"/>
      <c r="B818" s="268" t="s">
        <v>524</v>
      </c>
      <c r="C818" s="265" t="s">
        <v>525</v>
      </c>
      <c r="D818" s="261" t="s">
        <v>412</v>
      </c>
      <c r="E818" s="266" t="s">
        <v>1907</v>
      </c>
      <c r="F818" s="267">
        <v>61.92</v>
      </c>
      <c r="G818" s="263"/>
      <c r="H818" s="263"/>
      <c r="I818" s="263"/>
      <c r="J818" s="267">
        <v>30.96</v>
      </c>
      <c r="K818" s="263"/>
      <c r="L818" s="263"/>
      <c r="M818" s="263"/>
      <c r="N818" s="263"/>
      <c r="O818" s="263"/>
      <c r="P818" s="263"/>
      <c r="Q818" s="263"/>
    </row>
    <row r="819" spans="1:17" ht="22.5" x14ac:dyDescent="0.2">
      <c r="A819" s="252"/>
      <c r="B819" s="268" t="s">
        <v>526</v>
      </c>
      <c r="C819" s="265" t="s">
        <v>414</v>
      </c>
      <c r="D819" s="261" t="s">
        <v>220</v>
      </c>
      <c r="E819" s="266" t="s">
        <v>1761</v>
      </c>
      <c r="F819" s="267">
        <v>763.06</v>
      </c>
      <c r="G819" s="263"/>
      <c r="H819" s="263"/>
      <c r="I819" s="263"/>
      <c r="J819" s="263"/>
      <c r="K819" s="263"/>
      <c r="L819" s="263"/>
      <c r="M819" s="263"/>
      <c r="N819" s="263"/>
      <c r="O819" s="263"/>
      <c r="P819" s="263"/>
      <c r="Q819" s="263"/>
    </row>
    <row r="820" spans="1:17" ht="22.5" x14ac:dyDescent="0.2">
      <c r="A820" s="252"/>
      <c r="B820" s="268" t="s">
        <v>527</v>
      </c>
      <c r="C820" s="265" t="s">
        <v>416</v>
      </c>
      <c r="D820" s="261" t="s">
        <v>231</v>
      </c>
      <c r="E820" s="266" t="s">
        <v>1762</v>
      </c>
      <c r="F820" s="267">
        <v>2.38</v>
      </c>
      <c r="G820" s="263"/>
      <c r="H820" s="263"/>
      <c r="I820" s="263"/>
      <c r="J820" s="263"/>
      <c r="K820" s="263"/>
      <c r="L820" s="263"/>
      <c r="M820" s="263"/>
      <c r="N820" s="263"/>
      <c r="O820" s="263"/>
      <c r="P820" s="263"/>
      <c r="Q820" s="263"/>
    </row>
    <row r="821" spans="1:17" ht="22.5" x14ac:dyDescent="0.2">
      <c r="A821" s="252"/>
      <c r="B821" s="268" t="s">
        <v>528</v>
      </c>
      <c r="C821" s="265" t="s">
        <v>418</v>
      </c>
      <c r="D821" s="261" t="s">
        <v>220</v>
      </c>
      <c r="E821" s="266" t="s">
        <v>1908</v>
      </c>
      <c r="F821" s="267">
        <v>4.88</v>
      </c>
      <c r="G821" s="263"/>
      <c r="H821" s="263"/>
      <c r="I821" s="263"/>
      <c r="J821" s="267">
        <v>7.0000000000000007E-2</v>
      </c>
      <c r="K821" s="263"/>
      <c r="L821" s="263"/>
      <c r="M821" s="263"/>
      <c r="N821" s="263"/>
      <c r="O821" s="263"/>
      <c r="P821" s="263"/>
      <c r="Q821" s="263"/>
    </row>
    <row r="822" spans="1:17" ht="55.5" x14ac:dyDescent="0.2">
      <c r="A822" s="252">
        <v>203</v>
      </c>
      <c r="B822" s="258" t="s">
        <v>1792</v>
      </c>
      <c r="C822" s="259" t="s">
        <v>1793</v>
      </c>
      <c r="D822" s="260" t="s">
        <v>423</v>
      </c>
      <c r="E822" s="287">
        <v>2</v>
      </c>
      <c r="F822" s="262">
        <v>250.79</v>
      </c>
      <c r="G822" s="262">
        <v>78.319999999999993</v>
      </c>
      <c r="H822" s="262">
        <v>161.88</v>
      </c>
      <c r="I822" s="262">
        <v>16.02</v>
      </c>
      <c r="J822" s="263">
        <v>502</v>
      </c>
      <c r="K822" s="263">
        <v>157</v>
      </c>
      <c r="L822" s="263">
        <v>324</v>
      </c>
      <c r="M822" s="263">
        <v>32</v>
      </c>
      <c r="N822" s="263">
        <v>5.78</v>
      </c>
      <c r="O822" s="263">
        <v>11.56</v>
      </c>
      <c r="P822" s="263">
        <v>0.88</v>
      </c>
      <c r="Q822" s="263">
        <v>1.76</v>
      </c>
    </row>
    <row r="823" spans="1:17" ht="19.5" x14ac:dyDescent="0.2">
      <c r="A823" s="252"/>
      <c r="B823" s="264"/>
      <c r="C823" s="265" t="s">
        <v>492</v>
      </c>
      <c r="D823" s="261" t="s">
        <v>119</v>
      </c>
      <c r="E823" s="266" t="s">
        <v>1794</v>
      </c>
      <c r="F823" s="267">
        <v>13.55</v>
      </c>
      <c r="G823" s="267">
        <v>13.55</v>
      </c>
      <c r="H823" s="263"/>
      <c r="I823" s="263"/>
      <c r="J823" s="267">
        <v>156.63999999999999</v>
      </c>
      <c r="K823" s="267">
        <v>156.63999999999999</v>
      </c>
      <c r="L823" s="263"/>
      <c r="M823" s="263"/>
      <c r="N823" s="263"/>
      <c r="O823" s="263"/>
      <c r="P823" s="263"/>
      <c r="Q823" s="263"/>
    </row>
    <row r="824" spans="1:17" ht="22.5" x14ac:dyDescent="0.2">
      <c r="A824" s="252"/>
      <c r="B824" s="268" t="s">
        <v>654</v>
      </c>
      <c r="C824" s="265" t="s">
        <v>655</v>
      </c>
      <c r="D824" s="261" t="s">
        <v>146</v>
      </c>
      <c r="E824" s="266" t="s">
        <v>1795</v>
      </c>
      <c r="F824" s="267">
        <v>172.79</v>
      </c>
      <c r="G824" s="263"/>
      <c r="H824" s="267">
        <v>172.79</v>
      </c>
      <c r="I824" s="267">
        <v>18.2</v>
      </c>
      <c r="J824" s="267">
        <v>304.11</v>
      </c>
      <c r="K824" s="263"/>
      <c r="L824" s="267">
        <v>304.11</v>
      </c>
      <c r="M824" s="267">
        <v>32.03</v>
      </c>
      <c r="N824" s="263"/>
      <c r="O824" s="263"/>
      <c r="P824" s="263"/>
      <c r="Q824" s="263"/>
    </row>
    <row r="825" spans="1:17" ht="19.5" x14ac:dyDescent="0.2">
      <c r="A825" s="252"/>
      <c r="B825" s="268" t="s">
        <v>789</v>
      </c>
      <c r="C825" s="265" t="s">
        <v>212</v>
      </c>
      <c r="D825" s="261" t="s">
        <v>146</v>
      </c>
      <c r="E825" s="266" t="s">
        <v>1796</v>
      </c>
      <c r="F825" s="267">
        <v>109.17</v>
      </c>
      <c r="G825" s="263"/>
      <c r="H825" s="267">
        <v>109.17</v>
      </c>
      <c r="I825" s="263"/>
      <c r="J825" s="267">
        <v>19.649999999999999</v>
      </c>
      <c r="K825" s="263"/>
      <c r="L825" s="267">
        <v>19.649999999999999</v>
      </c>
      <c r="M825" s="263"/>
      <c r="N825" s="263"/>
      <c r="O825" s="263"/>
      <c r="P825" s="263"/>
      <c r="Q825" s="263"/>
    </row>
    <row r="826" spans="1:17" ht="22.5" x14ac:dyDescent="0.2">
      <c r="A826" s="252"/>
      <c r="B826" s="268" t="s">
        <v>1797</v>
      </c>
      <c r="C826" s="265" t="s">
        <v>334</v>
      </c>
      <c r="D826" s="261" t="s">
        <v>231</v>
      </c>
      <c r="E826" s="266" t="s">
        <v>1798</v>
      </c>
      <c r="F826" s="267">
        <v>24.75</v>
      </c>
      <c r="G826" s="263"/>
      <c r="H826" s="263"/>
      <c r="I826" s="263"/>
      <c r="J826" s="267">
        <v>5.94</v>
      </c>
      <c r="K826" s="263"/>
      <c r="L826" s="263"/>
      <c r="M826" s="263"/>
      <c r="N826" s="263"/>
      <c r="O826" s="263"/>
      <c r="P826" s="263"/>
      <c r="Q826" s="263"/>
    </row>
    <row r="827" spans="1:17" ht="22.5" x14ac:dyDescent="0.2">
      <c r="A827" s="252"/>
      <c r="B827" s="268" t="s">
        <v>1799</v>
      </c>
      <c r="C827" s="265" t="s">
        <v>372</v>
      </c>
      <c r="D827" s="261" t="s">
        <v>231</v>
      </c>
      <c r="E827" s="266" t="s">
        <v>1800</v>
      </c>
      <c r="F827" s="267">
        <v>16.8</v>
      </c>
      <c r="G827" s="263"/>
      <c r="H827" s="263"/>
      <c r="I827" s="263"/>
      <c r="J827" s="267">
        <v>12.1</v>
      </c>
      <c r="K827" s="263"/>
      <c r="L827" s="263"/>
      <c r="M827" s="263"/>
      <c r="N827" s="263"/>
      <c r="O827" s="263"/>
      <c r="P827" s="263"/>
      <c r="Q827" s="263"/>
    </row>
    <row r="828" spans="1:17" ht="22.5" x14ac:dyDescent="0.2">
      <c r="A828" s="252"/>
      <c r="B828" s="268" t="s">
        <v>1201</v>
      </c>
      <c r="C828" s="265" t="s">
        <v>482</v>
      </c>
      <c r="D828" s="261" t="s">
        <v>71</v>
      </c>
      <c r="E828" s="266" t="s">
        <v>1801</v>
      </c>
      <c r="F828" s="267">
        <v>1</v>
      </c>
      <c r="G828" s="263"/>
      <c r="H828" s="263"/>
      <c r="I828" s="263"/>
      <c r="J828" s="267">
        <v>3.14</v>
      </c>
      <c r="K828" s="263"/>
      <c r="L828" s="263"/>
      <c r="M828" s="263"/>
      <c r="N828" s="263"/>
      <c r="O828" s="263"/>
      <c r="P828" s="263"/>
      <c r="Q828" s="263"/>
    </row>
    <row r="829" spans="1:17" ht="72" x14ac:dyDescent="0.2">
      <c r="A829" s="252">
        <v>204</v>
      </c>
      <c r="B829" s="258" t="s">
        <v>1802</v>
      </c>
      <c r="C829" s="259" t="s">
        <v>1803</v>
      </c>
      <c r="D829" s="260" t="s">
        <v>346</v>
      </c>
      <c r="E829" s="287">
        <v>2</v>
      </c>
      <c r="F829" s="262" t="s">
        <v>1804</v>
      </c>
      <c r="G829" s="263"/>
      <c r="H829" s="263"/>
      <c r="I829" s="263"/>
      <c r="J829" s="263">
        <v>103085</v>
      </c>
      <c r="K829" s="263"/>
      <c r="L829" s="263"/>
      <c r="M829" s="263"/>
      <c r="N829" s="263"/>
      <c r="O829" s="263"/>
      <c r="P829" s="263"/>
      <c r="Q829" s="263"/>
    </row>
    <row r="830" spans="1:17" ht="53.25" x14ac:dyDescent="0.2">
      <c r="A830" s="252">
        <v>205</v>
      </c>
      <c r="B830" s="258" t="s">
        <v>1805</v>
      </c>
      <c r="C830" s="259" t="s">
        <v>1806</v>
      </c>
      <c r="D830" s="260" t="s">
        <v>1768</v>
      </c>
      <c r="E830" s="287">
        <v>2</v>
      </c>
      <c r="F830" s="262">
        <v>50.86</v>
      </c>
      <c r="G830" s="262">
        <v>20.399999999999999</v>
      </c>
      <c r="H830" s="262">
        <v>7.82</v>
      </c>
      <c r="I830" s="263"/>
      <c r="J830" s="263">
        <v>102</v>
      </c>
      <c r="K830" s="263">
        <v>41</v>
      </c>
      <c r="L830" s="263">
        <v>16</v>
      </c>
      <c r="M830" s="263"/>
      <c r="N830" s="263">
        <v>1.46</v>
      </c>
      <c r="O830" s="263">
        <v>2.92</v>
      </c>
      <c r="P830" s="263"/>
      <c r="Q830" s="263"/>
    </row>
    <row r="831" spans="1:17" ht="19.5" x14ac:dyDescent="0.2">
      <c r="A831" s="252"/>
      <c r="B831" s="264"/>
      <c r="C831" s="265" t="s">
        <v>619</v>
      </c>
      <c r="D831" s="261" t="s">
        <v>119</v>
      </c>
      <c r="E831" s="266" t="s">
        <v>1807</v>
      </c>
      <c r="F831" s="267">
        <v>13.97</v>
      </c>
      <c r="G831" s="267">
        <v>13.97</v>
      </c>
      <c r="H831" s="263"/>
      <c r="I831" s="263"/>
      <c r="J831" s="267">
        <v>40.79</v>
      </c>
      <c r="K831" s="267">
        <v>40.79</v>
      </c>
      <c r="L831" s="263"/>
      <c r="M831" s="263"/>
      <c r="N831" s="263"/>
      <c r="O831" s="263"/>
      <c r="P831" s="263"/>
      <c r="Q831" s="263"/>
    </row>
    <row r="832" spans="1:17" ht="22.5" x14ac:dyDescent="0.2">
      <c r="A832" s="252"/>
      <c r="B832" s="268" t="s">
        <v>1602</v>
      </c>
      <c r="C832" s="265" t="s">
        <v>327</v>
      </c>
      <c r="D832" s="261" t="s">
        <v>146</v>
      </c>
      <c r="E832" s="266" t="s">
        <v>1808</v>
      </c>
      <c r="F832" s="267">
        <v>8.9700000000000006</v>
      </c>
      <c r="G832" s="263"/>
      <c r="H832" s="267">
        <v>8.9700000000000006</v>
      </c>
      <c r="I832" s="263"/>
      <c r="J832" s="267">
        <v>13.46</v>
      </c>
      <c r="K832" s="263"/>
      <c r="L832" s="267">
        <v>13.46</v>
      </c>
      <c r="M832" s="263"/>
      <c r="N832" s="263"/>
      <c r="O832" s="263"/>
      <c r="P832" s="263"/>
      <c r="Q832" s="263"/>
    </row>
    <row r="833" spans="1:17" ht="19.5" x14ac:dyDescent="0.2">
      <c r="A833" s="252"/>
      <c r="B833" s="268" t="s">
        <v>789</v>
      </c>
      <c r="C833" s="265" t="s">
        <v>212</v>
      </c>
      <c r="D833" s="261" t="s">
        <v>146</v>
      </c>
      <c r="E833" s="266" t="s">
        <v>675</v>
      </c>
      <c r="F833" s="267">
        <v>109.17</v>
      </c>
      <c r="G833" s="263"/>
      <c r="H833" s="267">
        <v>109.17</v>
      </c>
      <c r="I833" s="263"/>
      <c r="J833" s="267">
        <v>2.1800000000000002</v>
      </c>
      <c r="K833" s="263"/>
      <c r="L833" s="267">
        <v>2.1800000000000002</v>
      </c>
      <c r="M833" s="263"/>
      <c r="N833" s="263"/>
      <c r="O833" s="263"/>
      <c r="P833" s="263"/>
      <c r="Q833" s="263"/>
    </row>
    <row r="834" spans="1:17" ht="22.5" x14ac:dyDescent="0.2">
      <c r="A834" s="252"/>
      <c r="B834" s="268" t="s">
        <v>1604</v>
      </c>
      <c r="C834" s="265" t="s">
        <v>332</v>
      </c>
      <c r="D834" s="261" t="s">
        <v>216</v>
      </c>
      <c r="E834" s="266" t="s">
        <v>1809</v>
      </c>
      <c r="F834" s="267">
        <v>11130.07</v>
      </c>
      <c r="G834" s="263"/>
      <c r="H834" s="263"/>
      <c r="I834" s="263"/>
      <c r="J834" s="267">
        <v>7.79</v>
      </c>
      <c r="K834" s="263"/>
      <c r="L834" s="263"/>
      <c r="M834" s="263"/>
      <c r="N834" s="263"/>
      <c r="O834" s="263"/>
      <c r="P834" s="263"/>
      <c r="Q834" s="263"/>
    </row>
    <row r="835" spans="1:17" ht="22.5" x14ac:dyDescent="0.2">
      <c r="A835" s="252"/>
      <c r="B835" s="268" t="s">
        <v>1606</v>
      </c>
      <c r="C835" s="265" t="s">
        <v>429</v>
      </c>
      <c r="D835" s="261" t="s">
        <v>216</v>
      </c>
      <c r="E835" s="266" t="s">
        <v>1810</v>
      </c>
      <c r="F835" s="267">
        <v>19992</v>
      </c>
      <c r="G835" s="263"/>
      <c r="H835" s="263"/>
      <c r="I835" s="263"/>
      <c r="J835" s="267">
        <v>31.99</v>
      </c>
      <c r="K835" s="263"/>
      <c r="L835" s="263"/>
      <c r="M835" s="263"/>
      <c r="N835" s="263"/>
      <c r="O835" s="263"/>
      <c r="P835" s="263"/>
      <c r="Q835" s="263"/>
    </row>
    <row r="836" spans="1:17" ht="22.5" x14ac:dyDescent="0.2">
      <c r="A836" s="252"/>
      <c r="B836" s="268" t="s">
        <v>1811</v>
      </c>
      <c r="C836" s="265" t="s">
        <v>433</v>
      </c>
      <c r="D836" s="261" t="s">
        <v>434</v>
      </c>
      <c r="E836" s="266" t="s">
        <v>1812</v>
      </c>
      <c r="F836" s="267">
        <v>2975</v>
      </c>
      <c r="G836" s="263"/>
      <c r="H836" s="263"/>
      <c r="I836" s="263"/>
      <c r="J836" s="267">
        <v>5.95</v>
      </c>
      <c r="K836" s="263"/>
      <c r="L836" s="263"/>
      <c r="M836" s="263"/>
      <c r="N836" s="263"/>
      <c r="O836" s="263"/>
      <c r="P836" s="263"/>
      <c r="Q836" s="263"/>
    </row>
    <row r="837" spans="1:17" ht="43.5" x14ac:dyDescent="0.2">
      <c r="A837" s="252">
        <v>206</v>
      </c>
      <c r="B837" s="258" t="s">
        <v>421</v>
      </c>
      <c r="C837" s="259" t="s">
        <v>1909</v>
      </c>
      <c r="D837" s="260" t="s">
        <v>423</v>
      </c>
      <c r="E837" s="287">
        <v>1</v>
      </c>
      <c r="F837" s="262">
        <v>278.39</v>
      </c>
      <c r="G837" s="262">
        <v>37.19</v>
      </c>
      <c r="H837" s="262">
        <v>11.67</v>
      </c>
      <c r="I837" s="262">
        <v>0.36</v>
      </c>
      <c r="J837" s="263">
        <v>278</v>
      </c>
      <c r="K837" s="263">
        <v>37</v>
      </c>
      <c r="L837" s="263">
        <v>12</v>
      </c>
      <c r="M837" s="263"/>
      <c r="N837" s="263">
        <v>2.91</v>
      </c>
      <c r="O837" s="263">
        <v>2.91</v>
      </c>
      <c r="P837" s="263">
        <v>0.02</v>
      </c>
      <c r="Q837" s="263">
        <v>0.02</v>
      </c>
    </row>
    <row r="838" spans="1:17" ht="19.5" x14ac:dyDescent="0.2">
      <c r="A838" s="252"/>
      <c r="B838" s="264"/>
      <c r="C838" s="265" t="s">
        <v>152</v>
      </c>
      <c r="D838" s="261" t="s">
        <v>119</v>
      </c>
      <c r="E838" s="266" t="s">
        <v>1910</v>
      </c>
      <c r="F838" s="267">
        <v>12.78</v>
      </c>
      <c r="G838" s="267">
        <v>12.78</v>
      </c>
      <c r="H838" s="263"/>
      <c r="I838" s="263"/>
      <c r="J838" s="267">
        <v>37.19</v>
      </c>
      <c r="K838" s="267">
        <v>37.19</v>
      </c>
      <c r="L838" s="263"/>
      <c r="M838" s="263"/>
      <c r="N838" s="263"/>
      <c r="O838" s="263"/>
      <c r="P838" s="263"/>
      <c r="Q838" s="263"/>
    </row>
    <row r="839" spans="1:17" ht="22.5" x14ac:dyDescent="0.2">
      <c r="A839" s="252"/>
      <c r="B839" s="268" t="s">
        <v>402</v>
      </c>
      <c r="C839" s="265" t="s">
        <v>403</v>
      </c>
      <c r="D839" s="261" t="s">
        <v>146</v>
      </c>
      <c r="E839" s="266" t="s">
        <v>1033</v>
      </c>
      <c r="F839" s="267">
        <v>255.96</v>
      </c>
      <c r="G839" s="263"/>
      <c r="H839" s="267">
        <v>255.96</v>
      </c>
      <c r="I839" s="267">
        <v>18.2</v>
      </c>
      <c r="J839" s="267">
        <v>2.56</v>
      </c>
      <c r="K839" s="263"/>
      <c r="L839" s="267">
        <v>2.56</v>
      </c>
      <c r="M839" s="267">
        <v>0.18</v>
      </c>
      <c r="N839" s="263"/>
      <c r="O839" s="263"/>
      <c r="P839" s="263"/>
      <c r="Q839" s="263"/>
    </row>
    <row r="840" spans="1:17" ht="22.5" x14ac:dyDescent="0.2">
      <c r="A840" s="252"/>
      <c r="B840" s="268" t="s">
        <v>190</v>
      </c>
      <c r="C840" s="265" t="s">
        <v>191</v>
      </c>
      <c r="D840" s="261" t="s">
        <v>146</v>
      </c>
      <c r="E840" s="266" t="s">
        <v>1033</v>
      </c>
      <c r="F840" s="267">
        <v>127.47</v>
      </c>
      <c r="G840" s="263"/>
      <c r="H840" s="267">
        <v>127.47</v>
      </c>
      <c r="I840" s="267">
        <v>18.2</v>
      </c>
      <c r="J840" s="267">
        <v>1.27</v>
      </c>
      <c r="K840" s="263"/>
      <c r="L840" s="267">
        <v>1.27</v>
      </c>
      <c r="M840" s="267">
        <v>0.18</v>
      </c>
      <c r="N840" s="263"/>
      <c r="O840" s="263"/>
      <c r="P840" s="263"/>
      <c r="Q840" s="263"/>
    </row>
    <row r="841" spans="1:17" ht="22.5" x14ac:dyDescent="0.2">
      <c r="A841" s="252"/>
      <c r="B841" s="268" t="s">
        <v>405</v>
      </c>
      <c r="C841" s="265" t="s">
        <v>327</v>
      </c>
      <c r="D841" s="261" t="s">
        <v>146</v>
      </c>
      <c r="E841" s="266" t="s">
        <v>1911</v>
      </c>
      <c r="F841" s="267">
        <v>8.9700000000000006</v>
      </c>
      <c r="G841" s="263"/>
      <c r="H841" s="267">
        <v>8.9700000000000006</v>
      </c>
      <c r="I841" s="263"/>
      <c r="J841" s="267">
        <v>5.65</v>
      </c>
      <c r="K841" s="263"/>
      <c r="L841" s="267">
        <v>5.65</v>
      </c>
      <c r="M841" s="263"/>
      <c r="N841" s="263"/>
      <c r="O841" s="263"/>
      <c r="P841" s="263"/>
      <c r="Q841" s="263"/>
    </row>
    <row r="842" spans="1:17" ht="19.5" x14ac:dyDescent="0.2">
      <c r="A842" s="252"/>
      <c r="B842" s="268" t="s">
        <v>407</v>
      </c>
      <c r="C842" s="265" t="s">
        <v>212</v>
      </c>
      <c r="D842" s="261" t="s">
        <v>146</v>
      </c>
      <c r="E842" s="266" t="s">
        <v>1200</v>
      </c>
      <c r="F842" s="267">
        <v>109.17</v>
      </c>
      <c r="G842" s="263"/>
      <c r="H842" s="267">
        <v>109.17</v>
      </c>
      <c r="I842" s="263"/>
      <c r="J842" s="267">
        <v>2.1800000000000002</v>
      </c>
      <c r="K842" s="263"/>
      <c r="L842" s="267">
        <v>2.1800000000000002</v>
      </c>
      <c r="M842" s="263"/>
      <c r="N842" s="263"/>
      <c r="O842" s="263"/>
      <c r="P842" s="263"/>
      <c r="Q842" s="263"/>
    </row>
    <row r="843" spans="1:17" ht="22.5" x14ac:dyDescent="0.2">
      <c r="A843" s="252"/>
      <c r="B843" s="268" t="s">
        <v>409</v>
      </c>
      <c r="C843" s="265" t="s">
        <v>332</v>
      </c>
      <c r="D843" s="261" t="s">
        <v>216</v>
      </c>
      <c r="E843" s="266" t="s">
        <v>1912</v>
      </c>
      <c r="F843" s="267">
        <v>11130.07</v>
      </c>
      <c r="G843" s="263"/>
      <c r="H843" s="263"/>
      <c r="I843" s="263"/>
      <c r="J843" s="267">
        <v>3.34</v>
      </c>
      <c r="K843" s="263"/>
      <c r="L843" s="263"/>
      <c r="M843" s="263"/>
      <c r="N843" s="263"/>
      <c r="O843" s="263"/>
      <c r="P843" s="263"/>
      <c r="Q843" s="263"/>
    </row>
    <row r="844" spans="1:17" ht="22.5" x14ac:dyDescent="0.2">
      <c r="A844" s="252"/>
      <c r="B844" s="268" t="s">
        <v>428</v>
      </c>
      <c r="C844" s="265" t="s">
        <v>429</v>
      </c>
      <c r="D844" s="261" t="s">
        <v>216</v>
      </c>
      <c r="E844" s="266" t="s">
        <v>1913</v>
      </c>
      <c r="F844" s="267">
        <v>19992</v>
      </c>
      <c r="G844" s="263"/>
      <c r="H844" s="263"/>
      <c r="I844" s="263"/>
      <c r="J844" s="267">
        <v>41.98</v>
      </c>
      <c r="K844" s="263"/>
      <c r="L844" s="263"/>
      <c r="M844" s="263"/>
      <c r="N844" s="263"/>
      <c r="O844" s="263"/>
      <c r="P844" s="263"/>
      <c r="Q844" s="263"/>
    </row>
    <row r="845" spans="1:17" ht="33.75" x14ac:dyDescent="0.2">
      <c r="A845" s="252"/>
      <c r="B845" s="268" t="s">
        <v>430</v>
      </c>
      <c r="C845" s="265" t="s">
        <v>431</v>
      </c>
      <c r="D845" s="261" t="s">
        <v>346</v>
      </c>
      <c r="E845" s="266" t="s">
        <v>1729</v>
      </c>
      <c r="F845" s="267">
        <v>89.26</v>
      </c>
      <c r="G845" s="263"/>
      <c r="H845" s="263"/>
      <c r="I845" s="263"/>
      <c r="J845" s="267">
        <v>178.52</v>
      </c>
      <c r="K845" s="263"/>
      <c r="L845" s="263"/>
      <c r="M845" s="263"/>
      <c r="N845" s="263"/>
      <c r="O845" s="263"/>
      <c r="P845" s="263"/>
      <c r="Q845" s="263"/>
    </row>
    <row r="846" spans="1:17" ht="22.5" x14ac:dyDescent="0.2">
      <c r="A846" s="252"/>
      <c r="B846" s="268" t="s">
        <v>432</v>
      </c>
      <c r="C846" s="265" t="s">
        <v>433</v>
      </c>
      <c r="D846" s="261" t="s">
        <v>434</v>
      </c>
      <c r="E846" s="266" t="s">
        <v>1610</v>
      </c>
      <c r="F846" s="267">
        <v>2975</v>
      </c>
      <c r="G846" s="263"/>
      <c r="H846" s="263"/>
      <c r="I846" s="263"/>
      <c r="J846" s="267">
        <v>5.95</v>
      </c>
      <c r="K846" s="263"/>
      <c r="L846" s="263"/>
      <c r="M846" s="263"/>
      <c r="N846" s="263"/>
      <c r="O846" s="263"/>
      <c r="P846" s="263"/>
      <c r="Q846" s="263"/>
    </row>
    <row r="847" spans="1:17" ht="72" x14ac:dyDescent="0.2">
      <c r="A847" s="252">
        <v>207</v>
      </c>
      <c r="B847" s="258" t="s">
        <v>1624</v>
      </c>
      <c r="C847" s="259" t="s">
        <v>1914</v>
      </c>
      <c r="D847" s="260" t="s">
        <v>346</v>
      </c>
      <c r="E847" s="287">
        <v>1</v>
      </c>
      <c r="F847" s="262" t="s">
        <v>1915</v>
      </c>
      <c r="G847" s="263"/>
      <c r="H847" s="263"/>
      <c r="I847" s="263"/>
      <c r="J847" s="263">
        <v>1692</v>
      </c>
      <c r="K847" s="263"/>
      <c r="L847" s="263"/>
      <c r="M847" s="263"/>
      <c r="N847" s="263"/>
      <c r="O847" s="263"/>
      <c r="P847" s="263"/>
      <c r="Q847" s="263"/>
    </row>
    <row r="848" spans="1:17" ht="43.5" x14ac:dyDescent="0.2">
      <c r="A848" s="252">
        <v>208</v>
      </c>
      <c r="B848" s="258" t="s">
        <v>1916</v>
      </c>
      <c r="C848" s="259" t="s">
        <v>1917</v>
      </c>
      <c r="D848" s="260" t="s">
        <v>423</v>
      </c>
      <c r="E848" s="287">
        <v>2</v>
      </c>
      <c r="F848" s="262">
        <v>492.19</v>
      </c>
      <c r="G848" s="262">
        <v>85.88</v>
      </c>
      <c r="H848" s="262">
        <v>20.84</v>
      </c>
      <c r="I848" s="262">
        <v>0.73</v>
      </c>
      <c r="J848" s="263">
        <v>984</v>
      </c>
      <c r="K848" s="263">
        <v>172</v>
      </c>
      <c r="L848" s="263">
        <v>42</v>
      </c>
      <c r="M848" s="263">
        <v>1</v>
      </c>
      <c r="N848" s="263">
        <v>6.72</v>
      </c>
      <c r="O848" s="263">
        <v>13.44</v>
      </c>
      <c r="P848" s="263">
        <v>0.04</v>
      </c>
      <c r="Q848" s="263">
        <v>0.08</v>
      </c>
    </row>
    <row r="849" spans="1:17" ht="19.5" x14ac:dyDescent="0.2">
      <c r="A849" s="252"/>
      <c r="B849" s="264"/>
      <c r="C849" s="265" t="s">
        <v>152</v>
      </c>
      <c r="D849" s="261" t="s">
        <v>119</v>
      </c>
      <c r="E849" s="266" t="s">
        <v>1918</v>
      </c>
      <c r="F849" s="267">
        <v>12.78</v>
      </c>
      <c r="G849" s="267">
        <v>12.78</v>
      </c>
      <c r="H849" s="263"/>
      <c r="I849" s="263"/>
      <c r="J849" s="267">
        <v>171.76</v>
      </c>
      <c r="K849" s="267">
        <v>171.76</v>
      </c>
      <c r="L849" s="263"/>
      <c r="M849" s="263"/>
      <c r="N849" s="263"/>
      <c r="O849" s="263"/>
      <c r="P849" s="263"/>
      <c r="Q849" s="263"/>
    </row>
    <row r="850" spans="1:17" ht="22.5" x14ac:dyDescent="0.2">
      <c r="A850" s="252"/>
      <c r="B850" s="268" t="s">
        <v>402</v>
      </c>
      <c r="C850" s="265" t="s">
        <v>403</v>
      </c>
      <c r="D850" s="261" t="s">
        <v>146</v>
      </c>
      <c r="E850" s="266" t="s">
        <v>1620</v>
      </c>
      <c r="F850" s="267">
        <v>255.96</v>
      </c>
      <c r="G850" s="263"/>
      <c r="H850" s="267">
        <v>255.96</v>
      </c>
      <c r="I850" s="267">
        <v>18.2</v>
      </c>
      <c r="J850" s="267">
        <v>10.24</v>
      </c>
      <c r="K850" s="263"/>
      <c r="L850" s="267">
        <v>10.24</v>
      </c>
      <c r="M850" s="267">
        <v>0.73</v>
      </c>
      <c r="N850" s="263"/>
      <c r="O850" s="263"/>
      <c r="P850" s="263"/>
      <c r="Q850" s="263"/>
    </row>
    <row r="851" spans="1:17" ht="22.5" x14ac:dyDescent="0.2">
      <c r="A851" s="252"/>
      <c r="B851" s="268" t="s">
        <v>190</v>
      </c>
      <c r="C851" s="265" t="s">
        <v>191</v>
      </c>
      <c r="D851" s="261" t="s">
        <v>146</v>
      </c>
      <c r="E851" s="266" t="s">
        <v>1620</v>
      </c>
      <c r="F851" s="267">
        <v>127.47</v>
      </c>
      <c r="G851" s="263"/>
      <c r="H851" s="267">
        <v>127.47</v>
      </c>
      <c r="I851" s="267">
        <v>18.2</v>
      </c>
      <c r="J851" s="267">
        <v>5.0999999999999996</v>
      </c>
      <c r="K851" s="263"/>
      <c r="L851" s="267">
        <v>5.0999999999999996</v>
      </c>
      <c r="M851" s="267">
        <v>0.73</v>
      </c>
      <c r="N851" s="263"/>
      <c r="O851" s="263"/>
      <c r="P851" s="263"/>
      <c r="Q851" s="263"/>
    </row>
    <row r="852" spans="1:17" ht="22.5" x14ac:dyDescent="0.2">
      <c r="A852" s="252"/>
      <c r="B852" s="268" t="s">
        <v>405</v>
      </c>
      <c r="C852" s="265" t="s">
        <v>327</v>
      </c>
      <c r="D852" s="261" t="s">
        <v>146</v>
      </c>
      <c r="E852" s="266" t="s">
        <v>1919</v>
      </c>
      <c r="F852" s="267">
        <v>8.9700000000000006</v>
      </c>
      <c r="G852" s="263"/>
      <c r="H852" s="267">
        <v>8.9700000000000006</v>
      </c>
      <c r="I852" s="263"/>
      <c r="J852" s="267">
        <v>15.43</v>
      </c>
      <c r="K852" s="263"/>
      <c r="L852" s="267">
        <v>15.43</v>
      </c>
      <c r="M852" s="263"/>
      <c r="N852" s="263"/>
      <c r="O852" s="263"/>
      <c r="P852" s="263"/>
      <c r="Q852" s="263"/>
    </row>
    <row r="853" spans="1:17" ht="19.5" x14ac:dyDescent="0.2">
      <c r="A853" s="252"/>
      <c r="B853" s="268" t="s">
        <v>407</v>
      </c>
      <c r="C853" s="265" t="s">
        <v>212</v>
      </c>
      <c r="D853" s="261" t="s">
        <v>146</v>
      </c>
      <c r="E853" s="266" t="s">
        <v>1920</v>
      </c>
      <c r="F853" s="267">
        <v>109.17</v>
      </c>
      <c r="G853" s="263"/>
      <c r="H853" s="267">
        <v>109.17</v>
      </c>
      <c r="I853" s="263"/>
      <c r="J853" s="267">
        <v>10.92</v>
      </c>
      <c r="K853" s="263"/>
      <c r="L853" s="267">
        <v>10.92</v>
      </c>
      <c r="M853" s="263"/>
      <c r="N853" s="263"/>
      <c r="O853" s="263"/>
      <c r="P853" s="263"/>
      <c r="Q853" s="263"/>
    </row>
    <row r="854" spans="1:17" ht="22.5" x14ac:dyDescent="0.2">
      <c r="A854" s="252"/>
      <c r="B854" s="268" t="s">
        <v>409</v>
      </c>
      <c r="C854" s="265" t="s">
        <v>332</v>
      </c>
      <c r="D854" s="261" t="s">
        <v>216</v>
      </c>
      <c r="E854" s="266" t="s">
        <v>1921</v>
      </c>
      <c r="F854" s="267">
        <v>11130.07</v>
      </c>
      <c r="G854" s="263"/>
      <c r="H854" s="263"/>
      <c r="I854" s="263"/>
      <c r="J854" s="267">
        <v>12.24</v>
      </c>
      <c r="K854" s="263"/>
      <c r="L854" s="263"/>
      <c r="M854" s="263"/>
      <c r="N854" s="263"/>
      <c r="O854" s="263"/>
      <c r="P854" s="263"/>
      <c r="Q854" s="263"/>
    </row>
    <row r="855" spans="1:17" ht="22.5" x14ac:dyDescent="0.2">
      <c r="A855" s="252"/>
      <c r="B855" s="268" t="s">
        <v>1922</v>
      </c>
      <c r="C855" s="265" t="s">
        <v>1923</v>
      </c>
      <c r="D855" s="261" t="s">
        <v>216</v>
      </c>
      <c r="E855" s="266" t="s">
        <v>1924</v>
      </c>
      <c r="F855" s="267">
        <v>19992</v>
      </c>
      <c r="G855" s="263"/>
      <c r="H855" s="263"/>
      <c r="I855" s="263"/>
      <c r="J855" s="267">
        <v>201.92</v>
      </c>
      <c r="K855" s="263"/>
      <c r="L855" s="263"/>
      <c r="M855" s="263"/>
      <c r="N855" s="263"/>
      <c r="O855" s="263"/>
      <c r="P855" s="263"/>
      <c r="Q855" s="263"/>
    </row>
    <row r="856" spans="1:17" ht="33.75" x14ac:dyDescent="0.2">
      <c r="A856" s="252"/>
      <c r="B856" s="268" t="s">
        <v>1925</v>
      </c>
      <c r="C856" s="265" t="s">
        <v>1926</v>
      </c>
      <c r="D856" s="261" t="s">
        <v>346</v>
      </c>
      <c r="E856" s="266" t="s">
        <v>1927</v>
      </c>
      <c r="F856" s="267">
        <v>134.47999999999999</v>
      </c>
      <c r="G856" s="263"/>
      <c r="H856" s="263"/>
      <c r="I856" s="263"/>
      <c r="J856" s="267">
        <v>537.91999999999996</v>
      </c>
      <c r="K856" s="263"/>
      <c r="L856" s="263"/>
      <c r="M856" s="263"/>
      <c r="N856" s="263"/>
      <c r="O856" s="263"/>
      <c r="P856" s="263"/>
      <c r="Q856" s="263"/>
    </row>
    <row r="857" spans="1:17" ht="22.5" x14ac:dyDescent="0.2">
      <c r="A857" s="252"/>
      <c r="B857" s="268" t="s">
        <v>1928</v>
      </c>
      <c r="C857" s="265" t="s">
        <v>1929</v>
      </c>
      <c r="D857" s="261" t="s">
        <v>434</v>
      </c>
      <c r="E857" s="266" t="s">
        <v>1623</v>
      </c>
      <c r="F857" s="267">
        <v>4760</v>
      </c>
      <c r="G857" s="263"/>
      <c r="H857" s="263"/>
      <c r="I857" s="263"/>
      <c r="J857" s="267">
        <v>19.04</v>
      </c>
      <c r="K857" s="263"/>
      <c r="L857" s="263"/>
      <c r="M857" s="263"/>
      <c r="N857" s="263"/>
      <c r="O857" s="263"/>
      <c r="P857" s="263"/>
      <c r="Q857" s="263"/>
    </row>
    <row r="858" spans="1:17" ht="72" x14ac:dyDescent="0.2">
      <c r="A858" s="252">
        <v>209</v>
      </c>
      <c r="B858" s="258" t="s">
        <v>1624</v>
      </c>
      <c r="C858" s="259" t="s">
        <v>1930</v>
      </c>
      <c r="D858" s="260" t="s">
        <v>346</v>
      </c>
      <c r="E858" s="287">
        <v>2</v>
      </c>
      <c r="F858" s="262" t="s">
        <v>1931</v>
      </c>
      <c r="G858" s="263"/>
      <c r="H858" s="263"/>
      <c r="I858" s="263"/>
      <c r="J858" s="263">
        <v>5194</v>
      </c>
      <c r="K858" s="263"/>
      <c r="L858" s="263"/>
      <c r="M858" s="263"/>
      <c r="N858" s="263"/>
      <c r="O858" s="263"/>
      <c r="P858" s="263"/>
      <c r="Q858" s="263"/>
    </row>
    <row r="859" spans="1:17" ht="41.25" x14ac:dyDescent="0.2">
      <c r="A859" s="252">
        <v>210</v>
      </c>
      <c r="B859" s="258" t="s">
        <v>421</v>
      </c>
      <c r="C859" s="259" t="s">
        <v>1932</v>
      </c>
      <c r="D859" s="260" t="s">
        <v>423</v>
      </c>
      <c r="E859" s="287">
        <v>2</v>
      </c>
      <c r="F859" s="262">
        <v>99.87</v>
      </c>
      <c r="G859" s="262">
        <v>37.19</v>
      </c>
      <c r="H859" s="262">
        <v>11.67</v>
      </c>
      <c r="I859" s="262">
        <v>0.36</v>
      </c>
      <c r="J859" s="263">
        <v>200</v>
      </c>
      <c r="K859" s="263">
        <v>74</v>
      </c>
      <c r="L859" s="263">
        <v>23</v>
      </c>
      <c r="M859" s="263">
        <v>1</v>
      </c>
      <c r="N859" s="263">
        <v>2.91</v>
      </c>
      <c r="O859" s="263">
        <v>5.82</v>
      </c>
      <c r="P859" s="263">
        <v>0.02</v>
      </c>
      <c r="Q859" s="263">
        <v>0.04</v>
      </c>
    </row>
    <row r="860" spans="1:17" ht="19.5" x14ac:dyDescent="0.2">
      <c r="A860" s="252"/>
      <c r="B860" s="264"/>
      <c r="C860" s="265" t="s">
        <v>152</v>
      </c>
      <c r="D860" s="261" t="s">
        <v>119</v>
      </c>
      <c r="E860" s="266" t="s">
        <v>1933</v>
      </c>
      <c r="F860" s="267">
        <v>12.78</v>
      </c>
      <c r="G860" s="267">
        <v>12.78</v>
      </c>
      <c r="H860" s="263"/>
      <c r="I860" s="263"/>
      <c r="J860" s="267">
        <v>74.38</v>
      </c>
      <c r="K860" s="267">
        <v>74.38</v>
      </c>
      <c r="L860" s="263"/>
      <c r="M860" s="263"/>
      <c r="N860" s="263"/>
      <c r="O860" s="263"/>
      <c r="P860" s="263"/>
      <c r="Q860" s="263"/>
    </row>
    <row r="861" spans="1:17" ht="22.5" x14ac:dyDescent="0.2">
      <c r="A861" s="252"/>
      <c r="B861" s="268" t="s">
        <v>402</v>
      </c>
      <c r="C861" s="265" t="s">
        <v>403</v>
      </c>
      <c r="D861" s="261" t="s">
        <v>146</v>
      </c>
      <c r="E861" s="266" t="s">
        <v>675</v>
      </c>
      <c r="F861" s="267">
        <v>255.96</v>
      </c>
      <c r="G861" s="263"/>
      <c r="H861" s="267">
        <v>255.96</v>
      </c>
      <c r="I861" s="267">
        <v>18.2</v>
      </c>
      <c r="J861" s="267">
        <v>5.12</v>
      </c>
      <c r="K861" s="263"/>
      <c r="L861" s="267">
        <v>5.12</v>
      </c>
      <c r="M861" s="267">
        <v>0.36</v>
      </c>
      <c r="N861" s="263"/>
      <c r="O861" s="263"/>
      <c r="P861" s="263"/>
      <c r="Q861" s="263"/>
    </row>
    <row r="862" spans="1:17" ht="22.5" x14ac:dyDescent="0.2">
      <c r="A862" s="252"/>
      <c r="B862" s="268" t="s">
        <v>190</v>
      </c>
      <c r="C862" s="265" t="s">
        <v>191</v>
      </c>
      <c r="D862" s="261" t="s">
        <v>146</v>
      </c>
      <c r="E862" s="266" t="s">
        <v>675</v>
      </c>
      <c r="F862" s="267">
        <v>127.47</v>
      </c>
      <c r="G862" s="263"/>
      <c r="H862" s="267">
        <v>127.47</v>
      </c>
      <c r="I862" s="267">
        <v>18.2</v>
      </c>
      <c r="J862" s="267">
        <v>2.5499999999999998</v>
      </c>
      <c r="K862" s="263"/>
      <c r="L862" s="267">
        <v>2.5499999999999998</v>
      </c>
      <c r="M862" s="267">
        <v>0.36</v>
      </c>
      <c r="N862" s="263"/>
      <c r="O862" s="263"/>
      <c r="P862" s="263"/>
      <c r="Q862" s="263"/>
    </row>
    <row r="863" spans="1:17" ht="22.5" x14ac:dyDescent="0.2">
      <c r="A863" s="252"/>
      <c r="B863" s="268" t="s">
        <v>405</v>
      </c>
      <c r="C863" s="265" t="s">
        <v>327</v>
      </c>
      <c r="D863" s="261" t="s">
        <v>146</v>
      </c>
      <c r="E863" s="266" t="s">
        <v>1934</v>
      </c>
      <c r="F863" s="267">
        <v>8.9700000000000006</v>
      </c>
      <c r="G863" s="263"/>
      <c r="H863" s="267">
        <v>8.9700000000000006</v>
      </c>
      <c r="I863" s="263"/>
      <c r="J863" s="267">
        <v>11.3</v>
      </c>
      <c r="K863" s="263"/>
      <c r="L863" s="267">
        <v>11.3</v>
      </c>
      <c r="M863" s="263"/>
      <c r="N863" s="263"/>
      <c r="O863" s="263"/>
      <c r="P863" s="263"/>
      <c r="Q863" s="263"/>
    </row>
    <row r="864" spans="1:17" ht="19.5" x14ac:dyDescent="0.2">
      <c r="A864" s="252"/>
      <c r="B864" s="268" t="s">
        <v>407</v>
      </c>
      <c r="C864" s="265" t="s">
        <v>212</v>
      </c>
      <c r="D864" s="261" t="s">
        <v>146</v>
      </c>
      <c r="E864" s="266" t="s">
        <v>1620</v>
      </c>
      <c r="F864" s="267">
        <v>109.17</v>
      </c>
      <c r="G864" s="263"/>
      <c r="H864" s="267">
        <v>109.17</v>
      </c>
      <c r="I864" s="263"/>
      <c r="J864" s="267">
        <v>4.37</v>
      </c>
      <c r="K864" s="263"/>
      <c r="L864" s="267">
        <v>4.37</v>
      </c>
      <c r="M864" s="263"/>
      <c r="N864" s="263"/>
      <c r="O864" s="263"/>
      <c r="P864" s="263"/>
      <c r="Q864" s="263"/>
    </row>
    <row r="865" spans="1:17" ht="22.5" x14ac:dyDescent="0.2">
      <c r="A865" s="252"/>
      <c r="B865" s="268" t="s">
        <v>409</v>
      </c>
      <c r="C865" s="265" t="s">
        <v>332</v>
      </c>
      <c r="D865" s="261" t="s">
        <v>216</v>
      </c>
      <c r="E865" s="266" t="s">
        <v>1809</v>
      </c>
      <c r="F865" s="267">
        <v>11130.07</v>
      </c>
      <c r="G865" s="263"/>
      <c r="H865" s="263"/>
      <c r="I865" s="263"/>
      <c r="J865" s="267">
        <v>7.79</v>
      </c>
      <c r="K865" s="263"/>
      <c r="L865" s="263"/>
      <c r="M865" s="263"/>
      <c r="N865" s="263"/>
      <c r="O865" s="263"/>
      <c r="P865" s="263"/>
      <c r="Q865" s="263"/>
    </row>
    <row r="866" spans="1:17" ht="22.5" x14ac:dyDescent="0.2">
      <c r="A866" s="252"/>
      <c r="B866" s="268" t="s">
        <v>428</v>
      </c>
      <c r="C866" s="265" t="s">
        <v>429</v>
      </c>
      <c r="D866" s="261" t="s">
        <v>216</v>
      </c>
      <c r="E866" s="266" t="s">
        <v>1935</v>
      </c>
      <c r="F866" s="267">
        <v>19992</v>
      </c>
      <c r="G866" s="263"/>
      <c r="H866" s="263"/>
      <c r="I866" s="263"/>
      <c r="J866" s="267">
        <v>81.97</v>
      </c>
      <c r="K866" s="263"/>
      <c r="L866" s="263"/>
      <c r="M866" s="263"/>
      <c r="N866" s="263"/>
      <c r="O866" s="263"/>
      <c r="P866" s="263"/>
      <c r="Q866" s="263"/>
    </row>
    <row r="867" spans="1:17" ht="22.5" x14ac:dyDescent="0.2">
      <c r="A867" s="252"/>
      <c r="B867" s="268" t="s">
        <v>1936</v>
      </c>
      <c r="C867" s="265" t="s">
        <v>433</v>
      </c>
      <c r="D867" s="261" t="s">
        <v>434</v>
      </c>
      <c r="E867" s="266" t="s">
        <v>1623</v>
      </c>
      <c r="F867" s="267">
        <v>2975</v>
      </c>
      <c r="G867" s="263"/>
      <c r="H867" s="263"/>
      <c r="I867" s="263"/>
      <c r="J867" s="267">
        <v>11.9</v>
      </c>
      <c r="K867" s="263"/>
      <c r="L867" s="263"/>
      <c r="M867" s="263"/>
      <c r="N867" s="263"/>
      <c r="O867" s="263"/>
      <c r="P867" s="263"/>
      <c r="Q867" s="263"/>
    </row>
    <row r="868" spans="1:17" ht="72" x14ac:dyDescent="0.2">
      <c r="A868" s="252">
        <v>211</v>
      </c>
      <c r="B868" s="258" t="s">
        <v>1624</v>
      </c>
      <c r="C868" s="259" t="s">
        <v>1937</v>
      </c>
      <c r="D868" s="260" t="s">
        <v>346</v>
      </c>
      <c r="E868" s="287">
        <v>2</v>
      </c>
      <c r="F868" s="262" t="s">
        <v>1938</v>
      </c>
      <c r="G868" s="263"/>
      <c r="H868" s="263"/>
      <c r="I868" s="263"/>
      <c r="J868" s="263">
        <v>8203</v>
      </c>
      <c r="K868" s="263"/>
      <c r="L868" s="263"/>
      <c r="M868" s="263"/>
      <c r="N868" s="263"/>
      <c r="O868" s="263"/>
      <c r="P868" s="263"/>
      <c r="Q868" s="263"/>
    </row>
    <row r="869" spans="1:17" ht="36" x14ac:dyDescent="0.2">
      <c r="A869" s="252">
        <v>212</v>
      </c>
      <c r="B869" s="258" t="s">
        <v>1939</v>
      </c>
      <c r="C869" s="259" t="s">
        <v>348</v>
      </c>
      <c r="D869" s="260" t="s">
        <v>346</v>
      </c>
      <c r="E869" s="287">
        <v>2</v>
      </c>
      <c r="F869" s="262">
        <v>44.03</v>
      </c>
      <c r="G869" s="263"/>
      <c r="H869" s="263"/>
      <c r="I869" s="263"/>
      <c r="J869" s="263">
        <v>88</v>
      </c>
      <c r="K869" s="263"/>
      <c r="L869" s="263"/>
      <c r="M869" s="263"/>
      <c r="N869" s="263"/>
      <c r="O869" s="263"/>
      <c r="P869" s="263"/>
      <c r="Q869" s="263"/>
    </row>
    <row r="870" spans="1:17" ht="36" x14ac:dyDescent="0.2">
      <c r="A870" s="252">
        <v>213</v>
      </c>
      <c r="B870" s="258" t="s">
        <v>1940</v>
      </c>
      <c r="C870" s="259" t="s">
        <v>1224</v>
      </c>
      <c r="D870" s="260" t="s">
        <v>346</v>
      </c>
      <c r="E870" s="287">
        <v>2</v>
      </c>
      <c r="F870" s="262">
        <v>52.37</v>
      </c>
      <c r="G870" s="263"/>
      <c r="H870" s="263"/>
      <c r="I870" s="263"/>
      <c r="J870" s="263">
        <v>105</v>
      </c>
      <c r="K870" s="263"/>
      <c r="L870" s="263"/>
      <c r="M870" s="263"/>
      <c r="N870" s="263"/>
      <c r="O870" s="263"/>
      <c r="P870" s="263"/>
      <c r="Q870" s="263"/>
    </row>
    <row r="871" spans="1:17" ht="31.5" x14ac:dyDescent="0.2">
      <c r="A871" s="252">
        <v>214</v>
      </c>
      <c r="B871" s="258" t="s">
        <v>616</v>
      </c>
      <c r="C871" s="259" t="s">
        <v>1613</v>
      </c>
      <c r="D871" s="260" t="s">
        <v>618</v>
      </c>
      <c r="E871" s="287">
        <v>2</v>
      </c>
      <c r="F871" s="262">
        <v>244.31</v>
      </c>
      <c r="G871" s="262">
        <v>3.07</v>
      </c>
      <c r="H871" s="263"/>
      <c r="I871" s="263"/>
      <c r="J871" s="263">
        <v>489</v>
      </c>
      <c r="K871" s="263">
        <v>6</v>
      </c>
      <c r="L871" s="263"/>
      <c r="M871" s="263"/>
      <c r="N871" s="263">
        <v>0.22</v>
      </c>
      <c r="O871" s="263">
        <v>0.44</v>
      </c>
      <c r="P871" s="263"/>
      <c r="Q871" s="263"/>
    </row>
    <row r="872" spans="1:17" ht="19.5" x14ac:dyDescent="0.2">
      <c r="A872" s="252"/>
      <c r="B872" s="264"/>
      <c r="C872" s="265" t="s">
        <v>619</v>
      </c>
      <c r="D872" s="261" t="s">
        <v>119</v>
      </c>
      <c r="E872" s="266" t="s">
        <v>1614</v>
      </c>
      <c r="F872" s="267">
        <v>13.97</v>
      </c>
      <c r="G872" s="267">
        <v>13.97</v>
      </c>
      <c r="H872" s="263"/>
      <c r="I872" s="263"/>
      <c r="J872" s="267">
        <v>6.15</v>
      </c>
      <c r="K872" s="267">
        <v>6.15</v>
      </c>
      <c r="L872" s="263"/>
      <c r="M872" s="263"/>
      <c r="N872" s="263"/>
      <c r="O872" s="263"/>
      <c r="P872" s="263"/>
      <c r="Q872" s="263"/>
    </row>
    <row r="873" spans="1:17" ht="22.5" x14ac:dyDescent="0.2">
      <c r="A873" s="252"/>
      <c r="B873" s="268" t="s">
        <v>621</v>
      </c>
      <c r="C873" s="265" t="s">
        <v>388</v>
      </c>
      <c r="D873" s="261" t="s">
        <v>216</v>
      </c>
      <c r="E873" s="266" t="s">
        <v>1615</v>
      </c>
      <c r="F873" s="267">
        <v>16871.82</v>
      </c>
      <c r="G873" s="263"/>
      <c r="H873" s="263"/>
      <c r="I873" s="263"/>
      <c r="J873" s="263"/>
      <c r="K873" s="263"/>
      <c r="L873" s="263"/>
      <c r="M873" s="263"/>
      <c r="N873" s="263"/>
      <c r="O873" s="263"/>
      <c r="P873" s="263"/>
      <c r="Q873" s="263"/>
    </row>
    <row r="874" spans="1:17" ht="22.5" x14ac:dyDescent="0.2">
      <c r="A874" s="252"/>
      <c r="B874" s="268" t="s">
        <v>622</v>
      </c>
      <c r="C874" s="265" t="s">
        <v>390</v>
      </c>
      <c r="D874" s="261" t="s">
        <v>216</v>
      </c>
      <c r="E874" s="266" t="s">
        <v>1295</v>
      </c>
      <c r="F874" s="267">
        <v>20706</v>
      </c>
      <c r="G874" s="263"/>
      <c r="H874" s="263"/>
      <c r="I874" s="263"/>
      <c r="J874" s="263"/>
      <c r="K874" s="263"/>
      <c r="L874" s="263"/>
      <c r="M874" s="263"/>
      <c r="N874" s="263"/>
      <c r="O874" s="263"/>
      <c r="P874" s="263"/>
      <c r="Q874" s="263"/>
    </row>
    <row r="875" spans="1:17" ht="22.5" x14ac:dyDescent="0.2">
      <c r="A875" s="252"/>
      <c r="B875" s="268" t="s">
        <v>623</v>
      </c>
      <c r="C875" s="265" t="s">
        <v>392</v>
      </c>
      <c r="D875" s="261" t="s">
        <v>231</v>
      </c>
      <c r="E875" s="266" t="s">
        <v>675</v>
      </c>
      <c r="F875" s="267">
        <v>40.450000000000003</v>
      </c>
      <c r="G875" s="263"/>
      <c r="H875" s="263"/>
      <c r="I875" s="263"/>
      <c r="J875" s="267">
        <v>0.81</v>
      </c>
      <c r="K875" s="263"/>
      <c r="L875" s="263"/>
      <c r="M875" s="263"/>
      <c r="N875" s="263"/>
      <c r="O875" s="263"/>
      <c r="P875" s="263"/>
      <c r="Q875" s="263"/>
    </row>
    <row r="876" spans="1:17" ht="33.75" x14ac:dyDescent="0.2">
      <c r="A876" s="252"/>
      <c r="B876" s="268" t="s">
        <v>624</v>
      </c>
      <c r="C876" s="265" t="s">
        <v>625</v>
      </c>
      <c r="D876" s="261" t="s">
        <v>341</v>
      </c>
      <c r="E876" s="266" t="s">
        <v>1616</v>
      </c>
      <c r="F876" s="267">
        <v>240.29</v>
      </c>
      <c r="G876" s="263"/>
      <c r="H876" s="263"/>
      <c r="I876" s="263"/>
      <c r="J876" s="267">
        <v>480.58</v>
      </c>
      <c r="K876" s="263"/>
      <c r="L876" s="263"/>
      <c r="M876" s="263"/>
      <c r="N876" s="263"/>
      <c r="O876" s="263"/>
      <c r="P876" s="263"/>
      <c r="Q876" s="263"/>
    </row>
    <row r="877" spans="1:17" ht="41.25" x14ac:dyDescent="0.2">
      <c r="A877" s="252">
        <v>215</v>
      </c>
      <c r="B877" s="258" t="s">
        <v>539</v>
      </c>
      <c r="C877" s="259" t="s">
        <v>1941</v>
      </c>
      <c r="D877" s="260" t="s">
        <v>399</v>
      </c>
      <c r="E877" s="261" t="s">
        <v>1942</v>
      </c>
      <c r="F877" s="262">
        <v>1510.59</v>
      </c>
      <c r="G877" s="262">
        <v>1097.3599999999999</v>
      </c>
      <c r="H877" s="262">
        <v>278</v>
      </c>
      <c r="I877" s="262">
        <v>6.73</v>
      </c>
      <c r="J877" s="263">
        <v>2</v>
      </c>
      <c r="K877" s="263">
        <v>2</v>
      </c>
      <c r="L877" s="263"/>
      <c r="M877" s="263"/>
      <c r="N877" s="263">
        <v>79.75</v>
      </c>
      <c r="O877" s="263">
        <v>0.13</v>
      </c>
      <c r="P877" s="263">
        <v>0.37</v>
      </c>
      <c r="Q877" s="263"/>
    </row>
    <row r="878" spans="1:17" ht="19.5" x14ac:dyDescent="0.2">
      <c r="A878" s="252"/>
      <c r="B878" s="264"/>
      <c r="C878" s="265" t="s">
        <v>514</v>
      </c>
      <c r="D878" s="261" t="s">
        <v>119</v>
      </c>
      <c r="E878" s="266" t="s">
        <v>1943</v>
      </c>
      <c r="F878" s="267">
        <v>13.76</v>
      </c>
      <c r="G878" s="267">
        <v>13.76</v>
      </c>
      <c r="H878" s="263"/>
      <c r="I878" s="263"/>
      <c r="J878" s="267">
        <v>1.79</v>
      </c>
      <c r="K878" s="267">
        <v>1.79</v>
      </c>
      <c r="L878" s="263"/>
      <c r="M878" s="263"/>
      <c r="N878" s="263"/>
      <c r="O878" s="263"/>
      <c r="P878" s="263"/>
      <c r="Q878" s="263"/>
    </row>
    <row r="879" spans="1:17" ht="22.5" x14ac:dyDescent="0.2">
      <c r="A879" s="252"/>
      <c r="B879" s="268" t="s">
        <v>402</v>
      </c>
      <c r="C879" s="265" t="s">
        <v>403</v>
      </c>
      <c r="D879" s="261" t="s">
        <v>146</v>
      </c>
      <c r="E879" s="266" t="s">
        <v>1944</v>
      </c>
      <c r="F879" s="267">
        <v>255.96</v>
      </c>
      <c r="G879" s="263"/>
      <c r="H879" s="267">
        <v>255.96</v>
      </c>
      <c r="I879" s="267">
        <v>18.2</v>
      </c>
      <c r="J879" s="263"/>
      <c r="K879" s="263"/>
      <c r="L879" s="263"/>
      <c r="M879" s="263"/>
      <c r="N879" s="263"/>
      <c r="O879" s="263"/>
      <c r="P879" s="263"/>
      <c r="Q879" s="263"/>
    </row>
    <row r="880" spans="1:17" ht="22.5" x14ac:dyDescent="0.2">
      <c r="A880" s="252"/>
      <c r="B880" s="268" t="s">
        <v>190</v>
      </c>
      <c r="C880" s="265" t="s">
        <v>191</v>
      </c>
      <c r="D880" s="261" t="s">
        <v>146</v>
      </c>
      <c r="E880" s="266" t="s">
        <v>1150</v>
      </c>
      <c r="F880" s="267">
        <v>127.47</v>
      </c>
      <c r="G880" s="263"/>
      <c r="H880" s="267">
        <v>127.47</v>
      </c>
      <c r="I880" s="267">
        <v>18.2</v>
      </c>
      <c r="J880" s="263"/>
      <c r="K880" s="263"/>
      <c r="L880" s="263"/>
      <c r="M880" s="263"/>
      <c r="N880" s="263"/>
      <c r="O880" s="263"/>
      <c r="P880" s="263"/>
      <c r="Q880" s="263"/>
    </row>
    <row r="881" spans="1:17" ht="19.5" x14ac:dyDescent="0.2">
      <c r="A881" s="252"/>
      <c r="B881" s="268" t="s">
        <v>356</v>
      </c>
      <c r="C881" s="265" t="s">
        <v>200</v>
      </c>
      <c r="D881" s="261" t="s">
        <v>146</v>
      </c>
      <c r="E881" s="266" t="s">
        <v>1945</v>
      </c>
      <c r="F881" s="267">
        <v>1.24</v>
      </c>
      <c r="G881" s="263"/>
      <c r="H881" s="267">
        <v>1.24</v>
      </c>
      <c r="I881" s="263"/>
      <c r="J881" s="267">
        <v>7.0000000000000007E-2</v>
      </c>
      <c r="K881" s="263"/>
      <c r="L881" s="267">
        <v>7.0000000000000007E-2</v>
      </c>
      <c r="M881" s="263"/>
      <c r="N881" s="263"/>
      <c r="O881" s="263"/>
      <c r="P881" s="263"/>
      <c r="Q881" s="263"/>
    </row>
    <row r="882" spans="1:17" ht="19.5" x14ac:dyDescent="0.2">
      <c r="A882" s="252"/>
      <c r="B882" s="268" t="s">
        <v>407</v>
      </c>
      <c r="C882" s="265" t="s">
        <v>212</v>
      </c>
      <c r="D882" s="261" t="s">
        <v>146</v>
      </c>
      <c r="E882" s="266" t="s">
        <v>1946</v>
      </c>
      <c r="F882" s="267">
        <v>109.17</v>
      </c>
      <c r="G882" s="263"/>
      <c r="H882" s="267">
        <v>109.17</v>
      </c>
      <c r="I882" s="263"/>
      <c r="J882" s="263"/>
      <c r="K882" s="263"/>
      <c r="L882" s="263"/>
      <c r="M882" s="263"/>
      <c r="N882" s="263"/>
      <c r="O882" s="263"/>
      <c r="P882" s="263"/>
      <c r="Q882" s="263"/>
    </row>
    <row r="883" spans="1:17" ht="22.5" x14ac:dyDescent="0.2">
      <c r="A883" s="252"/>
      <c r="B883" s="268" t="s">
        <v>520</v>
      </c>
      <c r="C883" s="265" t="s">
        <v>219</v>
      </c>
      <c r="D883" s="261" t="s">
        <v>220</v>
      </c>
      <c r="E883" s="266" t="s">
        <v>1947</v>
      </c>
      <c r="F883" s="267">
        <v>11.89</v>
      </c>
      <c r="G883" s="263"/>
      <c r="H883" s="263"/>
      <c r="I883" s="263"/>
      <c r="J883" s="267">
        <v>0.01</v>
      </c>
      <c r="K883" s="263"/>
      <c r="L883" s="263"/>
      <c r="M883" s="263"/>
      <c r="N883" s="263"/>
      <c r="O883" s="263"/>
      <c r="P883" s="263"/>
      <c r="Q883" s="263"/>
    </row>
    <row r="884" spans="1:17" ht="22.5" x14ac:dyDescent="0.2">
      <c r="A884" s="252"/>
      <c r="B884" s="268" t="s">
        <v>521</v>
      </c>
      <c r="C884" s="265" t="s">
        <v>505</v>
      </c>
      <c r="D884" s="261" t="s">
        <v>216</v>
      </c>
      <c r="E884" s="266" t="s">
        <v>1948</v>
      </c>
      <c r="F884" s="267">
        <v>11328.8</v>
      </c>
      <c r="G884" s="263"/>
      <c r="H884" s="263"/>
      <c r="I884" s="263"/>
      <c r="J884" s="263"/>
      <c r="K884" s="263"/>
      <c r="L884" s="263"/>
      <c r="M884" s="263"/>
      <c r="N884" s="263"/>
      <c r="O884" s="263"/>
      <c r="P884" s="263"/>
      <c r="Q884" s="263"/>
    </row>
    <row r="885" spans="1:17" ht="22.5" x14ac:dyDescent="0.2">
      <c r="A885" s="252"/>
      <c r="B885" s="268" t="s">
        <v>522</v>
      </c>
      <c r="C885" s="265" t="s">
        <v>523</v>
      </c>
      <c r="D885" s="261" t="s">
        <v>220</v>
      </c>
      <c r="E885" s="266" t="s">
        <v>1949</v>
      </c>
      <c r="F885" s="267">
        <v>85</v>
      </c>
      <c r="G885" s="263"/>
      <c r="H885" s="263"/>
      <c r="I885" s="263"/>
      <c r="J885" s="267">
        <v>0.09</v>
      </c>
      <c r="K885" s="263"/>
      <c r="L885" s="263"/>
      <c r="M885" s="263"/>
      <c r="N885" s="263"/>
      <c r="O885" s="263"/>
      <c r="P885" s="263"/>
      <c r="Q885" s="263"/>
    </row>
    <row r="886" spans="1:17" ht="22.5" x14ac:dyDescent="0.2">
      <c r="A886" s="252"/>
      <c r="B886" s="268" t="s">
        <v>1950</v>
      </c>
      <c r="C886" s="265" t="s">
        <v>414</v>
      </c>
      <c r="D886" s="261" t="s">
        <v>220</v>
      </c>
      <c r="E886" s="266" t="s">
        <v>1951</v>
      </c>
      <c r="F886" s="267">
        <v>763.06</v>
      </c>
      <c r="G886" s="263"/>
      <c r="H886" s="263"/>
      <c r="I886" s="263"/>
      <c r="J886" s="263"/>
      <c r="K886" s="263"/>
      <c r="L886" s="263"/>
      <c r="M886" s="263"/>
      <c r="N886" s="263"/>
      <c r="O886" s="263"/>
      <c r="P886" s="263"/>
      <c r="Q886" s="263"/>
    </row>
    <row r="887" spans="1:17" ht="22.5" x14ac:dyDescent="0.2">
      <c r="A887" s="252"/>
      <c r="B887" s="268" t="s">
        <v>1952</v>
      </c>
      <c r="C887" s="265" t="s">
        <v>416</v>
      </c>
      <c r="D887" s="261" t="s">
        <v>231</v>
      </c>
      <c r="E887" s="266" t="s">
        <v>1953</v>
      </c>
      <c r="F887" s="267">
        <v>2.38</v>
      </c>
      <c r="G887" s="263"/>
      <c r="H887" s="263"/>
      <c r="I887" s="263"/>
      <c r="J887" s="263"/>
      <c r="K887" s="263"/>
      <c r="L887" s="263"/>
      <c r="M887" s="263"/>
      <c r="N887" s="263"/>
      <c r="O887" s="263"/>
      <c r="P887" s="263"/>
      <c r="Q887" s="263"/>
    </row>
    <row r="888" spans="1:17" ht="22.5" x14ac:dyDescent="0.2">
      <c r="A888" s="252"/>
      <c r="B888" s="268" t="s">
        <v>1954</v>
      </c>
      <c r="C888" s="265" t="s">
        <v>418</v>
      </c>
      <c r="D888" s="261" t="s">
        <v>220</v>
      </c>
      <c r="E888" s="266" t="s">
        <v>1955</v>
      </c>
      <c r="F888" s="267">
        <v>4.88</v>
      </c>
      <c r="G888" s="263"/>
      <c r="H888" s="263"/>
      <c r="I888" s="263"/>
      <c r="J888" s="267">
        <v>0.09</v>
      </c>
      <c r="K888" s="263"/>
      <c r="L888" s="263"/>
      <c r="M888" s="263"/>
      <c r="N888" s="263"/>
      <c r="O888" s="263"/>
      <c r="P888" s="263"/>
      <c r="Q888" s="263"/>
    </row>
    <row r="889" spans="1:17" ht="48" x14ac:dyDescent="0.2">
      <c r="A889" s="252">
        <v>216</v>
      </c>
      <c r="B889" s="258" t="s">
        <v>1956</v>
      </c>
      <c r="C889" s="259" t="s">
        <v>1957</v>
      </c>
      <c r="D889" s="260" t="s">
        <v>346</v>
      </c>
      <c r="E889" s="287">
        <v>2</v>
      </c>
      <c r="F889" s="262">
        <v>70.44</v>
      </c>
      <c r="G889" s="263"/>
      <c r="H889" s="263"/>
      <c r="I889" s="263"/>
      <c r="J889" s="263">
        <v>141</v>
      </c>
      <c r="K889" s="263"/>
      <c r="L889" s="263"/>
      <c r="M889" s="263"/>
      <c r="N889" s="263"/>
      <c r="O889" s="263"/>
      <c r="P889" s="263"/>
      <c r="Q889" s="263"/>
    </row>
    <row r="890" spans="1:17" ht="41.25" x14ac:dyDescent="0.2">
      <c r="A890" s="252">
        <v>217</v>
      </c>
      <c r="B890" s="258" t="s">
        <v>1958</v>
      </c>
      <c r="C890" s="259" t="s">
        <v>1959</v>
      </c>
      <c r="D890" s="260" t="s">
        <v>399</v>
      </c>
      <c r="E890" s="261" t="s">
        <v>1960</v>
      </c>
      <c r="F890" s="262">
        <v>2230.65</v>
      </c>
      <c r="G890" s="262">
        <v>1546.9</v>
      </c>
      <c r="H890" s="262">
        <v>378.69</v>
      </c>
      <c r="I890" s="262">
        <v>11.83</v>
      </c>
      <c r="J890" s="263">
        <v>4</v>
      </c>
      <c r="K890" s="263">
        <v>3</v>
      </c>
      <c r="L890" s="263">
        <v>1</v>
      </c>
      <c r="M890" s="263"/>
      <c r="N890" s="263">
        <v>115.44</v>
      </c>
      <c r="O890" s="263">
        <v>0.23</v>
      </c>
      <c r="P890" s="263">
        <v>0.65</v>
      </c>
      <c r="Q890" s="263"/>
    </row>
    <row r="891" spans="1:17" ht="19.5" x14ac:dyDescent="0.2">
      <c r="A891" s="252"/>
      <c r="B891" s="264"/>
      <c r="C891" s="265" t="s">
        <v>400</v>
      </c>
      <c r="D891" s="261" t="s">
        <v>119</v>
      </c>
      <c r="E891" s="266" t="s">
        <v>1961</v>
      </c>
      <c r="F891" s="267">
        <v>13.4</v>
      </c>
      <c r="G891" s="267">
        <v>13.4</v>
      </c>
      <c r="H891" s="263"/>
      <c r="I891" s="263"/>
      <c r="J891" s="267">
        <v>3.08</v>
      </c>
      <c r="K891" s="267">
        <v>3.08</v>
      </c>
      <c r="L891" s="263"/>
      <c r="M891" s="263"/>
      <c r="N891" s="263"/>
      <c r="O891" s="263"/>
      <c r="P891" s="263"/>
      <c r="Q891" s="263"/>
    </row>
    <row r="892" spans="1:17" ht="22.5" x14ac:dyDescent="0.2">
      <c r="A892" s="252"/>
      <c r="B892" s="268" t="s">
        <v>402</v>
      </c>
      <c r="C892" s="265" t="s">
        <v>403</v>
      </c>
      <c r="D892" s="261" t="s">
        <v>146</v>
      </c>
      <c r="E892" s="266" t="s">
        <v>1962</v>
      </c>
      <c r="F892" s="267">
        <v>255.96</v>
      </c>
      <c r="G892" s="263"/>
      <c r="H892" s="267">
        <v>255.96</v>
      </c>
      <c r="I892" s="267">
        <v>18.2</v>
      </c>
      <c r="J892" s="263"/>
      <c r="K892" s="263"/>
      <c r="L892" s="263"/>
      <c r="M892" s="263"/>
      <c r="N892" s="263"/>
      <c r="O892" s="263"/>
      <c r="P892" s="263"/>
      <c r="Q892" s="263"/>
    </row>
    <row r="893" spans="1:17" ht="22.5" x14ac:dyDescent="0.2">
      <c r="A893" s="252"/>
      <c r="B893" s="268" t="s">
        <v>190</v>
      </c>
      <c r="C893" s="265" t="s">
        <v>191</v>
      </c>
      <c r="D893" s="261" t="s">
        <v>146</v>
      </c>
      <c r="E893" s="266" t="s">
        <v>1963</v>
      </c>
      <c r="F893" s="267">
        <v>127.47</v>
      </c>
      <c r="G893" s="263"/>
      <c r="H893" s="267">
        <v>127.47</v>
      </c>
      <c r="I893" s="267">
        <v>18.2</v>
      </c>
      <c r="J893" s="263"/>
      <c r="K893" s="263"/>
      <c r="L893" s="263"/>
      <c r="M893" s="263"/>
      <c r="N893" s="263"/>
      <c r="O893" s="263"/>
      <c r="P893" s="263"/>
      <c r="Q893" s="263"/>
    </row>
    <row r="894" spans="1:17" ht="19.5" x14ac:dyDescent="0.2">
      <c r="A894" s="252"/>
      <c r="B894" s="268" t="s">
        <v>356</v>
      </c>
      <c r="C894" s="265" t="s">
        <v>200</v>
      </c>
      <c r="D894" s="261" t="s">
        <v>146</v>
      </c>
      <c r="E894" s="266" t="s">
        <v>1964</v>
      </c>
      <c r="F894" s="267">
        <v>1.24</v>
      </c>
      <c r="G894" s="263"/>
      <c r="H894" s="267">
        <v>1.24</v>
      </c>
      <c r="I894" s="263"/>
      <c r="J894" s="267">
        <v>0.12</v>
      </c>
      <c r="K894" s="263"/>
      <c r="L894" s="267">
        <v>0.12</v>
      </c>
      <c r="M894" s="263"/>
      <c r="N894" s="263"/>
      <c r="O894" s="263"/>
      <c r="P894" s="263"/>
      <c r="Q894" s="263"/>
    </row>
    <row r="895" spans="1:17" ht="19.5" x14ac:dyDescent="0.2">
      <c r="A895" s="252"/>
      <c r="B895" s="268" t="s">
        <v>407</v>
      </c>
      <c r="C895" s="265" t="s">
        <v>212</v>
      </c>
      <c r="D895" s="261" t="s">
        <v>146</v>
      </c>
      <c r="E895" s="266" t="s">
        <v>1965</v>
      </c>
      <c r="F895" s="267">
        <v>109.17</v>
      </c>
      <c r="G895" s="263"/>
      <c r="H895" s="267">
        <v>109.17</v>
      </c>
      <c r="I895" s="263"/>
      <c r="J895" s="263"/>
      <c r="K895" s="263"/>
      <c r="L895" s="263"/>
      <c r="M895" s="263"/>
      <c r="N895" s="263"/>
      <c r="O895" s="263"/>
      <c r="P895" s="263"/>
      <c r="Q895" s="263"/>
    </row>
    <row r="896" spans="1:17" ht="22.5" x14ac:dyDescent="0.2">
      <c r="A896" s="252"/>
      <c r="B896" s="268" t="s">
        <v>520</v>
      </c>
      <c r="C896" s="265" t="s">
        <v>219</v>
      </c>
      <c r="D896" s="261" t="s">
        <v>220</v>
      </c>
      <c r="E896" s="266" t="s">
        <v>1966</v>
      </c>
      <c r="F896" s="267">
        <v>11.89</v>
      </c>
      <c r="G896" s="263"/>
      <c r="H896" s="263"/>
      <c r="I896" s="263"/>
      <c r="J896" s="267">
        <v>0.02</v>
      </c>
      <c r="K896" s="263"/>
      <c r="L896" s="263"/>
      <c r="M896" s="263"/>
      <c r="N896" s="263"/>
      <c r="O896" s="263"/>
      <c r="P896" s="263"/>
      <c r="Q896" s="263"/>
    </row>
    <row r="897" spans="1:17" ht="22.5" x14ac:dyDescent="0.2">
      <c r="A897" s="252"/>
      <c r="B897" s="268" t="s">
        <v>521</v>
      </c>
      <c r="C897" s="265" t="s">
        <v>505</v>
      </c>
      <c r="D897" s="261" t="s">
        <v>216</v>
      </c>
      <c r="E897" s="266" t="s">
        <v>1967</v>
      </c>
      <c r="F897" s="267">
        <v>11328.8</v>
      </c>
      <c r="G897" s="263"/>
      <c r="H897" s="263"/>
      <c r="I897" s="263"/>
      <c r="J897" s="263"/>
      <c r="K897" s="263"/>
      <c r="L897" s="263"/>
      <c r="M897" s="263"/>
      <c r="N897" s="263"/>
      <c r="O897" s="263"/>
      <c r="P897" s="263"/>
      <c r="Q897" s="263"/>
    </row>
    <row r="898" spans="1:17" ht="22.5" x14ac:dyDescent="0.2">
      <c r="A898" s="252"/>
      <c r="B898" s="268" t="s">
        <v>522</v>
      </c>
      <c r="C898" s="265" t="s">
        <v>523</v>
      </c>
      <c r="D898" s="261" t="s">
        <v>220</v>
      </c>
      <c r="E898" s="266" t="s">
        <v>1968</v>
      </c>
      <c r="F898" s="267">
        <v>85</v>
      </c>
      <c r="G898" s="263"/>
      <c r="H898" s="263"/>
      <c r="I898" s="263"/>
      <c r="J898" s="267">
        <v>0.15</v>
      </c>
      <c r="K898" s="263"/>
      <c r="L898" s="263"/>
      <c r="M898" s="263"/>
      <c r="N898" s="263"/>
      <c r="O898" s="263"/>
      <c r="P898" s="263"/>
      <c r="Q898" s="263"/>
    </row>
    <row r="899" spans="1:17" ht="22.5" x14ac:dyDescent="0.2">
      <c r="A899" s="252"/>
      <c r="B899" s="268" t="s">
        <v>1950</v>
      </c>
      <c r="C899" s="265" t="s">
        <v>414</v>
      </c>
      <c r="D899" s="261" t="s">
        <v>220</v>
      </c>
      <c r="E899" s="266" t="s">
        <v>1969</v>
      </c>
      <c r="F899" s="267">
        <v>763.06</v>
      </c>
      <c r="G899" s="263"/>
      <c r="H899" s="263"/>
      <c r="I899" s="263"/>
      <c r="J899" s="267">
        <v>0.15</v>
      </c>
      <c r="K899" s="263"/>
      <c r="L899" s="263"/>
      <c r="M899" s="263"/>
      <c r="N899" s="263"/>
      <c r="O899" s="263"/>
      <c r="P899" s="263"/>
      <c r="Q899" s="263"/>
    </row>
    <row r="900" spans="1:17" ht="22.5" x14ac:dyDescent="0.2">
      <c r="A900" s="252"/>
      <c r="B900" s="268" t="s">
        <v>1952</v>
      </c>
      <c r="C900" s="265" t="s">
        <v>416</v>
      </c>
      <c r="D900" s="261" t="s">
        <v>231</v>
      </c>
      <c r="E900" s="266" t="s">
        <v>1970</v>
      </c>
      <c r="F900" s="267">
        <v>2.38</v>
      </c>
      <c r="G900" s="263"/>
      <c r="H900" s="263"/>
      <c r="I900" s="263"/>
      <c r="J900" s="263"/>
      <c r="K900" s="263"/>
      <c r="L900" s="263"/>
      <c r="M900" s="263"/>
      <c r="N900" s="263"/>
      <c r="O900" s="263"/>
      <c r="P900" s="263"/>
      <c r="Q900" s="263"/>
    </row>
    <row r="901" spans="1:17" ht="22.5" x14ac:dyDescent="0.2">
      <c r="A901" s="252"/>
      <c r="B901" s="268" t="s">
        <v>1954</v>
      </c>
      <c r="C901" s="265" t="s">
        <v>418</v>
      </c>
      <c r="D901" s="261" t="s">
        <v>220</v>
      </c>
      <c r="E901" s="266" t="s">
        <v>1971</v>
      </c>
      <c r="F901" s="267">
        <v>4.88</v>
      </c>
      <c r="G901" s="263"/>
      <c r="H901" s="263"/>
      <c r="I901" s="263"/>
      <c r="J901" s="267">
        <v>0.24</v>
      </c>
      <c r="K901" s="263"/>
      <c r="L901" s="263"/>
      <c r="M901" s="263"/>
      <c r="N901" s="263"/>
      <c r="O901" s="263"/>
      <c r="P901" s="263"/>
      <c r="Q901" s="263"/>
    </row>
    <row r="902" spans="1:17" ht="48" x14ac:dyDescent="0.2">
      <c r="A902" s="252">
        <v>218</v>
      </c>
      <c r="B902" s="258" t="s">
        <v>1972</v>
      </c>
      <c r="C902" s="259" t="s">
        <v>1973</v>
      </c>
      <c r="D902" s="260" t="s">
        <v>346</v>
      </c>
      <c r="E902" s="287">
        <v>2</v>
      </c>
      <c r="F902" s="262">
        <v>197.41</v>
      </c>
      <c r="G902" s="263"/>
      <c r="H902" s="263"/>
      <c r="I902" s="263"/>
      <c r="J902" s="263">
        <v>395</v>
      </c>
      <c r="K902" s="263"/>
      <c r="L902" s="263"/>
      <c r="M902" s="263"/>
      <c r="N902" s="263"/>
      <c r="O902" s="263"/>
      <c r="P902" s="263"/>
      <c r="Q902" s="263"/>
    </row>
    <row r="903" spans="1:17" ht="55.5" x14ac:dyDescent="0.2">
      <c r="A903" s="252">
        <v>219</v>
      </c>
      <c r="B903" s="258" t="s">
        <v>1774</v>
      </c>
      <c r="C903" s="259" t="s">
        <v>1974</v>
      </c>
      <c r="D903" s="260" t="s">
        <v>399</v>
      </c>
      <c r="E903" s="261" t="s">
        <v>1902</v>
      </c>
      <c r="F903" s="262">
        <v>104.4</v>
      </c>
      <c r="G903" s="262">
        <v>82.16</v>
      </c>
      <c r="H903" s="262">
        <v>15.29</v>
      </c>
      <c r="I903" s="263"/>
      <c r="J903" s="263">
        <v>1</v>
      </c>
      <c r="K903" s="263">
        <v>1</v>
      </c>
      <c r="L903" s="263"/>
      <c r="M903" s="263"/>
      <c r="N903" s="263">
        <v>5.01</v>
      </c>
      <c r="O903" s="263">
        <v>0.03</v>
      </c>
      <c r="P903" s="263"/>
      <c r="Q903" s="263"/>
    </row>
    <row r="904" spans="1:17" ht="19.5" x14ac:dyDescent="0.2">
      <c r="A904" s="252"/>
      <c r="B904" s="264"/>
      <c r="C904" s="265" t="s">
        <v>1777</v>
      </c>
      <c r="D904" s="261" t="s">
        <v>119</v>
      </c>
      <c r="E904" s="266" t="s">
        <v>1975</v>
      </c>
      <c r="F904" s="267">
        <v>16.399999999999999</v>
      </c>
      <c r="G904" s="267">
        <v>16.399999999999999</v>
      </c>
      <c r="H904" s="263"/>
      <c r="I904" s="263"/>
      <c r="J904" s="267">
        <v>0.49</v>
      </c>
      <c r="K904" s="267">
        <v>0.49</v>
      </c>
      <c r="L904" s="263"/>
      <c r="M904" s="263"/>
      <c r="N904" s="263"/>
      <c r="O904" s="263"/>
      <c r="P904" s="263"/>
      <c r="Q904" s="263"/>
    </row>
    <row r="905" spans="1:17" ht="33.75" x14ac:dyDescent="0.2">
      <c r="A905" s="252"/>
      <c r="B905" s="268" t="s">
        <v>1779</v>
      </c>
      <c r="C905" s="265" t="s">
        <v>1463</v>
      </c>
      <c r="D905" s="261" t="s">
        <v>146</v>
      </c>
      <c r="E905" s="266" t="s">
        <v>1976</v>
      </c>
      <c r="F905" s="267">
        <v>10.19</v>
      </c>
      <c r="G905" s="263"/>
      <c r="H905" s="267">
        <v>10.19</v>
      </c>
      <c r="I905" s="263"/>
      <c r="J905" s="267">
        <v>0.1</v>
      </c>
      <c r="K905" s="263"/>
      <c r="L905" s="267">
        <v>0.1</v>
      </c>
      <c r="M905" s="263"/>
      <c r="N905" s="263"/>
      <c r="O905" s="263"/>
      <c r="P905" s="263"/>
      <c r="Q905" s="263"/>
    </row>
    <row r="906" spans="1:17" ht="22.5" x14ac:dyDescent="0.2">
      <c r="A906" s="252"/>
      <c r="B906" s="268" t="s">
        <v>1781</v>
      </c>
      <c r="C906" s="265" t="s">
        <v>388</v>
      </c>
      <c r="D906" s="261" t="s">
        <v>216</v>
      </c>
      <c r="E906" s="266" t="s">
        <v>1782</v>
      </c>
      <c r="F906" s="267">
        <v>16871.82</v>
      </c>
      <c r="G906" s="263"/>
      <c r="H906" s="263"/>
      <c r="I906" s="263"/>
      <c r="J906" s="263"/>
      <c r="K906" s="263"/>
      <c r="L906" s="263"/>
      <c r="M906" s="263"/>
      <c r="N906" s="263"/>
      <c r="O906" s="263"/>
      <c r="P906" s="263"/>
      <c r="Q906" s="263"/>
    </row>
    <row r="907" spans="1:17" ht="22.5" x14ac:dyDescent="0.2">
      <c r="A907" s="252"/>
      <c r="B907" s="268" t="s">
        <v>632</v>
      </c>
      <c r="C907" s="265" t="s">
        <v>390</v>
      </c>
      <c r="D907" s="261" t="s">
        <v>216</v>
      </c>
      <c r="E907" s="266" t="s">
        <v>1615</v>
      </c>
      <c r="F907" s="267">
        <v>20706</v>
      </c>
      <c r="G907" s="263"/>
      <c r="H907" s="263"/>
      <c r="I907" s="263"/>
      <c r="J907" s="263"/>
      <c r="K907" s="263"/>
      <c r="L907" s="263"/>
      <c r="M907" s="263"/>
      <c r="N907" s="263"/>
      <c r="O907" s="263"/>
      <c r="P907" s="263"/>
      <c r="Q907" s="263"/>
    </row>
    <row r="908" spans="1:17" ht="22.5" x14ac:dyDescent="0.2">
      <c r="A908" s="252"/>
      <c r="B908" s="268" t="s">
        <v>633</v>
      </c>
      <c r="C908" s="265" t="s">
        <v>392</v>
      </c>
      <c r="D908" s="261" t="s">
        <v>231</v>
      </c>
      <c r="E908" s="266" t="s">
        <v>1977</v>
      </c>
      <c r="F908" s="267">
        <v>40.450000000000003</v>
      </c>
      <c r="G908" s="263"/>
      <c r="H908" s="263"/>
      <c r="I908" s="263"/>
      <c r="J908" s="263"/>
      <c r="K908" s="263"/>
      <c r="L908" s="263"/>
      <c r="M908" s="263"/>
      <c r="N908" s="263"/>
      <c r="O908" s="263"/>
      <c r="P908" s="263"/>
      <c r="Q908" s="263"/>
    </row>
    <row r="909" spans="1:17" ht="22.5" x14ac:dyDescent="0.2">
      <c r="A909" s="252"/>
      <c r="B909" s="268" t="s">
        <v>1784</v>
      </c>
      <c r="C909" s="265" t="s">
        <v>418</v>
      </c>
      <c r="D909" s="261" t="s">
        <v>220</v>
      </c>
      <c r="E909" s="266" t="s">
        <v>1978</v>
      </c>
      <c r="F909" s="267">
        <v>4.88</v>
      </c>
      <c r="G909" s="263"/>
      <c r="H909" s="263"/>
      <c r="I909" s="263"/>
      <c r="J909" s="267">
        <v>0.02</v>
      </c>
      <c r="K909" s="263"/>
      <c r="L909" s="263"/>
      <c r="M909" s="263"/>
      <c r="N909" s="263"/>
      <c r="O909" s="263"/>
      <c r="P909" s="263"/>
      <c r="Q909" s="263"/>
    </row>
    <row r="910" spans="1:17" ht="55.5" x14ac:dyDescent="0.2">
      <c r="A910" s="252">
        <v>220</v>
      </c>
      <c r="B910" s="258" t="s">
        <v>1979</v>
      </c>
      <c r="C910" s="259" t="s">
        <v>1980</v>
      </c>
      <c r="D910" s="260" t="s">
        <v>399</v>
      </c>
      <c r="E910" s="261" t="s">
        <v>1981</v>
      </c>
      <c r="F910" s="262">
        <v>118.06</v>
      </c>
      <c r="G910" s="262">
        <v>82.16</v>
      </c>
      <c r="H910" s="262">
        <v>15.29</v>
      </c>
      <c r="I910" s="263"/>
      <c r="J910" s="263"/>
      <c r="K910" s="263"/>
      <c r="L910" s="263"/>
      <c r="M910" s="263"/>
      <c r="N910" s="263">
        <v>5.01</v>
      </c>
      <c r="O910" s="263">
        <v>0.01</v>
      </c>
      <c r="P910" s="263"/>
      <c r="Q910" s="263"/>
    </row>
    <row r="911" spans="1:17" ht="19.5" x14ac:dyDescent="0.2">
      <c r="A911" s="252"/>
      <c r="B911" s="264"/>
      <c r="C911" s="265" t="s">
        <v>1777</v>
      </c>
      <c r="D911" s="261" t="s">
        <v>119</v>
      </c>
      <c r="E911" s="266" t="s">
        <v>1778</v>
      </c>
      <c r="F911" s="267">
        <v>16.399999999999999</v>
      </c>
      <c r="G911" s="267">
        <v>16.399999999999999</v>
      </c>
      <c r="H911" s="263"/>
      <c r="I911" s="263"/>
      <c r="J911" s="267">
        <v>0.16</v>
      </c>
      <c r="K911" s="267">
        <v>0.16</v>
      </c>
      <c r="L911" s="263"/>
      <c r="M911" s="263"/>
      <c r="N911" s="263"/>
      <c r="O911" s="263"/>
      <c r="P911" s="263"/>
      <c r="Q911" s="263"/>
    </row>
    <row r="912" spans="1:17" ht="33.75" x14ac:dyDescent="0.2">
      <c r="A912" s="252"/>
      <c r="B912" s="268" t="s">
        <v>1779</v>
      </c>
      <c r="C912" s="265" t="s">
        <v>1463</v>
      </c>
      <c r="D912" s="261" t="s">
        <v>146</v>
      </c>
      <c r="E912" s="266" t="s">
        <v>1780</v>
      </c>
      <c r="F912" s="267">
        <v>10.19</v>
      </c>
      <c r="G912" s="263"/>
      <c r="H912" s="267">
        <v>10.19</v>
      </c>
      <c r="I912" s="263"/>
      <c r="J912" s="263"/>
      <c r="K912" s="263"/>
      <c r="L912" s="263"/>
      <c r="M912" s="263"/>
      <c r="N912" s="263"/>
      <c r="O912" s="263"/>
      <c r="P912" s="263"/>
      <c r="Q912" s="263"/>
    </row>
    <row r="913" spans="1:17" ht="22.5" x14ac:dyDescent="0.2">
      <c r="A913" s="252"/>
      <c r="B913" s="268" t="s">
        <v>1781</v>
      </c>
      <c r="C913" s="265" t="s">
        <v>388</v>
      </c>
      <c r="D913" s="261" t="s">
        <v>216</v>
      </c>
      <c r="E913" s="266" t="s">
        <v>1782</v>
      </c>
      <c r="F913" s="267">
        <v>16871.82</v>
      </c>
      <c r="G913" s="263"/>
      <c r="H913" s="263"/>
      <c r="I913" s="263"/>
      <c r="J913" s="263"/>
      <c r="K913" s="263"/>
      <c r="L913" s="263"/>
      <c r="M913" s="263"/>
      <c r="N913" s="263"/>
      <c r="O913" s="263"/>
      <c r="P913" s="263"/>
      <c r="Q913" s="263"/>
    </row>
    <row r="914" spans="1:17" ht="22.5" x14ac:dyDescent="0.2">
      <c r="A914" s="252"/>
      <c r="B914" s="268" t="s">
        <v>632</v>
      </c>
      <c r="C914" s="265" t="s">
        <v>390</v>
      </c>
      <c r="D914" s="261" t="s">
        <v>216</v>
      </c>
      <c r="E914" s="266" t="s">
        <v>1615</v>
      </c>
      <c r="F914" s="267">
        <v>20706</v>
      </c>
      <c r="G914" s="263"/>
      <c r="H914" s="263"/>
      <c r="I914" s="263"/>
      <c r="J914" s="263"/>
      <c r="K914" s="263"/>
      <c r="L914" s="263"/>
      <c r="M914" s="263"/>
      <c r="N914" s="263"/>
      <c r="O914" s="263"/>
      <c r="P914" s="263"/>
      <c r="Q914" s="263"/>
    </row>
    <row r="915" spans="1:17" ht="22.5" x14ac:dyDescent="0.2">
      <c r="A915" s="252"/>
      <c r="B915" s="268" t="s">
        <v>633</v>
      </c>
      <c r="C915" s="265" t="s">
        <v>392</v>
      </c>
      <c r="D915" s="261" t="s">
        <v>231</v>
      </c>
      <c r="E915" s="266" t="s">
        <v>1783</v>
      </c>
      <c r="F915" s="267">
        <v>40.450000000000003</v>
      </c>
      <c r="G915" s="263"/>
      <c r="H915" s="263"/>
      <c r="I915" s="263"/>
      <c r="J915" s="263"/>
      <c r="K915" s="263"/>
      <c r="L915" s="263"/>
      <c r="M915" s="263"/>
      <c r="N915" s="263"/>
      <c r="O915" s="263"/>
      <c r="P915" s="263"/>
      <c r="Q915" s="263"/>
    </row>
    <row r="916" spans="1:17" ht="22.5" x14ac:dyDescent="0.2">
      <c r="A916" s="252"/>
      <c r="B916" s="268" t="s">
        <v>1784</v>
      </c>
      <c r="C916" s="265" t="s">
        <v>418</v>
      </c>
      <c r="D916" s="261" t="s">
        <v>220</v>
      </c>
      <c r="E916" s="266" t="s">
        <v>1982</v>
      </c>
      <c r="F916" s="267">
        <v>4.88</v>
      </c>
      <c r="G916" s="263"/>
      <c r="H916" s="263"/>
      <c r="I916" s="263"/>
      <c r="J916" s="267">
        <v>0.03</v>
      </c>
      <c r="K916" s="263"/>
      <c r="L916" s="263"/>
      <c r="M916" s="263"/>
      <c r="N916" s="263"/>
      <c r="O916" s="263"/>
      <c r="P916" s="263"/>
      <c r="Q916" s="263"/>
    </row>
    <row r="917" spans="1:17" ht="55.5" x14ac:dyDescent="0.2">
      <c r="A917" s="252">
        <v>221</v>
      </c>
      <c r="B917" s="258" t="s">
        <v>1983</v>
      </c>
      <c r="C917" s="259" t="s">
        <v>1984</v>
      </c>
      <c r="D917" s="260" t="s">
        <v>399</v>
      </c>
      <c r="E917" s="261" t="s">
        <v>1323</v>
      </c>
      <c r="F917" s="262">
        <v>179.06</v>
      </c>
      <c r="G917" s="262">
        <v>82.16</v>
      </c>
      <c r="H917" s="262">
        <v>15.29</v>
      </c>
      <c r="I917" s="263"/>
      <c r="J917" s="263"/>
      <c r="K917" s="263"/>
      <c r="L917" s="263"/>
      <c r="M917" s="263"/>
      <c r="N917" s="263">
        <v>5.01</v>
      </c>
      <c r="O917" s="263">
        <v>0.01</v>
      </c>
      <c r="P917" s="263"/>
      <c r="Q917" s="263"/>
    </row>
    <row r="918" spans="1:17" ht="19.5" x14ac:dyDescent="0.2">
      <c r="A918" s="252"/>
      <c r="B918" s="264"/>
      <c r="C918" s="265" t="s">
        <v>1777</v>
      </c>
      <c r="D918" s="261" t="s">
        <v>119</v>
      </c>
      <c r="E918" s="266" t="s">
        <v>1778</v>
      </c>
      <c r="F918" s="267">
        <v>16.399999999999999</v>
      </c>
      <c r="G918" s="267">
        <v>16.399999999999999</v>
      </c>
      <c r="H918" s="263"/>
      <c r="I918" s="263"/>
      <c r="J918" s="267">
        <v>0.16</v>
      </c>
      <c r="K918" s="267">
        <v>0.16</v>
      </c>
      <c r="L918" s="263"/>
      <c r="M918" s="263"/>
      <c r="N918" s="263"/>
      <c r="O918" s="263"/>
      <c r="P918" s="263"/>
      <c r="Q918" s="263"/>
    </row>
    <row r="919" spans="1:17" ht="33.75" x14ac:dyDescent="0.2">
      <c r="A919" s="252"/>
      <c r="B919" s="268" t="s">
        <v>1779</v>
      </c>
      <c r="C919" s="265" t="s">
        <v>1463</v>
      </c>
      <c r="D919" s="261" t="s">
        <v>146</v>
      </c>
      <c r="E919" s="266" t="s">
        <v>1780</v>
      </c>
      <c r="F919" s="267">
        <v>10.19</v>
      </c>
      <c r="G919" s="263"/>
      <c r="H919" s="267">
        <v>10.19</v>
      </c>
      <c r="I919" s="263"/>
      <c r="J919" s="263"/>
      <c r="K919" s="263"/>
      <c r="L919" s="263"/>
      <c r="M919" s="263"/>
      <c r="N919" s="263"/>
      <c r="O919" s="263"/>
      <c r="P919" s="263"/>
      <c r="Q919" s="263"/>
    </row>
    <row r="920" spans="1:17" ht="22.5" x14ac:dyDescent="0.2">
      <c r="A920" s="252"/>
      <c r="B920" s="268" t="s">
        <v>1781</v>
      </c>
      <c r="C920" s="265" t="s">
        <v>388</v>
      </c>
      <c r="D920" s="261" t="s">
        <v>216</v>
      </c>
      <c r="E920" s="266" t="s">
        <v>1782</v>
      </c>
      <c r="F920" s="267">
        <v>16871.82</v>
      </c>
      <c r="G920" s="263"/>
      <c r="H920" s="263"/>
      <c r="I920" s="263"/>
      <c r="J920" s="263"/>
      <c r="K920" s="263"/>
      <c r="L920" s="263"/>
      <c r="M920" s="263"/>
      <c r="N920" s="263"/>
      <c r="O920" s="263"/>
      <c r="P920" s="263"/>
      <c r="Q920" s="263"/>
    </row>
    <row r="921" spans="1:17" ht="22.5" x14ac:dyDescent="0.2">
      <c r="A921" s="252"/>
      <c r="B921" s="268" t="s">
        <v>632</v>
      </c>
      <c r="C921" s="265" t="s">
        <v>390</v>
      </c>
      <c r="D921" s="261" t="s">
        <v>216</v>
      </c>
      <c r="E921" s="266" t="s">
        <v>1615</v>
      </c>
      <c r="F921" s="267">
        <v>20706</v>
      </c>
      <c r="G921" s="263"/>
      <c r="H921" s="263"/>
      <c r="I921" s="263"/>
      <c r="J921" s="263"/>
      <c r="K921" s="263"/>
      <c r="L921" s="263"/>
      <c r="M921" s="263"/>
      <c r="N921" s="263"/>
      <c r="O921" s="263"/>
      <c r="P921" s="263"/>
      <c r="Q921" s="263"/>
    </row>
    <row r="922" spans="1:17" ht="22.5" x14ac:dyDescent="0.2">
      <c r="A922" s="252"/>
      <c r="B922" s="268" t="s">
        <v>633</v>
      </c>
      <c r="C922" s="265" t="s">
        <v>392</v>
      </c>
      <c r="D922" s="261" t="s">
        <v>231</v>
      </c>
      <c r="E922" s="266" t="s">
        <v>1783</v>
      </c>
      <c r="F922" s="267">
        <v>40.450000000000003</v>
      </c>
      <c r="G922" s="263"/>
      <c r="H922" s="263"/>
      <c r="I922" s="263"/>
      <c r="J922" s="263"/>
      <c r="K922" s="263"/>
      <c r="L922" s="263"/>
      <c r="M922" s="263"/>
      <c r="N922" s="263"/>
      <c r="O922" s="263"/>
      <c r="P922" s="263"/>
      <c r="Q922" s="263"/>
    </row>
    <row r="923" spans="1:17" ht="22.5" x14ac:dyDescent="0.2">
      <c r="A923" s="252"/>
      <c r="B923" s="268" t="s">
        <v>1784</v>
      </c>
      <c r="C923" s="265" t="s">
        <v>418</v>
      </c>
      <c r="D923" s="261" t="s">
        <v>220</v>
      </c>
      <c r="E923" s="266" t="s">
        <v>1985</v>
      </c>
      <c r="F923" s="267">
        <v>4.88</v>
      </c>
      <c r="G923" s="263"/>
      <c r="H923" s="263"/>
      <c r="I923" s="263"/>
      <c r="J923" s="267">
        <v>0.16</v>
      </c>
      <c r="K923" s="263"/>
      <c r="L923" s="263"/>
      <c r="M923" s="263"/>
      <c r="N923" s="263"/>
      <c r="O923" s="263"/>
      <c r="P923" s="263"/>
      <c r="Q923" s="263"/>
    </row>
    <row r="924" spans="1:17" ht="63" x14ac:dyDescent="0.2">
      <c r="A924" s="252">
        <v>222</v>
      </c>
      <c r="B924" s="258" t="s">
        <v>1305</v>
      </c>
      <c r="C924" s="259" t="s">
        <v>1786</v>
      </c>
      <c r="D924" s="260" t="s">
        <v>887</v>
      </c>
      <c r="E924" s="261" t="s">
        <v>1986</v>
      </c>
      <c r="F924" s="262">
        <v>1261.82</v>
      </c>
      <c r="G924" s="262">
        <v>97.9</v>
      </c>
      <c r="H924" s="262">
        <v>13.36</v>
      </c>
      <c r="I924" s="262">
        <v>0.32</v>
      </c>
      <c r="J924" s="263">
        <v>3</v>
      </c>
      <c r="K924" s="263"/>
      <c r="L924" s="263"/>
      <c r="M924" s="263"/>
      <c r="N924" s="263">
        <v>7.66</v>
      </c>
      <c r="O924" s="263">
        <v>0.02</v>
      </c>
      <c r="P924" s="263">
        <v>0.02</v>
      </c>
      <c r="Q924" s="263"/>
    </row>
    <row r="925" spans="1:17" ht="19.5" x14ac:dyDescent="0.2">
      <c r="A925" s="252"/>
      <c r="B925" s="264"/>
      <c r="C925" s="265" t="s">
        <v>152</v>
      </c>
      <c r="D925" s="261" t="s">
        <v>119</v>
      </c>
      <c r="E925" s="266" t="s">
        <v>1987</v>
      </c>
      <c r="F925" s="267">
        <v>12.78</v>
      </c>
      <c r="G925" s="267">
        <v>12.78</v>
      </c>
      <c r="H925" s="263"/>
      <c r="I925" s="263"/>
      <c r="J925" s="267">
        <v>0.26</v>
      </c>
      <c r="K925" s="267">
        <v>0.26</v>
      </c>
      <c r="L925" s="263"/>
      <c r="M925" s="263"/>
      <c r="N925" s="263"/>
      <c r="O925" s="263"/>
      <c r="P925" s="263"/>
      <c r="Q925" s="263"/>
    </row>
    <row r="926" spans="1:17" ht="19.5" x14ac:dyDescent="0.2">
      <c r="A926" s="252"/>
      <c r="B926" s="268" t="s">
        <v>801</v>
      </c>
      <c r="C926" s="265" t="s">
        <v>802</v>
      </c>
      <c r="D926" s="261" t="s">
        <v>146</v>
      </c>
      <c r="E926" s="266" t="s">
        <v>1783</v>
      </c>
      <c r="F926" s="267">
        <v>76.88</v>
      </c>
      <c r="G926" s="263"/>
      <c r="H926" s="267">
        <v>76.88</v>
      </c>
      <c r="I926" s="267">
        <v>15.62</v>
      </c>
      <c r="J926" s="263"/>
      <c r="K926" s="263"/>
      <c r="L926" s="263"/>
      <c r="M926" s="263"/>
      <c r="N926" s="263"/>
      <c r="O926" s="263"/>
      <c r="P926" s="263"/>
      <c r="Q926" s="263"/>
    </row>
    <row r="927" spans="1:17" ht="22.5" x14ac:dyDescent="0.2">
      <c r="A927" s="252"/>
      <c r="B927" s="268" t="s">
        <v>1310</v>
      </c>
      <c r="C927" s="265" t="s">
        <v>1311</v>
      </c>
      <c r="D927" s="261" t="s">
        <v>146</v>
      </c>
      <c r="E927" s="266" t="s">
        <v>1783</v>
      </c>
      <c r="F927" s="267">
        <v>1.93</v>
      </c>
      <c r="G927" s="263"/>
      <c r="H927" s="267">
        <v>1.93</v>
      </c>
      <c r="I927" s="263"/>
      <c r="J927" s="263"/>
      <c r="K927" s="263"/>
      <c r="L927" s="263"/>
      <c r="M927" s="263"/>
      <c r="N927" s="263"/>
      <c r="O927" s="263"/>
      <c r="P927" s="263"/>
      <c r="Q927" s="263"/>
    </row>
    <row r="928" spans="1:17" ht="22.5" x14ac:dyDescent="0.2">
      <c r="A928" s="252"/>
      <c r="B928" s="268" t="s">
        <v>1312</v>
      </c>
      <c r="C928" s="265" t="s">
        <v>1313</v>
      </c>
      <c r="D928" s="261" t="s">
        <v>146</v>
      </c>
      <c r="E928" s="266" t="s">
        <v>1789</v>
      </c>
      <c r="F928" s="267">
        <v>7.38</v>
      </c>
      <c r="G928" s="263"/>
      <c r="H928" s="267">
        <v>7.38</v>
      </c>
      <c r="I928" s="263"/>
      <c r="J928" s="263"/>
      <c r="K928" s="263"/>
      <c r="L928" s="263"/>
      <c r="M928" s="263"/>
      <c r="N928" s="263"/>
      <c r="O928" s="263"/>
      <c r="P928" s="263"/>
      <c r="Q928" s="263"/>
    </row>
    <row r="929" spans="1:17" ht="19.5" x14ac:dyDescent="0.2">
      <c r="A929" s="252"/>
      <c r="B929" s="268" t="s">
        <v>407</v>
      </c>
      <c r="C929" s="265" t="s">
        <v>212</v>
      </c>
      <c r="D929" s="261" t="s">
        <v>146</v>
      </c>
      <c r="E929" s="266" t="s">
        <v>1783</v>
      </c>
      <c r="F929" s="267">
        <v>109.17</v>
      </c>
      <c r="G929" s="263"/>
      <c r="H929" s="267">
        <v>109.17</v>
      </c>
      <c r="I929" s="263"/>
      <c r="J929" s="263"/>
      <c r="K929" s="263"/>
      <c r="L929" s="263"/>
      <c r="M929" s="263"/>
      <c r="N929" s="263"/>
      <c r="O929" s="263"/>
      <c r="P929" s="263"/>
      <c r="Q929" s="263"/>
    </row>
    <row r="930" spans="1:17" ht="22.5" x14ac:dyDescent="0.2">
      <c r="A930" s="252"/>
      <c r="B930" s="268" t="s">
        <v>1315</v>
      </c>
      <c r="C930" s="265" t="s">
        <v>460</v>
      </c>
      <c r="D930" s="261" t="s">
        <v>216</v>
      </c>
      <c r="E930" s="266" t="s">
        <v>1790</v>
      </c>
      <c r="F930" s="267">
        <v>7161.42</v>
      </c>
      <c r="G930" s="263"/>
      <c r="H930" s="263"/>
      <c r="I930" s="263"/>
      <c r="J930" s="263"/>
      <c r="K930" s="263"/>
      <c r="L930" s="263"/>
      <c r="M930" s="263"/>
      <c r="N930" s="263"/>
      <c r="O930" s="263"/>
      <c r="P930" s="263"/>
      <c r="Q930" s="263"/>
    </row>
    <row r="931" spans="1:17" ht="22.5" x14ac:dyDescent="0.2">
      <c r="A931" s="252"/>
      <c r="B931" s="268" t="s">
        <v>1317</v>
      </c>
      <c r="C931" s="265" t="s">
        <v>1318</v>
      </c>
      <c r="D931" s="261" t="s">
        <v>216</v>
      </c>
      <c r="E931" s="266" t="s">
        <v>1988</v>
      </c>
      <c r="F931" s="267">
        <v>29750</v>
      </c>
      <c r="G931" s="263"/>
      <c r="H931" s="263"/>
      <c r="I931" s="263"/>
      <c r="J931" s="267">
        <v>2.98</v>
      </c>
      <c r="K931" s="263"/>
      <c r="L931" s="263"/>
      <c r="M931" s="263"/>
      <c r="N931" s="263"/>
      <c r="O931" s="263"/>
      <c r="P931" s="263"/>
      <c r="Q931" s="263"/>
    </row>
    <row r="932" spans="1:17" ht="47.25" x14ac:dyDescent="0.2">
      <c r="A932" s="252">
        <v>223</v>
      </c>
      <c r="B932" s="258" t="s">
        <v>1449</v>
      </c>
      <c r="C932" s="259" t="s">
        <v>1450</v>
      </c>
      <c r="D932" s="260" t="s">
        <v>216</v>
      </c>
      <c r="E932" s="261" t="s">
        <v>1989</v>
      </c>
      <c r="F932" s="262">
        <v>11187</v>
      </c>
      <c r="G932" s="263"/>
      <c r="H932" s="263"/>
      <c r="I932" s="263"/>
      <c r="J932" s="263">
        <v>659</v>
      </c>
      <c r="K932" s="263"/>
      <c r="L932" s="263"/>
      <c r="M932" s="263"/>
      <c r="N932" s="263"/>
      <c r="O932" s="263"/>
      <c r="P932" s="263"/>
      <c r="Q932" s="263"/>
    </row>
    <row r="933" spans="1:17" x14ac:dyDescent="0.2">
      <c r="A933" s="257" t="s">
        <v>243</v>
      </c>
      <c r="B933" s="256"/>
      <c r="C933" s="256"/>
      <c r="D933" s="256"/>
      <c r="E933" s="256"/>
      <c r="F933" s="256"/>
      <c r="G933" s="256"/>
      <c r="H933" s="256"/>
      <c r="I933" s="256"/>
      <c r="J933" s="262">
        <v>130211</v>
      </c>
      <c r="K933" s="262">
        <v>981</v>
      </c>
      <c r="L933" s="262">
        <v>855</v>
      </c>
      <c r="M933" s="262">
        <v>101</v>
      </c>
      <c r="N933" s="263"/>
      <c r="O933" s="262">
        <v>73.989999999999995</v>
      </c>
      <c r="P933" s="263"/>
      <c r="Q933" s="262">
        <v>5.75</v>
      </c>
    </row>
    <row r="934" spans="1:17" x14ac:dyDescent="0.2">
      <c r="A934" s="257" t="s">
        <v>244</v>
      </c>
      <c r="B934" s="256"/>
      <c r="C934" s="256"/>
      <c r="D934" s="256"/>
      <c r="E934" s="256"/>
      <c r="F934" s="256"/>
      <c r="G934" s="256"/>
      <c r="H934" s="256"/>
      <c r="I934" s="256"/>
      <c r="J934" s="262">
        <v>1178</v>
      </c>
      <c r="K934" s="263"/>
      <c r="L934" s="263"/>
      <c r="M934" s="263"/>
      <c r="N934" s="263"/>
      <c r="O934" s="263"/>
      <c r="P934" s="263"/>
      <c r="Q934" s="263"/>
    </row>
    <row r="935" spans="1:17" x14ac:dyDescent="0.2">
      <c r="A935" s="257" t="s">
        <v>245</v>
      </c>
      <c r="B935" s="256"/>
      <c r="C935" s="256"/>
      <c r="D935" s="256"/>
      <c r="E935" s="256"/>
      <c r="F935" s="256"/>
      <c r="G935" s="256"/>
      <c r="H935" s="256"/>
      <c r="I935" s="256"/>
      <c r="J935" s="262">
        <v>747</v>
      </c>
      <c r="K935" s="263"/>
      <c r="L935" s="263"/>
      <c r="M935" s="263"/>
      <c r="N935" s="263"/>
      <c r="O935" s="263"/>
      <c r="P935" s="263"/>
      <c r="Q935" s="263"/>
    </row>
    <row r="936" spans="1:17" x14ac:dyDescent="0.2">
      <c r="A936" s="269" t="s">
        <v>1990</v>
      </c>
      <c r="B936" s="256"/>
      <c r="C936" s="256"/>
      <c r="D936" s="256"/>
      <c r="E936" s="256"/>
      <c r="F936" s="256"/>
      <c r="G936" s="256"/>
      <c r="H936" s="256"/>
      <c r="I936" s="256"/>
      <c r="J936" s="263"/>
      <c r="K936" s="263"/>
      <c r="L936" s="263"/>
      <c r="M936" s="263"/>
      <c r="N936" s="263"/>
      <c r="O936" s="263"/>
      <c r="P936" s="263"/>
      <c r="Q936" s="263"/>
    </row>
    <row r="937" spans="1:17" x14ac:dyDescent="0.2">
      <c r="A937" s="257" t="s">
        <v>570</v>
      </c>
      <c r="B937" s="256"/>
      <c r="C937" s="256"/>
      <c r="D937" s="256"/>
      <c r="E937" s="256"/>
      <c r="F937" s="256"/>
      <c r="G937" s="256"/>
      <c r="H937" s="256"/>
      <c r="I937" s="256"/>
      <c r="J937" s="262">
        <v>28285</v>
      </c>
      <c r="K937" s="263"/>
      <c r="L937" s="263"/>
      <c r="M937" s="263"/>
      <c r="N937" s="263"/>
      <c r="O937" s="262">
        <v>62.43</v>
      </c>
      <c r="P937" s="263"/>
      <c r="Q937" s="262">
        <v>3.99</v>
      </c>
    </row>
    <row r="938" spans="1:17" x14ac:dyDescent="0.2">
      <c r="A938" s="257" t="s">
        <v>571</v>
      </c>
      <c r="B938" s="256"/>
      <c r="C938" s="256"/>
      <c r="D938" s="256"/>
      <c r="E938" s="256"/>
      <c r="F938" s="256"/>
      <c r="G938" s="256"/>
      <c r="H938" s="256"/>
      <c r="I938" s="256"/>
      <c r="J938" s="262">
        <v>766</v>
      </c>
      <c r="K938" s="263"/>
      <c r="L938" s="263"/>
      <c r="M938" s="263"/>
      <c r="N938" s="263"/>
      <c r="O938" s="262">
        <v>11.56</v>
      </c>
      <c r="P938" s="263"/>
      <c r="Q938" s="262">
        <v>1.76</v>
      </c>
    </row>
    <row r="939" spans="1:17" x14ac:dyDescent="0.2">
      <c r="A939" s="257" t="s">
        <v>1453</v>
      </c>
      <c r="B939" s="256"/>
      <c r="C939" s="256"/>
      <c r="D939" s="256"/>
      <c r="E939" s="256"/>
      <c r="F939" s="256"/>
      <c r="G939" s="256"/>
      <c r="H939" s="256"/>
      <c r="I939" s="256"/>
      <c r="J939" s="262">
        <v>103085</v>
      </c>
      <c r="K939" s="263"/>
      <c r="L939" s="263"/>
      <c r="M939" s="263"/>
      <c r="N939" s="263"/>
      <c r="O939" s="263"/>
      <c r="P939" s="263"/>
      <c r="Q939" s="263"/>
    </row>
    <row r="940" spans="1:17" x14ac:dyDescent="0.2">
      <c r="A940" s="257" t="s">
        <v>252</v>
      </c>
      <c r="B940" s="256"/>
      <c r="C940" s="256"/>
      <c r="D940" s="256"/>
      <c r="E940" s="256"/>
      <c r="F940" s="256"/>
      <c r="G940" s="256"/>
      <c r="H940" s="256"/>
      <c r="I940" s="256"/>
      <c r="J940" s="262">
        <v>132136</v>
      </c>
      <c r="K940" s="263"/>
      <c r="L940" s="263"/>
      <c r="M940" s="263"/>
      <c r="N940" s="263"/>
      <c r="O940" s="262">
        <v>73.989999999999995</v>
      </c>
      <c r="P940" s="263"/>
      <c r="Q940" s="262">
        <v>5.75</v>
      </c>
    </row>
    <row r="941" spans="1:17" x14ac:dyDescent="0.2">
      <c r="A941" s="257" t="s">
        <v>253</v>
      </c>
      <c r="B941" s="256"/>
      <c r="C941" s="256"/>
      <c r="D941" s="256"/>
      <c r="E941" s="256"/>
      <c r="F941" s="256"/>
      <c r="G941" s="256"/>
      <c r="H941" s="256"/>
      <c r="I941" s="256"/>
      <c r="J941" s="263"/>
      <c r="K941" s="263"/>
      <c r="L941" s="263"/>
      <c r="M941" s="263"/>
      <c r="N941" s="263"/>
      <c r="O941" s="263"/>
      <c r="P941" s="263"/>
      <c r="Q941" s="263"/>
    </row>
    <row r="942" spans="1:17" x14ac:dyDescent="0.2">
      <c r="A942" s="257" t="s">
        <v>572</v>
      </c>
      <c r="B942" s="256"/>
      <c r="C942" s="256"/>
      <c r="D942" s="256"/>
      <c r="E942" s="256"/>
      <c r="F942" s="256"/>
      <c r="G942" s="256"/>
      <c r="H942" s="256"/>
      <c r="I942" s="256"/>
      <c r="J942" s="262">
        <v>25290</v>
      </c>
      <c r="K942" s="263"/>
      <c r="L942" s="263"/>
      <c r="M942" s="263"/>
      <c r="N942" s="263"/>
      <c r="O942" s="263"/>
      <c r="P942" s="263"/>
      <c r="Q942" s="263"/>
    </row>
    <row r="943" spans="1:17" x14ac:dyDescent="0.2">
      <c r="A943" s="257" t="s">
        <v>254</v>
      </c>
      <c r="B943" s="256"/>
      <c r="C943" s="256"/>
      <c r="D943" s="256"/>
      <c r="E943" s="256"/>
      <c r="F943" s="256"/>
      <c r="G943" s="256"/>
      <c r="H943" s="256"/>
      <c r="I943" s="256"/>
      <c r="J943" s="262">
        <v>855</v>
      </c>
      <c r="K943" s="263"/>
      <c r="L943" s="263"/>
      <c r="M943" s="263"/>
      <c r="N943" s="263"/>
      <c r="O943" s="263"/>
      <c r="P943" s="263"/>
      <c r="Q943" s="263"/>
    </row>
    <row r="944" spans="1:17" x14ac:dyDescent="0.2">
      <c r="A944" s="257" t="s">
        <v>255</v>
      </c>
      <c r="B944" s="256"/>
      <c r="C944" s="256"/>
      <c r="D944" s="256"/>
      <c r="E944" s="256"/>
      <c r="F944" s="256"/>
      <c r="G944" s="256"/>
      <c r="H944" s="256"/>
      <c r="I944" s="256"/>
      <c r="J944" s="262">
        <v>1082</v>
      </c>
      <c r="K944" s="263"/>
      <c r="L944" s="263"/>
      <c r="M944" s="263"/>
      <c r="N944" s="263"/>
      <c r="O944" s="263"/>
      <c r="P944" s="263"/>
      <c r="Q944" s="263"/>
    </row>
    <row r="945" spans="1:17" x14ac:dyDescent="0.2">
      <c r="A945" s="257" t="s">
        <v>1454</v>
      </c>
      <c r="B945" s="256"/>
      <c r="C945" s="256"/>
      <c r="D945" s="256"/>
      <c r="E945" s="256"/>
      <c r="F945" s="256"/>
      <c r="G945" s="256"/>
      <c r="H945" s="256"/>
      <c r="I945" s="256"/>
      <c r="J945" s="262">
        <v>103085</v>
      </c>
      <c r="K945" s="263"/>
      <c r="L945" s="263"/>
      <c r="M945" s="263"/>
      <c r="N945" s="263"/>
      <c r="O945" s="263"/>
      <c r="P945" s="263"/>
      <c r="Q945" s="263"/>
    </row>
    <row r="946" spans="1:17" x14ac:dyDescent="0.2">
      <c r="A946" s="257" t="s">
        <v>256</v>
      </c>
      <c r="B946" s="256"/>
      <c r="C946" s="256"/>
      <c r="D946" s="256"/>
      <c r="E946" s="256"/>
      <c r="F946" s="256"/>
      <c r="G946" s="256"/>
      <c r="H946" s="256"/>
      <c r="I946" s="256"/>
      <c r="J946" s="262">
        <v>1178</v>
      </c>
      <c r="K946" s="263"/>
      <c r="L946" s="263"/>
      <c r="M946" s="263"/>
      <c r="N946" s="263"/>
      <c r="O946" s="263"/>
      <c r="P946" s="263"/>
      <c r="Q946" s="263"/>
    </row>
    <row r="947" spans="1:17" x14ac:dyDescent="0.2">
      <c r="A947" s="257" t="s">
        <v>257</v>
      </c>
      <c r="B947" s="256"/>
      <c r="C947" s="256"/>
      <c r="D947" s="256"/>
      <c r="E947" s="256"/>
      <c r="F947" s="256"/>
      <c r="G947" s="256"/>
      <c r="H947" s="256"/>
      <c r="I947" s="256"/>
      <c r="J947" s="262">
        <v>747</v>
      </c>
      <c r="K947" s="263"/>
      <c r="L947" s="263"/>
      <c r="M947" s="263"/>
      <c r="N947" s="263"/>
      <c r="O947" s="263"/>
      <c r="P947" s="263"/>
      <c r="Q947" s="263"/>
    </row>
    <row r="948" spans="1:17" x14ac:dyDescent="0.2">
      <c r="A948" s="269" t="s">
        <v>1991</v>
      </c>
      <c r="B948" s="256"/>
      <c r="C948" s="256"/>
      <c r="D948" s="256"/>
      <c r="E948" s="256"/>
      <c r="F948" s="256"/>
      <c r="G948" s="256"/>
      <c r="H948" s="256"/>
      <c r="I948" s="256"/>
      <c r="J948" s="270">
        <v>132136</v>
      </c>
      <c r="K948" s="263"/>
      <c r="L948" s="263"/>
      <c r="M948" s="263"/>
      <c r="N948" s="263"/>
      <c r="O948" s="270">
        <v>73.989999999999995</v>
      </c>
      <c r="P948" s="263"/>
      <c r="Q948" s="270">
        <v>5.75</v>
      </c>
    </row>
    <row r="949" spans="1:17" x14ac:dyDescent="0.2">
      <c r="A949" s="255" t="s">
        <v>1992</v>
      </c>
      <c r="B949" s="256"/>
      <c r="C949" s="256"/>
      <c r="D949" s="256"/>
      <c r="E949" s="256"/>
      <c r="F949" s="256"/>
      <c r="G949" s="256"/>
      <c r="H949" s="256"/>
      <c r="I949" s="256"/>
      <c r="J949" s="256"/>
      <c r="K949" s="256"/>
      <c r="L949" s="256"/>
      <c r="M949" s="256"/>
      <c r="N949" s="256"/>
      <c r="O949" s="256"/>
      <c r="P949" s="256"/>
      <c r="Q949" s="256"/>
    </row>
    <row r="950" spans="1:17" ht="55.5" x14ac:dyDescent="0.2">
      <c r="A950" s="252">
        <v>224</v>
      </c>
      <c r="B950" s="258" t="s">
        <v>1368</v>
      </c>
      <c r="C950" s="259" t="s">
        <v>1993</v>
      </c>
      <c r="D950" s="260" t="s">
        <v>399</v>
      </c>
      <c r="E950" s="261" t="s">
        <v>177</v>
      </c>
      <c r="F950" s="262">
        <v>8070.39</v>
      </c>
      <c r="G950" s="262">
        <v>1943</v>
      </c>
      <c r="H950" s="262">
        <v>1627.13</v>
      </c>
      <c r="I950" s="262">
        <v>251.83</v>
      </c>
      <c r="J950" s="263">
        <v>404</v>
      </c>
      <c r="K950" s="263">
        <v>97</v>
      </c>
      <c r="L950" s="263">
        <v>81</v>
      </c>
      <c r="M950" s="263">
        <v>13</v>
      </c>
      <c r="N950" s="263">
        <v>145</v>
      </c>
      <c r="O950" s="263">
        <v>7.25</v>
      </c>
      <c r="P950" s="263">
        <v>14.44</v>
      </c>
      <c r="Q950" s="263">
        <v>0.72</v>
      </c>
    </row>
    <row r="951" spans="1:17" ht="19.5" x14ac:dyDescent="0.2">
      <c r="A951" s="252"/>
      <c r="B951" s="264"/>
      <c r="C951" s="265" t="s">
        <v>400</v>
      </c>
      <c r="D951" s="261" t="s">
        <v>119</v>
      </c>
      <c r="E951" s="266" t="s">
        <v>1994</v>
      </c>
      <c r="F951" s="267">
        <v>13.4</v>
      </c>
      <c r="G951" s="267">
        <v>13.4</v>
      </c>
      <c r="H951" s="263"/>
      <c r="I951" s="263"/>
      <c r="J951" s="267">
        <v>97.15</v>
      </c>
      <c r="K951" s="267">
        <v>97.15</v>
      </c>
      <c r="L951" s="263"/>
      <c r="M951" s="263"/>
      <c r="N951" s="263"/>
      <c r="O951" s="263"/>
      <c r="P951" s="263"/>
      <c r="Q951" s="263"/>
    </row>
    <row r="952" spans="1:17" ht="22.5" x14ac:dyDescent="0.2">
      <c r="A952" s="252"/>
      <c r="B952" s="268" t="s">
        <v>402</v>
      </c>
      <c r="C952" s="265" t="s">
        <v>403</v>
      </c>
      <c r="D952" s="261" t="s">
        <v>146</v>
      </c>
      <c r="E952" s="266" t="s">
        <v>1718</v>
      </c>
      <c r="F952" s="267">
        <v>255.96</v>
      </c>
      <c r="G952" s="263"/>
      <c r="H952" s="267">
        <v>255.96</v>
      </c>
      <c r="I952" s="267">
        <v>18.2</v>
      </c>
      <c r="J952" s="267">
        <v>2.56</v>
      </c>
      <c r="K952" s="263"/>
      <c r="L952" s="267">
        <v>2.56</v>
      </c>
      <c r="M952" s="267">
        <v>0.18</v>
      </c>
      <c r="N952" s="263"/>
      <c r="O952" s="263"/>
      <c r="P952" s="263"/>
      <c r="Q952" s="263"/>
    </row>
    <row r="953" spans="1:17" ht="22.5" x14ac:dyDescent="0.2">
      <c r="A953" s="252"/>
      <c r="B953" s="268" t="s">
        <v>190</v>
      </c>
      <c r="C953" s="265" t="s">
        <v>191</v>
      </c>
      <c r="D953" s="261" t="s">
        <v>146</v>
      </c>
      <c r="E953" s="266" t="s">
        <v>1355</v>
      </c>
      <c r="F953" s="267">
        <v>127.47</v>
      </c>
      <c r="G953" s="263"/>
      <c r="H953" s="267">
        <v>127.47</v>
      </c>
      <c r="I953" s="267">
        <v>18.2</v>
      </c>
      <c r="J953" s="263"/>
      <c r="K953" s="263"/>
      <c r="L953" s="263"/>
      <c r="M953" s="263"/>
      <c r="N953" s="263"/>
      <c r="O953" s="263"/>
      <c r="P953" s="263"/>
      <c r="Q953" s="263"/>
    </row>
    <row r="954" spans="1:17" ht="19.5" x14ac:dyDescent="0.2">
      <c r="A954" s="252"/>
      <c r="B954" s="268" t="s">
        <v>1327</v>
      </c>
      <c r="C954" s="265" t="s">
        <v>1328</v>
      </c>
      <c r="D954" s="261" t="s">
        <v>146</v>
      </c>
      <c r="E954" s="266" t="s">
        <v>1995</v>
      </c>
      <c r="F954" s="267">
        <v>108.01</v>
      </c>
      <c r="G954" s="263"/>
      <c r="H954" s="267">
        <v>108.01</v>
      </c>
      <c r="I954" s="267">
        <v>17.43</v>
      </c>
      <c r="J954" s="267">
        <v>76.69</v>
      </c>
      <c r="K954" s="263"/>
      <c r="L954" s="267">
        <v>76.69</v>
      </c>
      <c r="M954" s="267">
        <v>12.38</v>
      </c>
      <c r="N954" s="263"/>
      <c r="O954" s="263"/>
      <c r="P954" s="263"/>
      <c r="Q954" s="263"/>
    </row>
    <row r="955" spans="1:17" ht="19.5" x14ac:dyDescent="0.2">
      <c r="A955" s="252"/>
      <c r="B955" s="268" t="s">
        <v>407</v>
      </c>
      <c r="C955" s="265" t="s">
        <v>212</v>
      </c>
      <c r="D955" s="261" t="s">
        <v>146</v>
      </c>
      <c r="E955" s="266" t="s">
        <v>1996</v>
      </c>
      <c r="F955" s="267">
        <v>109.17</v>
      </c>
      <c r="G955" s="263"/>
      <c r="H955" s="267">
        <v>109.17</v>
      </c>
      <c r="I955" s="263"/>
      <c r="J955" s="267">
        <v>2.1800000000000002</v>
      </c>
      <c r="K955" s="263"/>
      <c r="L955" s="267">
        <v>2.1800000000000002</v>
      </c>
      <c r="M955" s="263"/>
      <c r="N955" s="263"/>
      <c r="O955" s="263"/>
      <c r="P955" s="263"/>
      <c r="Q955" s="263"/>
    </row>
    <row r="956" spans="1:17" ht="22.5" x14ac:dyDescent="0.2">
      <c r="A956" s="252"/>
      <c r="B956" s="268" t="s">
        <v>1331</v>
      </c>
      <c r="C956" s="265" t="s">
        <v>1332</v>
      </c>
      <c r="D956" s="261" t="s">
        <v>216</v>
      </c>
      <c r="E956" s="266" t="s">
        <v>1721</v>
      </c>
      <c r="F956" s="267">
        <v>40313.82</v>
      </c>
      <c r="G956" s="263"/>
      <c r="H956" s="263"/>
      <c r="I956" s="263"/>
      <c r="J956" s="263"/>
      <c r="K956" s="263"/>
      <c r="L956" s="263"/>
      <c r="M956" s="263"/>
      <c r="N956" s="263"/>
      <c r="O956" s="263"/>
      <c r="P956" s="263"/>
      <c r="Q956" s="263"/>
    </row>
    <row r="957" spans="1:17" ht="22.5" x14ac:dyDescent="0.2">
      <c r="A957" s="252"/>
      <c r="B957" s="268" t="s">
        <v>1376</v>
      </c>
      <c r="C957" s="265" t="s">
        <v>1338</v>
      </c>
      <c r="D957" s="261" t="s">
        <v>434</v>
      </c>
      <c r="E957" s="266" t="s">
        <v>1997</v>
      </c>
      <c r="F957" s="267">
        <v>272.49</v>
      </c>
      <c r="G957" s="263"/>
      <c r="H957" s="263"/>
      <c r="I957" s="263"/>
      <c r="J957" s="267">
        <v>0.87</v>
      </c>
      <c r="K957" s="263"/>
      <c r="L957" s="263"/>
      <c r="M957" s="263"/>
      <c r="N957" s="263"/>
      <c r="O957" s="263"/>
      <c r="P957" s="263"/>
      <c r="Q957" s="263"/>
    </row>
    <row r="958" spans="1:17" ht="22.5" x14ac:dyDescent="0.2">
      <c r="A958" s="252"/>
      <c r="B958" s="268" t="s">
        <v>1378</v>
      </c>
      <c r="C958" s="265" t="s">
        <v>1341</v>
      </c>
      <c r="D958" s="261" t="s">
        <v>231</v>
      </c>
      <c r="E958" s="266" t="s">
        <v>1998</v>
      </c>
      <c r="F958" s="267">
        <v>28.56</v>
      </c>
      <c r="G958" s="263"/>
      <c r="H958" s="263"/>
      <c r="I958" s="263"/>
      <c r="J958" s="267">
        <v>0.5</v>
      </c>
      <c r="K958" s="263"/>
      <c r="L958" s="263"/>
      <c r="M958" s="263"/>
      <c r="N958" s="263"/>
      <c r="O958" s="263"/>
      <c r="P958" s="263"/>
      <c r="Q958" s="263"/>
    </row>
    <row r="959" spans="1:17" ht="22.5" x14ac:dyDescent="0.2">
      <c r="A959" s="252"/>
      <c r="B959" s="268" t="s">
        <v>415</v>
      </c>
      <c r="C959" s="265" t="s">
        <v>416</v>
      </c>
      <c r="D959" s="261" t="s">
        <v>231</v>
      </c>
      <c r="E959" s="266" t="s">
        <v>1999</v>
      </c>
      <c r="F959" s="267">
        <v>2.38</v>
      </c>
      <c r="G959" s="263"/>
      <c r="H959" s="263"/>
      <c r="I959" s="263"/>
      <c r="J959" s="263"/>
      <c r="K959" s="263"/>
      <c r="L959" s="263"/>
      <c r="M959" s="263"/>
      <c r="N959" s="263"/>
      <c r="O959" s="263"/>
      <c r="P959" s="263"/>
      <c r="Q959" s="263"/>
    </row>
    <row r="960" spans="1:17" ht="22.5" x14ac:dyDescent="0.2">
      <c r="A960" s="252"/>
      <c r="B960" s="268" t="s">
        <v>417</v>
      </c>
      <c r="C960" s="265" t="s">
        <v>418</v>
      </c>
      <c r="D960" s="261" t="s">
        <v>220</v>
      </c>
      <c r="E960" s="266" t="s">
        <v>2000</v>
      </c>
      <c r="F960" s="267">
        <v>4.88</v>
      </c>
      <c r="G960" s="263"/>
      <c r="H960" s="263"/>
      <c r="I960" s="263"/>
      <c r="J960" s="267">
        <v>2.33</v>
      </c>
      <c r="K960" s="263"/>
      <c r="L960" s="263"/>
      <c r="M960" s="263"/>
      <c r="N960" s="263"/>
      <c r="O960" s="263"/>
      <c r="P960" s="263"/>
      <c r="Q960" s="263"/>
    </row>
    <row r="961" spans="1:17" ht="22.5" x14ac:dyDescent="0.2">
      <c r="A961" s="252"/>
      <c r="B961" s="268" t="s">
        <v>1382</v>
      </c>
      <c r="C961" s="265" t="s">
        <v>1383</v>
      </c>
      <c r="D961" s="261" t="s">
        <v>242</v>
      </c>
      <c r="E961" s="266" t="s">
        <v>2001</v>
      </c>
      <c r="F961" s="267">
        <v>452.2</v>
      </c>
      <c r="G961" s="263"/>
      <c r="H961" s="263"/>
      <c r="I961" s="263"/>
      <c r="J961" s="267">
        <v>220.22</v>
      </c>
      <c r="K961" s="263"/>
      <c r="L961" s="263"/>
      <c r="M961" s="263"/>
      <c r="N961" s="263"/>
      <c r="O961" s="263"/>
      <c r="P961" s="263"/>
      <c r="Q961" s="263"/>
    </row>
    <row r="962" spans="1:17" ht="55.5" x14ac:dyDescent="0.2">
      <c r="A962" s="252">
        <v>225</v>
      </c>
      <c r="B962" s="258" t="s">
        <v>1661</v>
      </c>
      <c r="C962" s="259" t="s">
        <v>2002</v>
      </c>
      <c r="D962" s="260" t="s">
        <v>399</v>
      </c>
      <c r="E962" s="261" t="s">
        <v>2003</v>
      </c>
      <c r="F962" s="262">
        <v>10198.41</v>
      </c>
      <c r="G962" s="262">
        <v>1725.38</v>
      </c>
      <c r="H962" s="262">
        <v>1636.42</v>
      </c>
      <c r="I962" s="262">
        <v>252.18</v>
      </c>
      <c r="J962" s="263">
        <v>1734</v>
      </c>
      <c r="K962" s="263">
        <v>293</v>
      </c>
      <c r="L962" s="263">
        <v>278</v>
      </c>
      <c r="M962" s="263">
        <v>43</v>
      </c>
      <c r="N962" s="263">
        <v>128.76</v>
      </c>
      <c r="O962" s="263">
        <v>21.89</v>
      </c>
      <c r="P962" s="263">
        <v>14.46</v>
      </c>
      <c r="Q962" s="263">
        <v>2.46</v>
      </c>
    </row>
    <row r="963" spans="1:17" ht="19.5" x14ac:dyDescent="0.2">
      <c r="A963" s="252"/>
      <c r="B963" s="264"/>
      <c r="C963" s="265" t="s">
        <v>400</v>
      </c>
      <c r="D963" s="261" t="s">
        <v>119</v>
      </c>
      <c r="E963" s="266" t="s">
        <v>2004</v>
      </c>
      <c r="F963" s="267">
        <v>13.4</v>
      </c>
      <c r="G963" s="267">
        <v>13.4</v>
      </c>
      <c r="H963" s="263"/>
      <c r="I963" s="263"/>
      <c r="J963" s="267">
        <v>293.33</v>
      </c>
      <c r="K963" s="267">
        <v>293.33</v>
      </c>
      <c r="L963" s="263"/>
      <c r="M963" s="263"/>
      <c r="N963" s="263"/>
      <c r="O963" s="263"/>
      <c r="P963" s="263"/>
      <c r="Q963" s="263"/>
    </row>
    <row r="964" spans="1:17" ht="22.5" x14ac:dyDescent="0.2">
      <c r="A964" s="252"/>
      <c r="B964" s="268" t="s">
        <v>402</v>
      </c>
      <c r="C964" s="265" t="s">
        <v>403</v>
      </c>
      <c r="D964" s="261" t="s">
        <v>146</v>
      </c>
      <c r="E964" s="266" t="s">
        <v>1869</v>
      </c>
      <c r="F964" s="267">
        <v>255.96</v>
      </c>
      <c r="G964" s="263"/>
      <c r="H964" s="267">
        <v>255.96</v>
      </c>
      <c r="I964" s="267">
        <v>18.2</v>
      </c>
      <c r="J964" s="267">
        <v>5.12</v>
      </c>
      <c r="K964" s="263"/>
      <c r="L964" s="267">
        <v>5.12</v>
      </c>
      <c r="M964" s="267">
        <v>0.36</v>
      </c>
      <c r="N964" s="263"/>
      <c r="O964" s="263"/>
      <c r="P964" s="263"/>
      <c r="Q964" s="263"/>
    </row>
    <row r="965" spans="1:17" ht="22.5" x14ac:dyDescent="0.2">
      <c r="A965" s="252"/>
      <c r="B965" s="268" t="s">
        <v>190</v>
      </c>
      <c r="C965" s="265" t="s">
        <v>191</v>
      </c>
      <c r="D965" s="261" t="s">
        <v>146</v>
      </c>
      <c r="E965" s="266" t="s">
        <v>1870</v>
      </c>
      <c r="F965" s="267">
        <v>127.47</v>
      </c>
      <c r="G965" s="263"/>
      <c r="H965" s="267">
        <v>127.47</v>
      </c>
      <c r="I965" s="267">
        <v>18.2</v>
      </c>
      <c r="J965" s="267">
        <v>1.27</v>
      </c>
      <c r="K965" s="263"/>
      <c r="L965" s="267">
        <v>1.27</v>
      </c>
      <c r="M965" s="267">
        <v>0.18</v>
      </c>
      <c r="N965" s="263"/>
      <c r="O965" s="263"/>
      <c r="P965" s="263"/>
      <c r="Q965" s="263"/>
    </row>
    <row r="966" spans="1:17" ht="19.5" x14ac:dyDescent="0.2">
      <c r="A966" s="252"/>
      <c r="B966" s="268" t="s">
        <v>1327</v>
      </c>
      <c r="C966" s="265" t="s">
        <v>1328</v>
      </c>
      <c r="D966" s="261" t="s">
        <v>146</v>
      </c>
      <c r="E966" s="266" t="s">
        <v>2005</v>
      </c>
      <c r="F966" s="267">
        <v>108.01</v>
      </c>
      <c r="G966" s="263"/>
      <c r="H966" s="267">
        <v>108.01</v>
      </c>
      <c r="I966" s="267">
        <v>17.43</v>
      </c>
      <c r="J966" s="267">
        <v>262.45999999999998</v>
      </c>
      <c r="K966" s="263"/>
      <c r="L966" s="267">
        <v>262.45999999999998</v>
      </c>
      <c r="M966" s="267">
        <v>42.35</v>
      </c>
      <c r="N966" s="263"/>
      <c r="O966" s="263"/>
      <c r="P966" s="263"/>
      <c r="Q966" s="263"/>
    </row>
    <row r="967" spans="1:17" ht="19.5" x14ac:dyDescent="0.2">
      <c r="A967" s="252"/>
      <c r="B967" s="268" t="s">
        <v>407</v>
      </c>
      <c r="C967" s="265" t="s">
        <v>212</v>
      </c>
      <c r="D967" s="261" t="s">
        <v>146</v>
      </c>
      <c r="E967" s="266" t="s">
        <v>2006</v>
      </c>
      <c r="F967" s="267">
        <v>109.17</v>
      </c>
      <c r="G967" s="263"/>
      <c r="H967" s="267">
        <v>109.17</v>
      </c>
      <c r="I967" s="263"/>
      <c r="J967" s="267">
        <v>9.83</v>
      </c>
      <c r="K967" s="263"/>
      <c r="L967" s="267">
        <v>9.83</v>
      </c>
      <c r="M967" s="263"/>
      <c r="N967" s="263"/>
      <c r="O967" s="263"/>
      <c r="P967" s="263"/>
      <c r="Q967" s="263"/>
    </row>
    <row r="968" spans="1:17" ht="22.5" x14ac:dyDescent="0.2">
      <c r="A968" s="252"/>
      <c r="B968" s="268" t="s">
        <v>1331</v>
      </c>
      <c r="C968" s="265" t="s">
        <v>1332</v>
      </c>
      <c r="D968" s="261" t="s">
        <v>216</v>
      </c>
      <c r="E968" s="266" t="s">
        <v>1299</v>
      </c>
      <c r="F968" s="267">
        <v>40313.82</v>
      </c>
      <c r="G968" s="263"/>
      <c r="H968" s="263"/>
      <c r="I968" s="263"/>
      <c r="J968" s="267">
        <v>4.03</v>
      </c>
      <c r="K968" s="263"/>
      <c r="L968" s="263"/>
      <c r="M968" s="263"/>
      <c r="N968" s="263"/>
      <c r="O968" s="263"/>
      <c r="P968" s="263"/>
      <c r="Q968" s="263"/>
    </row>
    <row r="969" spans="1:17" ht="22.5" x14ac:dyDescent="0.2">
      <c r="A969" s="252"/>
      <c r="B969" s="268" t="s">
        <v>1376</v>
      </c>
      <c r="C969" s="265" t="s">
        <v>1338</v>
      </c>
      <c r="D969" s="261" t="s">
        <v>434</v>
      </c>
      <c r="E969" s="266" t="s">
        <v>2007</v>
      </c>
      <c r="F969" s="267">
        <v>272.49</v>
      </c>
      <c r="G969" s="263"/>
      <c r="H969" s="263"/>
      <c r="I969" s="263"/>
      <c r="J969" s="267">
        <v>1.66</v>
      </c>
      <c r="K969" s="263"/>
      <c r="L969" s="263"/>
      <c r="M969" s="263"/>
      <c r="N969" s="263"/>
      <c r="O969" s="263"/>
      <c r="P969" s="263"/>
      <c r="Q969" s="263"/>
    </row>
    <row r="970" spans="1:17" ht="22.5" x14ac:dyDescent="0.2">
      <c r="A970" s="252"/>
      <c r="B970" s="268" t="s">
        <v>1378</v>
      </c>
      <c r="C970" s="265" t="s">
        <v>1341</v>
      </c>
      <c r="D970" s="261" t="s">
        <v>231</v>
      </c>
      <c r="E970" s="266" t="s">
        <v>2008</v>
      </c>
      <c r="F970" s="267">
        <v>28.56</v>
      </c>
      <c r="G970" s="263"/>
      <c r="H970" s="263"/>
      <c r="I970" s="263"/>
      <c r="J970" s="267">
        <v>0.97</v>
      </c>
      <c r="K970" s="263"/>
      <c r="L970" s="263"/>
      <c r="M970" s="263"/>
      <c r="N970" s="263"/>
      <c r="O970" s="263"/>
      <c r="P970" s="263"/>
      <c r="Q970" s="263"/>
    </row>
    <row r="971" spans="1:17" ht="22.5" x14ac:dyDescent="0.2">
      <c r="A971" s="252"/>
      <c r="B971" s="268" t="s">
        <v>415</v>
      </c>
      <c r="C971" s="265" t="s">
        <v>416</v>
      </c>
      <c r="D971" s="261" t="s">
        <v>231</v>
      </c>
      <c r="E971" s="266" t="s">
        <v>2009</v>
      </c>
      <c r="F971" s="267">
        <v>2.38</v>
      </c>
      <c r="G971" s="263"/>
      <c r="H971" s="263"/>
      <c r="I971" s="263"/>
      <c r="J971" s="267">
        <v>0.02</v>
      </c>
      <c r="K971" s="263"/>
      <c r="L971" s="263"/>
      <c r="M971" s="263"/>
      <c r="N971" s="263"/>
      <c r="O971" s="263"/>
      <c r="P971" s="263"/>
      <c r="Q971" s="263"/>
    </row>
    <row r="972" spans="1:17" ht="22.5" x14ac:dyDescent="0.2">
      <c r="A972" s="252"/>
      <c r="B972" s="268" t="s">
        <v>417</v>
      </c>
      <c r="C972" s="265" t="s">
        <v>418</v>
      </c>
      <c r="D972" s="261" t="s">
        <v>220</v>
      </c>
      <c r="E972" s="266" t="s">
        <v>2010</v>
      </c>
      <c r="F972" s="267">
        <v>4.88</v>
      </c>
      <c r="G972" s="263"/>
      <c r="H972" s="263"/>
      <c r="I972" s="263"/>
      <c r="J972" s="267">
        <v>11.82</v>
      </c>
      <c r="K972" s="263"/>
      <c r="L972" s="263"/>
      <c r="M972" s="263"/>
      <c r="N972" s="263"/>
      <c r="O972" s="263"/>
      <c r="P972" s="263"/>
      <c r="Q972" s="263"/>
    </row>
    <row r="973" spans="1:17" ht="22.5" x14ac:dyDescent="0.2">
      <c r="A973" s="252"/>
      <c r="B973" s="268" t="s">
        <v>1673</v>
      </c>
      <c r="C973" s="265" t="s">
        <v>1674</v>
      </c>
      <c r="D973" s="261" t="s">
        <v>242</v>
      </c>
      <c r="E973" s="266" t="s">
        <v>2011</v>
      </c>
      <c r="F973" s="267">
        <v>676.6</v>
      </c>
      <c r="G973" s="263"/>
      <c r="H973" s="263"/>
      <c r="I973" s="263"/>
      <c r="J973" s="267">
        <v>1145.48</v>
      </c>
      <c r="K973" s="263"/>
      <c r="L973" s="263"/>
      <c r="M973" s="263"/>
      <c r="N973" s="263"/>
      <c r="O973" s="263"/>
      <c r="P973" s="263"/>
      <c r="Q973" s="263"/>
    </row>
    <row r="974" spans="1:17" ht="55.5" x14ac:dyDescent="0.2">
      <c r="A974" s="252">
        <v>226</v>
      </c>
      <c r="B974" s="258" t="s">
        <v>1792</v>
      </c>
      <c r="C974" s="259" t="s">
        <v>2012</v>
      </c>
      <c r="D974" s="260" t="s">
        <v>423</v>
      </c>
      <c r="E974" s="287">
        <v>4</v>
      </c>
      <c r="F974" s="262">
        <v>250.79</v>
      </c>
      <c r="G974" s="262">
        <v>78.319999999999993</v>
      </c>
      <c r="H974" s="262">
        <v>161.88</v>
      </c>
      <c r="I974" s="262">
        <v>16.02</v>
      </c>
      <c r="J974" s="263">
        <v>1003</v>
      </c>
      <c r="K974" s="263">
        <v>313</v>
      </c>
      <c r="L974" s="263">
        <v>648</v>
      </c>
      <c r="M974" s="263">
        <v>64</v>
      </c>
      <c r="N974" s="263">
        <v>5.78</v>
      </c>
      <c r="O974" s="263">
        <v>23.12</v>
      </c>
      <c r="P974" s="263">
        <v>0.88</v>
      </c>
      <c r="Q974" s="263">
        <v>3.52</v>
      </c>
    </row>
    <row r="975" spans="1:17" ht="19.5" x14ac:dyDescent="0.2">
      <c r="A975" s="252"/>
      <c r="B975" s="264"/>
      <c r="C975" s="265" t="s">
        <v>492</v>
      </c>
      <c r="D975" s="261" t="s">
        <v>119</v>
      </c>
      <c r="E975" s="266" t="s">
        <v>2013</v>
      </c>
      <c r="F975" s="267">
        <v>13.55</v>
      </c>
      <c r="G975" s="267">
        <v>13.55</v>
      </c>
      <c r="H975" s="263"/>
      <c r="I975" s="263"/>
      <c r="J975" s="267">
        <v>313.27999999999997</v>
      </c>
      <c r="K975" s="267">
        <v>313.27999999999997</v>
      </c>
      <c r="L975" s="263"/>
      <c r="M975" s="263"/>
      <c r="N975" s="263"/>
      <c r="O975" s="263"/>
      <c r="P975" s="263"/>
      <c r="Q975" s="263"/>
    </row>
    <row r="976" spans="1:17" ht="22.5" x14ac:dyDescent="0.2">
      <c r="A976" s="252"/>
      <c r="B976" s="268" t="s">
        <v>654</v>
      </c>
      <c r="C976" s="265" t="s">
        <v>655</v>
      </c>
      <c r="D976" s="261" t="s">
        <v>146</v>
      </c>
      <c r="E976" s="266" t="s">
        <v>2014</v>
      </c>
      <c r="F976" s="267">
        <v>172.79</v>
      </c>
      <c r="G976" s="263"/>
      <c r="H976" s="267">
        <v>172.79</v>
      </c>
      <c r="I976" s="267">
        <v>18.2</v>
      </c>
      <c r="J976" s="267">
        <v>608.22</v>
      </c>
      <c r="K976" s="263"/>
      <c r="L976" s="267">
        <v>608.22</v>
      </c>
      <c r="M976" s="267">
        <v>64.06</v>
      </c>
      <c r="N976" s="263"/>
      <c r="O976" s="263"/>
      <c r="P976" s="263"/>
      <c r="Q976" s="263"/>
    </row>
    <row r="977" spans="1:17" ht="19.5" x14ac:dyDescent="0.2">
      <c r="A977" s="252"/>
      <c r="B977" s="268" t="s">
        <v>789</v>
      </c>
      <c r="C977" s="265" t="s">
        <v>212</v>
      </c>
      <c r="D977" s="261" t="s">
        <v>146</v>
      </c>
      <c r="E977" s="266" t="s">
        <v>2015</v>
      </c>
      <c r="F977" s="267">
        <v>109.17</v>
      </c>
      <c r="G977" s="263"/>
      <c r="H977" s="267">
        <v>109.17</v>
      </c>
      <c r="I977" s="263"/>
      <c r="J977" s="267">
        <v>39.299999999999997</v>
      </c>
      <c r="K977" s="263"/>
      <c r="L977" s="267">
        <v>39.299999999999997</v>
      </c>
      <c r="M977" s="263"/>
      <c r="N977" s="263"/>
      <c r="O977" s="263"/>
      <c r="P977" s="263"/>
      <c r="Q977" s="263"/>
    </row>
    <row r="978" spans="1:17" ht="22.5" x14ac:dyDescent="0.2">
      <c r="A978" s="252"/>
      <c r="B978" s="268" t="s">
        <v>1797</v>
      </c>
      <c r="C978" s="265" t="s">
        <v>334</v>
      </c>
      <c r="D978" s="261" t="s">
        <v>231</v>
      </c>
      <c r="E978" s="266" t="s">
        <v>2016</v>
      </c>
      <c r="F978" s="267">
        <v>24.75</v>
      </c>
      <c r="G978" s="263"/>
      <c r="H978" s="263"/>
      <c r="I978" s="263"/>
      <c r="J978" s="267">
        <v>11.88</v>
      </c>
      <c r="K978" s="263"/>
      <c r="L978" s="263"/>
      <c r="M978" s="263"/>
      <c r="N978" s="263"/>
      <c r="O978" s="263"/>
      <c r="P978" s="263"/>
      <c r="Q978" s="263"/>
    </row>
    <row r="979" spans="1:17" ht="22.5" x14ac:dyDescent="0.2">
      <c r="A979" s="252"/>
      <c r="B979" s="268" t="s">
        <v>1799</v>
      </c>
      <c r="C979" s="265" t="s">
        <v>372</v>
      </c>
      <c r="D979" s="261" t="s">
        <v>231</v>
      </c>
      <c r="E979" s="266" t="s">
        <v>2017</v>
      </c>
      <c r="F979" s="267">
        <v>16.8</v>
      </c>
      <c r="G979" s="263"/>
      <c r="H979" s="263"/>
      <c r="I979" s="263"/>
      <c r="J979" s="267">
        <v>24.19</v>
      </c>
      <c r="K979" s="263"/>
      <c r="L979" s="263"/>
      <c r="M979" s="263"/>
      <c r="N979" s="263"/>
      <c r="O979" s="263"/>
      <c r="P979" s="263"/>
      <c r="Q979" s="263"/>
    </row>
    <row r="980" spans="1:17" ht="22.5" x14ac:dyDescent="0.2">
      <c r="A980" s="252"/>
      <c r="B980" s="268" t="s">
        <v>1201</v>
      </c>
      <c r="C980" s="265" t="s">
        <v>482</v>
      </c>
      <c r="D980" s="261" t="s">
        <v>71</v>
      </c>
      <c r="E980" s="266" t="s">
        <v>2018</v>
      </c>
      <c r="F980" s="267">
        <v>1</v>
      </c>
      <c r="G980" s="263"/>
      <c r="H980" s="263"/>
      <c r="I980" s="263"/>
      <c r="J980" s="267">
        <v>6.28</v>
      </c>
      <c r="K980" s="263"/>
      <c r="L980" s="263"/>
      <c r="M980" s="263"/>
      <c r="N980" s="263"/>
      <c r="O980" s="263"/>
      <c r="P980" s="263"/>
      <c r="Q980" s="263"/>
    </row>
    <row r="981" spans="1:17" ht="72" x14ac:dyDescent="0.2">
      <c r="A981" s="252">
        <v>227</v>
      </c>
      <c r="B981" s="258" t="s">
        <v>1802</v>
      </c>
      <c r="C981" s="259" t="s">
        <v>1803</v>
      </c>
      <c r="D981" s="260" t="s">
        <v>346</v>
      </c>
      <c r="E981" s="287">
        <v>4</v>
      </c>
      <c r="F981" s="262" t="s">
        <v>1804</v>
      </c>
      <c r="G981" s="263"/>
      <c r="H981" s="263"/>
      <c r="I981" s="263"/>
      <c r="J981" s="263">
        <v>206170</v>
      </c>
      <c r="K981" s="263"/>
      <c r="L981" s="263"/>
      <c r="M981" s="263"/>
      <c r="N981" s="263"/>
      <c r="O981" s="263"/>
      <c r="P981" s="263"/>
      <c r="Q981" s="263"/>
    </row>
    <row r="982" spans="1:17" ht="53.25" x14ac:dyDescent="0.2">
      <c r="A982" s="252">
        <v>228</v>
      </c>
      <c r="B982" s="258" t="s">
        <v>1805</v>
      </c>
      <c r="C982" s="259" t="s">
        <v>2019</v>
      </c>
      <c r="D982" s="260" t="s">
        <v>1768</v>
      </c>
      <c r="E982" s="287">
        <v>8</v>
      </c>
      <c r="F982" s="262">
        <v>50.86</v>
      </c>
      <c r="G982" s="262">
        <v>20.399999999999999</v>
      </c>
      <c r="H982" s="262">
        <v>7.82</v>
      </c>
      <c r="I982" s="263"/>
      <c r="J982" s="263">
        <v>407</v>
      </c>
      <c r="K982" s="263">
        <v>163</v>
      </c>
      <c r="L982" s="263">
        <v>63</v>
      </c>
      <c r="M982" s="263"/>
      <c r="N982" s="263">
        <v>1.46</v>
      </c>
      <c r="O982" s="263">
        <v>11.68</v>
      </c>
      <c r="P982" s="263"/>
      <c r="Q982" s="263"/>
    </row>
    <row r="983" spans="1:17" ht="19.5" x14ac:dyDescent="0.2">
      <c r="A983" s="252"/>
      <c r="B983" s="264"/>
      <c r="C983" s="265" t="s">
        <v>619</v>
      </c>
      <c r="D983" s="261" t="s">
        <v>119</v>
      </c>
      <c r="E983" s="266" t="s">
        <v>2020</v>
      </c>
      <c r="F983" s="267">
        <v>13.97</v>
      </c>
      <c r="G983" s="267">
        <v>13.97</v>
      </c>
      <c r="H983" s="263"/>
      <c r="I983" s="263"/>
      <c r="J983" s="267">
        <v>163.16999999999999</v>
      </c>
      <c r="K983" s="267">
        <v>163.16999999999999</v>
      </c>
      <c r="L983" s="263"/>
      <c r="M983" s="263"/>
      <c r="N983" s="263"/>
      <c r="O983" s="263"/>
      <c r="P983" s="263"/>
      <c r="Q983" s="263"/>
    </row>
    <row r="984" spans="1:17" ht="22.5" x14ac:dyDescent="0.2">
      <c r="A984" s="252"/>
      <c r="B984" s="268" t="s">
        <v>1602</v>
      </c>
      <c r="C984" s="265" t="s">
        <v>327</v>
      </c>
      <c r="D984" s="261" t="s">
        <v>146</v>
      </c>
      <c r="E984" s="266" t="s">
        <v>2021</v>
      </c>
      <c r="F984" s="267">
        <v>8.9700000000000006</v>
      </c>
      <c r="G984" s="263"/>
      <c r="H984" s="267">
        <v>8.9700000000000006</v>
      </c>
      <c r="I984" s="263"/>
      <c r="J984" s="267">
        <v>53.82</v>
      </c>
      <c r="K984" s="263"/>
      <c r="L984" s="267">
        <v>53.82</v>
      </c>
      <c r="M984" s="263"/>
      <c r="N984" s="263"/>
      <c r="O984" s="263"/>
      <c r="P984" s="263"/>
      <c r="Q984" s="263"/>
    </row>
    <row r="985" spans="1:17" ht="19.5" x14ac:dyDescent="0.2">
      <c r="A985" s="252"/>
      <c r="B985" s="268" t="s">
        <v>789</v>
      </c>
      <c r="C985" s="265" t="s">
        <v>212</v>
      </c>
      <c r="D985" s="261" t="s">
        <v>146</v>
      </c>
      <c r="E985" s="266" t="s">
        <v>2022</v>
      </c>
      <c r="F985" s="267">
        <v>109.17</v>
      </c>
      <c r="G985" s="263"/>
      <c r="H985" s="267">
        <v>109.17</v>
      </c>
      <c r="I985" s="263"/>
      <c r="J985" s="267">
        <v>8.73</v>
      </c>
      <c r="K985" s="263"/>
      <c r="L985" s="267">
        <v>8.73</v>
      </c>
      <c r="M985" s="263"/>
      <c r="N985" s="263"/>
      <c r="O985" s="263"/>
      <c r="P985" s="263"/>
      <c r="Q985" s="263"/>
    </row>
    <row r="986" spans="1:17" ht="22.5" x14ac:dyDescent="0.2">
      <c r="A986" s="252"/>
      <c r="B986" s="268" t="s">
        <v>1604</v>
      </c>
      <c r="C986" s="265" t="s">
        <v>332</v>
      </c>
      <c r="D986" s="261" t="s">
        <v>216</v>
      </c>
      <c r="E986" s="266" t="s">
        <v>2023</v>
      </c>
      <c r="F986" s="267">
        <v>11130.07</v>
      </c>
      <c r="G986" s="263"/>
      <c r="H986" s="263"/>
      <c r="I986" s="263"/>
      <c r="J986" s="267">
        <v>28.94</v>
      </c>
      <c r="K986" s="263"/>
      <c r="L986" s="263"/>
      <c r="M986" s="263"/>
      <c r="N986" s="263"/>
      <c r="O986" s="263"/>
      <c r="P986" s="263"/>
      <c r="Q986" s="263"/>
    </row>
    <row r="987" spans="1:17" ht="22.5" x14ac:dyDescent="0.2">
      <c r="A987" s="252"/>
      <c r="B987" s="268" t="s">
        <v>1606</v>
      </c>
      <c r="C987" s="265" t="s">
        <v>429</v>
      </c>
      <c r="D987" s="261" t="s">
        <v>216</v>
      </c>
      <c r="E987" s="266" t="s">
        <v>2024</v>
      </c>
      <c r="F987" s="267">
        <v>19992</v>
      </c>
      <c r="G987" s="263"/>
      <c r="H987" s="263"/>
      <c r="I987" s="263"/>
      <c r="J987" s="267">
        <v>127.95</v>
      </c>
      <c r="K987" s="263"/>
      <c r="L987" s="263"/>
      <c r="M987" s="263"/>
      <c r="N987" s="263"/>
      <c r="O987" s="263"/>
      <c r="P987" s="263"/>
      <c r="Q987" s="263"/>
    </row>
    <row r="988" spans="1:17" ht="22.5" x14ac:dyDescent="0.2">
      <c r="A988" s="252"/>
      <c r="B988" s="268" t="s">
        <v>1811</v>
      </c>
      <c r="C988" s="265" t="s">
        <v>433</v>
      </c>
      <c r="D988" s="261" t="s">
        <v>434</v>
      </c>
      <c r="E988" s="266" t="s">
        <v>2025</v>
      </c>
      <c r="F988" s="267">
        <v>2975</v>
      </c>
      <c r="G988" s="263"/>
      <c r="H988" s="263"/>
      <c r="I988" s="263"/>
      <c r="J988" s="267">
        <v>23.8</v>
      </c>
      <c r="K988" s="263"/>
      <c r="L988" s="263"/>
      <c r="M988" s="263"/>
      <c r="N988" s="263"/>
      <c r="O988" s="263"/>
      <c r="P988" s="263"/>
      <c r="Q988" s="263"/>
    </row>
    <row r="989" spans="1:17" ht="72" x14ac:dyDescent="0.2">
      <c r="A989" s="252">
        <v>229</v>
      </c>
      <c r="B989" s="258" t="s">
        <v>1385</v>
      </c>
      <c r="C989" s="259" t="s">
        <v>1390</v>
      </c>
      <c r="D989" s="260" t="s">
        <v>346</v>
      </c>
      <c r="E989" s="287">
        <v>8</v>
      </c>
      <c r="F989" s="262" t="s">
        <v>1391</v>
      </c>
      <c r="G989" s="263"/>
      <c r="H989" s="263"/>
      <c r="I989" s="263"/>
      <c r="J989" s="263">
        <v>255</v>
      </c>
      <c r="K989" s="263"/>
      <c r="L989" s="263"/>
      <c r="M989" s="263"/>
      <c r="N989" s="263"/>
      <c r="O989" s="263"/>
      <c r="P989" s="263"/>
      <c r="Q989" s="263"/>
    </row>
    <row r="990" spans="1:17" ht="72" x14ac:dyDescent="0.2">
      <c r="A990" s="252">
        <v>230</v>
      </c>
      <c r="B990" s="258" t="s">
        <v>1385</v>
      </c>
      <c r="C990" s="259" t="s">
        <v>1396</v>
      </c>
      <c r="D990" s="260" t="s">
        <v>346</v>
      </c>
      <c r="E990" s="287">
        <v>8</v>
      </c>
      <c r="F990" s="262" t="s">
        <v>1397</v>
      </c>
      <c r="G990" s="263"/>
      <c r="H990" s="263"/>
      <c r="I990" s="263"/>
      <c r="J990" s="263">
        <v>200</v>
      </c>
      <c r="K990" s="263"/>
      <c r="L990" s="263"/>
      <c r="M990" s="263"/>
      <c r="N990" s="263"/>
      <c r="O990" s="263"/>
      <c r="P990" s="263"/>
      <c r="Q990" s="263"/>
    </row>
    <row r="991" spans="1:17" ht="72" x14ac:dyDescent="0.2">
      <c r="A991" s="252">
        <v>231</v>
      </c>
      <c r="B991" s="258" t="s">
        <v>1385</v>
      </c>
      <c r="C991" s="259" t="s">
        <v>1402</v>
      </c>
      <c r="D991" s="260" t="s">
        <v>346</v>
      </c>
      <c r="E991" s="287">
        <v>8</v>
      </c>
      <c r="F991" s="262" t="s">
        <v>1403</v>
      </c>
      <c r="G991" s="263"/>
      <c r="H991" s="263"/>
      <c r="I991" s="263"/>
      <c r="J991" s="263">
        <v>93</v>
      </c>
      <c r="K991" s="263"/>
      <c r="L991" s="263"/>
      <c r="M991" s="263"/>
      <c r="N991" s="263"/>
      <c r="O991" s="263"/>
      <c r="P991" s="263"/>
      <c r="Q991" s="263"/>
    </row>
    <row r="992" spans="1:17" ht="72" x14ac:dyDescent="0.2">
      <c r="A992" s="252">
        <v>232</v>
      </c>
      <c r="B992" s="258" t="s">
        <v>1385</v>
      </c>
      <c r="C992" s="259" t="s">
        <v>1404</v>
      </c>
      <c r="D992" s="260" t="s">
        <v>346</v>
      </c>
      <c r="E992" s="287">
        <v>2</v>
      </c>
      <c r="F992" s="262" t="s">
        <v>1405</v>
      </c>
      <c r="G992" s="263"/>
      <c r="H992" s="263"/>
      <c r="I992" s="263"/>
      <c r="J992" s="263">
        <v>96</v>
      </c>
      <c r="K992" s="263"/>
      <c r="L992" s="263"/>
      <c r="M992" s="263"/>
      <c r="N992" s="263"/>
      <c r="O992" s="263"/>
      <c r="P992" s="263"/>
      <c r="Q992" s="263"/>
    </row>
    <row r="993" spans="1:17" ht="72" x14ac:dyDescent="0.2">
      <c r="A993" s="252">
        <v>233</v>
      </c>
      <c r="B993" s="258" t="s">
        <v>1385</v>
      </c>
      <c r="C993" s="259" t="s">
        <v>1682</v>
      </c>
      <c r="D993" s="260" t="s">
        <v>346</v>
      </c>
      <c r="E993" s="287">
        <v>3</v>
      </c>
      <c r="F993" s="262" t="s">
        <v>1683</v>
      </c>
      <c r="G993" s="263"/>
      <c r="H993" s="263"/>
      <c r="I993" s="263"/>
      <c r="J993" s="263">
        <v>239</v>
      </c>
      <c r="K993" s="263"/>
      <c r="L993" s="263"/>
      <c r="M993" s="263"/>
      <c r="N993" s="263"/>
      <c r="O993" s="263"/>
      <c r="P993" s="263"/>
      <c r="Q993" s="263"/>
    </row>
    <row r="994" spans="1:17" ht="72" x14ac:dyDescent="0.2">
      <c r="A994" s="252">
        <v>234</v>
      </c>
      <c r="B994" s="258" t="s">
        <v>1385</v>
      </c>
      <c r="C994" s="259" t="s">
        <v>1684</v>
      </c>
      <c r="D994" s="260" t="s">
        <v>346</v>
      </c>
      <c r="E994" s="287">
        <v>1</v>
      </c>
      <c r="F994" s="262" t="s">
        <v>1685</v>
      </c>
      <c r="G994" s="263"/>
      <c r="H994" s="263"/>
      <c r="I994" s="263"/>
      <c r="J994" s="263">
        <v>100</v>
      </c>
      <c r="K994" s="263"/>
      <c r="L994" s="263"/>
      <c r="M994" s="263"/>
      <c r="N994" s="263"/>
      <c r="O994" s="263"/>
      <c r="P994" s="263"/>
      <c r="Q994" s="263"/>
    </row>
    <row r="995" spans="1:17" ht="72" x14ac:dyDescent="0.2">
      <c r="A995" s="252">
        <v>235</v>
      </c>
      <c r="B995" s="258" t="s">
        <v>1385</v>
      </c>
      <c r="C995" s="259" t="s">
        <v>2026</v>
      </c>
      <c r="D995" s="260" t="s">
        <v>346</v>
      </c>
      <c r="E995" s="287">
        <v>2</v>
      </c>
      <c r="F995" s="262" t="s">
        <v>1687</v>
      </c>
      <c r="G995" s="263"/>
      <c r="H995" s="263"/>
      <c r="I995" s="263"/>
      <c r="J995" s="263">
        <v>219</v>
      </c>
      <c r="K995" s="263"/>
      <c r="L995" s="263"/>
      <c r="M995" s="263"/>
      <c r="N995" s="263"/>
      <c r="O995" s="263"/>
      <c r="P995" s="263"/>
      <c r="Q995" s="263"/>
    </row>
    <row r="996" spans="1:17" ht="72" x14ac:dyDescent="0.2">
      <c r="A996" s="252">
        <v>236</v>
      </c>
      <c r="B996" s="258" t="s">
        <v>1385</v>
      </c>
      <c r="C996" s="259" t="s">
        <v>1851</v>
      </c>
      <c r="D996" s="260" t="s">
        <v>346</v>
      </c>
      <c r="E996" s="287">
        <v>2</v>
      </c>
      <c r="F996" s="262" t="s">
        <v>1852</v>
      </c>
      <c r="G996" s="263"/>
      <c r="H996" s="263"/>
      <c r="I996" s="263"/>
      <c r="J996" s="263">
        <v>70</v>
      </c>
      <c r="K996" s="263"/>
      <c r="L996" s="263"/>
      <c r="M996" s="263"/>
      <c r="N996" s="263"/>
      <c r="O996" s="263"/>
      <c r="P996" s="263"/>
      <c r="Q996" s="263"/>
    </row>
    <row r="997" spans="1:17" ht="38.25" x14ac:dyDescent="0.2">
      <c r="A997" s="252">
        <v>237</v>
      </c>
      <c r="B997" s="258" t="s">
        <v>1449</v>
      </c>
      <c r="C997" s="259" t="s">
        <v>1450</v>
      </c>
      <c r="D997" s="260" t="s">
        <v>216</v>
      </c>
      <c r="E997" s="261" t="s">
        <v>2027</v>
      </c>
      <c r="F997" s="262">
        <v>11187</v>
      </c>
      <c r="G997" s="263"/>
      <c r="H997" s="263"/>
      <c r="I997" s="263"/>
      <c r="J997" s="263">
        <v>216</v>
      </c>
      <c r="K997" s="263"/>
      <c r="L997" s="263"/>
      <c r="M997" s="263"/>
      <c r="N997" s="263"/>
      <c r="O997" s="263"/>
      <c r="P997" s="263"/>
      <c r="Q997" s="263"/>
    </row>
    <row r="998" spans="1:17" x14ac:dyDescent="0.2">
      <c r="A998" s="257" t="s">
        <v>2028</v>
      </c>
      <c r="B998" s="256"/>
      <c r="C998" s="256"/>
      <c r="D998" s="256"/>
      <c r="E998" s="256"/>
      <c r="F998" s="256"/>
      <c r="G998" s="256"/>
      <c r="H998" s="256"/>
      <c r="I998" s="256"/>
      <c r="J998" s="256"/>
      <c r="K998" s="256"/>
      <c r="L998" s="256"/>
      <c r="M998" s="256"/>
      <c r="N998" s="256"/>
      <c r="O998" s="256"/>
      <c r="P998" s="256"/>
      <c r="Q998" s="256"/>
    </row>
    <row r="999" spans="1:17" ht="41.25" x14ac:dyDescent="0.2">
      <c r="A999" s="252">
        <v>238</v>
      </c>
      <c r="B999" s="258" t="s">
        <v>2029</v>
      </c>
      <c r="C999" s="259" t="s">
        <v>2030</v>
      </c>
      <c r="D999" s="260" t="s">
        <v>183</v>
      </c>
      <c r="E999" s="261" t="s">
        <v>2031</v>
      </c>
      <c r="F999" s="262">
        <v>6876.13</v>
      </c>
      <c r="G999" s="262">
        <v>2570.5</v>
      </c>
      <c r="H999" s="262">
        <v>3760.46</v>
      </c>
      <c r="I999" s="262">
        <v>49.74</v>
      </c>
      <c r="J999" s="263">
        <v>192</v>
      </c>
      <c r="K999" s="263">
        <v>72</v>
      </c>
      <c r="L999" s="263">
        <v>105</v>
      </c>
      <c r="M999" s="263">
        <v>1</v>
      </c>
      <c r="N999" s="263">
        <v>194</v>
      </c>
      <c r="O999" s="263">
        <v>5.41</v>
      </c>
      <c r="P999" s="263">
        <v>3.5</v>
      </c>
      <c r="Q999" s="263">
        <v>0.1</v>
      </c>
    </row>
    <row r="1000" spans="1:17" ht="19.5" x14ac:dyDescent="0.2">
      <c r="A1000" s="252"/>
      <c r="B1000" s="264"/>
      <c r="C1000" s="265" t="s">
        <v>185</v>
      </c>
      <c r="D1000" s="261" t="s">
        <v>119</v>
      </c>
      <c r="E1000" s="266" t="s">
        <v>2032</v>
      </c>
      <c r="F1000" s="267">
        <v>13.25</v>
      </c>
      <c r="G1000" s="267">
        <v>13.25</v>
      </c>
      <c r="H1000" s="263"/>
      <c r="I1000" s="263"/>
      <c r="J1000" s="267">
        <v>71.680000000000007</v>
      </c>
      <c r="K1000" s="267">
        <v>71.680000000000007</v>
      </c>
      <c r="L1000" s="263"/>
      <c r="M1000" s="263"/>
      <c r="N1000" s="263"/>
      <c r="O1000" s="263"/>
      <c r="P1000" s="263"/>
      <c r="Q1000" s="263"/>
    </row>
    <row r="1001" spans="1:17" ht="22.5" x14ac:dyDescent="0.2">
      <c r="A1001" s="252"/>
      <c r="B1001" s="268" t="s">
        <v>654</v>
      </c>
      <c r="C1001" s="265" t="s">
        <v>655</v>
      </c>
      <c r="D1001" s="261" t="s">
        <v>146</v>
      </c>
      <c r="E1001" s="266" t="s">
        <v>2033</v>
      </c>
      <c r="F1001" s="267">
        <v>172.79</v>
      </c>
      <c r="G1001" s="263"/>
      <c r="H1001" s="267">
        <v>172.79</v>
      </c>
      <c r="I1001" s="267">
        <v>18.2</v>
      </c>
      <c r="J1001" s="267">
        <v>1.73</v>
      </c>
      <c r="K1001" s="263"/>
      <c r="L1001" s="267">
        <v>1.73</v>
      </c>
      <c r="M1001" s="267">
        <v>0.18</v>
      </c>
      <c r="N1001" s="263"/>
      <c r="O1001" s="263"/>
      <c r="P1001" s="263"/>
      <c r="Q1001" s="263"/>
    </row>
    <row r="1002" spans="1:17" ht="22.5" x14ac:dyDescent="0.2">
      <c r="A1002" s="252"/>
      <c r="B1002" s="268" t="s">
        <v>353</v>
      </c>
      <c r="C1002" s="265" t="s">
        <v>354</v>
      </c>
      <c r="D1002" s="261" t="s">
        <v>146</v>
      </c>
      <c r="E1002" s="266" t="s">
        <v>2034</v>
      </c>
      <c r="F1002" s="267">
        <v>7.34</v>
      </c>
      <c r="G1002" s="263"/>
      <c r="H1002" s="267">
        <v>7.34</v>
      </c>
      <c r="I1002" s="263"/>
      <c r="J1002" s="267">
        <v>0.28999999999999998</v>
      </c>
      <c r="K1002" s="263"/>
      <c r="L1002" s="267">
        <v>0.28999999999999998</v>
      </c>
      <c r="M1002" s="263"/>
      <c r="N1002" s="263"/>
      <c r="O1002" s="263"/>
      <c r="P1002" s="263"/>
      <c r="Q1002" s="263"/>
    </row>
    <row r="1003" spans="1:17" ht="22.5" x14ac:dyDescent="0.2">
      <c r="A1003" s="252"/>
      <c r="B1003" s="268" t="s">
        <v>2035</v>
      </c>
      <c r="C1003" s="265" t="s">
        <v>2036</v>
      </c>
      <c r="D1003" s="261" t="s">
        <v>146</v>
      </c>
      <c r="E1003" s="266" t="s">
        <v>2037</v>
      </c>
      <c r="F1003" s="267">
        <v>48.83</v>
      </c>
      <c r="G1003" s="263"/>
      <c r="H1003" s="267">
        <v>48.83</v>
      </c>
      <c r="I1003" s="263"/>
      <c r="J1003" s="267">
        <v>90.34</v>
      </c>
      <c r="K1003" s="263"/>
      <c r="L1003" s="267">
        <v>90.34</v>
      </c>
      <c r="M1003" s="263"/>
      <c r="N1003" s="263"/>
      <c r="O1003" s="263"/>
      <c r="P1003" s="263"/>
      <c r="Q1003" s="263"/>
    </row>
    <row r="1004" spans="1:17" ht="19.5" x14ac:dyDescent="0.2">
      <c r="A1004" s="252"/>
      <c r="B1004" s="268" t="s">
        <v>1479</v>
      </c>
      <c r="C1004" s="265" t="s">
        <v>200</v>
      </c>
      <c r="D1004" s="261" t="s">
        <v>146</v>
      </c>
      <c r="E1004" s="266" t="s">
        <v>2038</v>
      </c>
      <c r="F1004" s="267">
        <v>1.24</v>
      </c>
      <c r="G1004" s="263"/>
      <c r="H1004" s="267">
        <v>1.24</v>
      </c>
      <c r="I1004" s="263"/>
      <c r="J1004" s="267">
        <v>0.06</v>
      </c>
      <c r="K1004" s="263"/>
      <c r="L1004" s="267">
        <v>0.06</v>
      </c>
      <c r="M1004" s="263"/>
      <c r="N1004" s="263"/>
      <c r="O1004" s="263"/>
      <c r="P1004" s="263"/>
      <c r="Q1004" s="263"/>
    </row>
    <row r="1005" spans="1:17" ht="19.5" x14ac:dyDescent="0.2">
      <c r="A1005" s="252"/>
      <c r="B1005" s="268" t="s">
        <v>1481</v>
      </c>
      <c r="C1005" s="265" t="s">
        <v>1482</v>
      </c>
      <c r="D1005" s="261" t="s">
        <v>146</v>
      </c>
      <c r="E1005" s="266" t="s">
        <v>2039</v>
      </c>
      <c r="F1005" s="267">
        <v>2.86</v>
      </c>
      <c r="G1005" s="263"/>
      <c r="H1005" s="267">
        <v>2.86</v>
      </c>
      <c r="I1005" s="263"/>
      <c r="J1005" s="267">
        <v>0.03</v>
      </c>
      <c r="K1005" s="263"/>
      <c r="L1005" s="267">
        <v>0.03</v>
      </c>
      <c r="M1005" s="263"/>
      <c r="N1005" s="263"/>
      <c r="O1005" s="263"/>
      <c r="P1005" s="263"/>
      <c r="Q1005" s="263"/>
    </row>
    <row r="1006" spans="1:17" ht="19.5" x14ac:dyDescent="0.2">
      <c r="A1006" s="252"/>
      <c r="B1006" s="268" t="s">
        <v>362</v>
      </c>
      <c r="C1006" s="265" t="s">
        <v>209</v>
      </c>
      <c r="D1006" s="261" t="s">
        <v>146</v>
      </c>
      <c r="E1006" s="266" t="s">
        <v>2040</v>
      </c>
      <c r="F1006" s="267">
        <v>5.46</v>
      </c>
      <c r="G1006" s="263"/>
      <c r="H1006" s="267">
        <v>5.46</v>
      </c>
      <c r="I1006" s="263"/>
      <c r="J1006" s="267">
        <v>0.05</v>
      </c>
      <c r="K1006" s="263"/>
      <c r="L1006" s="267">
        <v>0.05</v>
      </c>
      <c r="M1006" s="263"/>
      <c r="N1006" s="263"/>
      <c r="O1006" s="263"/>
      <c r="P1006" s="263"/>
      <c r="Q1006" s="263"/>
    </row>
    <row r="1007" spans="1:17" ht="19.5" x14ac:dyDescent="0.2">
      <c r="A1007" s="252"/>
      <c r="B1007" s="268" t="s">
        <v>2041</v>
      </c>
      <c r="C1007" s="265" t="s">
        <v>2042</v>
      </c>
      <c r="D1007" s="261" t="s">
        <v>146</v>
      </c>
      <c r="E1007" s="266" t="s">
        <v>2043</v>
      </c>
      <c r="F1007" s="267">
        <v>16.43</v>
      </c>
      <c r="G1007" s="263"/>
      <c r="H1007" s="267">
        <v>16.43</v>
      </c>
      <c r="I1007" s="263"/>
      <c r="J1007" s="267">
        <v>0.66</v>
      </c>
      <c r="K1007" s="263"/>
      <c r="L1007" s="267">
        <v>0.66</v>
      </c>
      <c r="M1007" s="263"/>
      <c r="N1007" s="263"/>
      <c r="O1007" s="263"/>
      <c r="P1007" s="263"/>
      <c r="Q1007" s="263"/>
    </row>
    <row r="1008" spans="1:17" ht="19.5" x14ac:dyDescent="0.2">
      <c r="A1008" s="252"/>
      <c r="B1008" s="268" t="s">
        <v>2044</v>
      </c>
      <c r="C1008" s="265" t="s">
        <v>1485</v>
      </c>
      <c r="D1008" s="261" t="s">
        <v>146</v>
      </c>
      <c r="E1008" s="266" t="s">
        <v>2045</v>
      </c>
      <c r="F1008" s="267">
        <v>72.209999999999994</v>
      </c>
      <c r="G1008" s="263"/>
      <c r="H1008" s="267">
        <v>72.209999999999994</v>
      </c>
      <c r="I1008" s="263"/>
      <c r="J1008" s="267">
        <v>4.33</v>
      </c>
      <c r="K1008" s="263"/>
      <c r="L1008" s="267">
        <v>4.33</v>
      </c>
      <c r="M1008" s="263"/>
      <c r="N1008" s="263"/>
      <c r="O1008" s="263"/>
      <c r="P1008" s="263"/>
      <c r="Q1008" s="263"/>
    </row>
    <row r="1009" spans="1:17" ht="19.5" x14ac:dyDescent="0.2">
      <c r="A1009" s="252"/>
      <c r="B1009" s="268" t="s">
        <v>2046</v>
      </c>
      <c r="C1009" s="265" t="s">
        <v>2047</v>
      </c>
      <c r="D1009" s="261" t="s">
        <v>146</v>
      </c>
      <c r="E1009" s="266" t="s">
        <v>2048</v>
      </c>
      <c r="F1009" s="267">
        <v>62.59</v>
      </c>
      <c r="G1009" s="263"/>
      <c r="H1009" s="267">
        <v>62.59</v>
      </c>
      <c r="I1009" s="267">
        <v>13.55</v>
      </c>
      <c r="J1009" s="267">
        <v>5.01</v>
      </c>
      <c r="K1009" s="263"/>
      <c r="L1009" s="267">
        <v>5.01</v>
      </c>
      <c r="M1009" s="267">
        <v>1.08</v>
      </c>
      <c r="N1009" s="263"/>
      <c r="O1009" s="263"/>
      <c r="P1009" s="263"/>
      <c r="Q1009" s="263"/>
    </row>
    <row r="1010" spans="1:17" ht="19.5" x14ac:dyDescent="0.2">
      <c r="A1010" s="252"/>
      <c r="B1010" s="268" t="s">
        <v>2049</v>
      </c>
      <c r="C1010" s="265" t="s">
        <v>663</v>
      </c>
      <c r="D1010" s="261" t="s">
        <v>146</v>
      </c>
      <c r="E1010" s="266" t="s">
        <v>2033</v>
      </c>
      <c r="F1010" s="267">
        <v>119.46</v>
      </c>
      <c r="G1010" s="263"/>
      <c r="H1010" s="267">
        <v>119.46</v>
      </c>
      <c r="I1010" s="263"/>
      <c r="J1010" s="267">
        <v>1.19</v>
      </c>
      <c r="K1010" s="263"/>
      <c r="L1010" s="267">
        <v>1.19</v>
      </c>
      <c r="M1010" s="263"/>
      <c r="N1010" s="263"/>
      <c r="O1010" s="263"/>
      <c r="P1010" s="263"/>
      <c r="Q1010" s="263"/>
    </row>
    <row r="1011" spans="1:17" ht="22.5" x14ac:dyDescent="0.2">
      <c r="A1011" s="252"/>
      <c r="B1011" s="268" t="s">
        <v>218</v>
      </c>
      <c r="C1011" s="265" t="s">
        <v>219</v>
      </c>
      <c r="D1011" s="261" t="s">
        <v>220</v>
      </c>
      <c r="E1011" s="266" t="s">
        <v>2050</v>
      </c>
      <c r="F1011" s="267">
        <v>11.89</v>
      </c>
      <c r="G1011" s="263"/>
      <c r="H1011" s="263"/>
      <c r="I1011" s="263"/>
      <c r="J1011" s="267">
        <v>0.37</v>
      </c>
      <c r="K1011" s="263"/>
      <c r="L1011" s="263"/>
      <c r="M1011" s="263"/>
      <c r="N1011" s="263"/>
      <c r="O1011" s="263"/>
      <c r="P1011" s="263"/>
      <c r="Q1011" s="263"/>
    </row>
    <row r="1012" spans="1:17" ht="22.5" x14ac:dyDescent="0.2">
      <c r="A1012" s="252"/>
      <c r="B1012" s="268" t="s">
        <v>2051</v>
      </c>
      <c r="C1012" s="265" t="s">
        <v>1492</v>
      </c>
      <c r="D1012" s="261" t="s">
        <v>216</v>
      </c>
      <c r="E1012" s="266" t="s">
        <v>2052</v>
      </c>
      <c r="F1012" s="267">
        <v>10040.540000000001</v>
      </c>
      <c r="G1012" s="263"/>
      <c r="H1012" s="263"/>
      <c r="I1012" s="263"/>
      <c r="J1012" s="267">
        <v>13.05</v>
      </c>
      <c r="K1012" s="263"/>
      <c r="L1012" s="263"/>
      <c r="M1012" s="263"/>
      <c r="N1012" s="263"/>
      <c r="O1012" s="263"/>
      <c r="P1012" s="263"/>
      <c r="Q1012" s="263"/>
    </row>
    <row r="1013" spans="1:17" ht="22.5" x14ac:dyDescent="0.2">
      <c r="A1013" s="252"/>
      <c r="B1013" s="268" t="s">
        <v>2053</v>
      </c>
      <c r="C1013" s="265" t="s">
        <v>230</v>
      </c>
      <c r="D1013" s="261" t="s">
        <v>231</v>
      </c>
      <c r="E1013" s="266" t="s">
        <v>2054</v>
      </c>
      <c r="F1013" s="267">
        <v>9.16</v>
      </c>
      <c r="G1013" s="263"/>
      <c r="H1013" s="263"/>
      <c r="I1013" s="263"/>
      <c r="J1013" s="267">
        <v>0.08</v>
      </c>
      <c r="K1013" s="263"/>
      <c r="L1013" s="263"/>
      <c r="M1013" s="263"/>
      <c r="N1013" s="263"/>
      <c r="O1013" s="263"/>
      <c r="P1013" s="263"/>
      <c r="Q1013" s="263"/>
    </row>
    <row r="1014" spans="1:17" ht="22.5" x14ac:dyDescent="0.2">
      <c r="A1014" s="252"/>
      <c r="B1014" s="268" t="s">
        <v>2055</v>
      </c>
      <c r="C1014" s="265" t="s">
        <v>482</v>
      </c>
      <c r="D1014" s="261" t="s">
        <v>71</v>
      </c>
      <c r="E1014" s="266" t="s">
        <v>2056</v>
      </c>
      <c r="F1014" s="267">
        <v>1</v>
      </c>
      <c r="G1014" s="263"/>
      <c r="H1014" s="263"/>
      <c r="I1014" s="263"/>
      <c r="J1014" s="267">
        <v>1.43</v>
      </c>
      <c r="K1014" s="263"/>
      <c r="L1014" s="263"/>
      <c r="M1014" s="263"/>
      <c r="N1014" s="263"/>
      <c r="O1014" s="263"/>
      <c r="P1014" s="263"/>
      <c r="Q1014" s="263"/>
    </row>
    <row r="1015" spans="1:17" ht="48" x14ac:dyDescent="0.2">
      <c r="A1015" s="252">
        <v>239</v>
      </c>
      <c r="B1015" s="258" t="s">
        <v>2057</v>
      </c>
      <c r="C1015" s="259" t="s">
        <v>2058</v>
      </c>
      <c r="D1015" s="260" t="s">
        <v>412</v>
      </c>
      <c r="E1015" s="287">
        <f>0.2</f>
        <v>0.2</v>
      </c>
      <c r="F1015" s="262">
        <v>299.73</v>
      </c>
      <c r="G1015" s="263"/>
      <c r="H1015" s="263"/>
      <c r="I1015" s="263"/>
      <c r="J1015" s="263">
        <v>60</v>
      </c>
      <c r="K1015" s="263"/>
      <c r="L1015" s="263"/>
      <c r="M1015" s="263"/>
      <c r="N1015" s="263"/>
      <c r="O1015" s="263"/>
      <c r="P1015" s="263"/>
      <c r="Q1015" s="263"/>
    </row>
    <row r="1016" spans="1:17" ht="48" x14ac:dyDescent="0.2">
      <c r="A1016" s="252">
        <v>240</v>
      </c>
      <c r="B1016" s="258" t="s">
        <v>1529</v>
      </c>
      <c r="C1016" s="259" t="s">
        <v>2059</v>
      </c>
      <c r="D1016" s="260" t="s">
        <v>346</v>
      </c>
      <c r="E1016" s="287">
        <v>1</v>
      </c>
      <c r="F1016" s="262">
        <v>203.24</v>
      </c>
      <c r="G1016" s="263"/>
      <c r="H1016" s="263"/>
      <c r="I1016" s="263"/>
      <c r="J1016" s="263">
        <v>203</v>
      </c>
      <c r="K1016" s="263"/>
      <c r="L1016" s="263"/>
      <c r="M1016" s="263"/>
      <c r="N1016" s="263"/>
      <c r="O1016" s="263"/>
      <c r="P1016" s="263"/>
      <c r="Q1016" s="263"/>
    </row>
    <row r="1017" spans="1:17" ht="48" x14ac:dyDescent="0.2">
      <c r="A1017" s="252">
        <v>241</v>
      </c>
      <c r="B1017" s="258" t="s">
        <v>2060</v>
      </c>
      <c r="C1017" s="259" t="s">
        <v>2061</v>
      </c>
      <c r="D1017" s="260" t="s">
        <v>346</v>
      </c>
      <c r="E1017" s="287">
        <v>1</v>
      </c>
      <c r="F1017" s="262">
        <v>401.43</v>
      </c>
      <c r="G1017" s="263"/>
      <c r="H1017" s="263"/>
      <c r="I1017" s="263"/>
      <c r="J1017" s="263">
        <v>401</v>
      </c>
      <c r="K1017" s="263"/>
      <c r="L1017" s="263"/>
      <c r="M1017" s="263"/>
      <c r="N1017" s="263"/>
      <c r="O1017" s="263"/>
      <c r="P1017" s="263"/>
      <c r="Q1017" s="263"/>
    </row>
    <row r="1018" spans="1:17" ht="48" x14ac:dyDescent="0.2">
      <c r="A1018" s="252">
        <v>242</v>
      </c>
      <c r="B1018" s="258" t="s">
        <v>2062</v>
      </c>
      <c r="C1018" s="259" t="s">
        <v>2063</v>
      </c>
      <c r="D1018" s="260" t="s">
        <v>346</v>
      </c>
      <c r="E1018" s="287">
        <v>3</v>
      </c>
      <c r="F1018" s="262">
        <v>132.66</v>
      </c>
      <c r="G1018" s="263"/>
      <c r="H1018" s="263"/>
      <c r="I1018" s="263"/>
      <c r="J1018" s="263">
        <v>398</v>
      </c>
      <c r="K1018" s="263"/>
      <c r="L1018" s="263"/>
      <c r="M1018" s="263"/>
      <c r="N1018" s="263"/>
      <c r="O1018" s="263"/>
      <c r="P1018" s="263"/>
      <c r="Q1018" s="263"/>
    </row>
    <row r="1019" spans="1:17" ht="41.25" x14ac:dyDescent="0.2">
      <c r="A1019" s="252">
        <v>243</v>
      </c>
      <c r="B1019" s="258" t="s">
        <v>2064</v>
      </c>
      <c r="C1019" s="259" t="s">
        <v>2065</v>
      </c>
      <c r="D1019" s="260" t="s">
        <v>2066</v>
      </c>
      <c r="E1019" s="287">
        <v>1</v>
      </c>
      <c r="F1019" s="262">
        <v>22.42</v>
      </c>
      <c r="G1019" s="262">
        <v>16.97</v>
      </c>
      <c r="H1019" s="262">
        <v>1.0900000000000001</v>
      </c>
      <c r="I1019" s="263"/>
      <c r="J1019" s="263">
        <v>22</v>
      </c>
      <c r="K1019" s="263">
        <v>17</v>
      </c>
      <c r="L1019" s="263">
        <v>1</v>
      </c>
      <c r="M1019" s="263"/>
      <c r="N1019" s="263">
        <v>1.36</v>
      </c>
      <c r="O1019" s="263">
        <v>1.36</v>
      </c>
      <c r="P1019" s="263"/>
      <c r="Q1019" s="263"/>
    </row>
    <row r="1020" spans="1:17" ht="19.5" x14ac:dyDescent="0.2">
      <c r="A1020" s="252"/>
      <c r="B1020" s="264"/>
      <c r="C1020" s="265" t="s">
        <v>786</v>
      </c>
      <c r="D1020" s="261" t="s">
        <v>119</v>
      </c>
      <c r="E1020" s="266" t="s">
        <v>2067</v>
      </c>
      <c r="F1020" s="267">
        <v>12.48</v>
      </c>
      <c r="G1020" s="267">
        <v>12.48</v>
      </c>
      <c r="H1020" s="263"/>
      <c r="I1020" s="263"/>
      <c r="J1020" s="267">
        <v>16.97</v>
      </c>
      <c r="K1020" s="267">
        <v>16.97</v>
      </c>
      <c r="L1020" s="263"/>
      <c r="M1020" s="263"/>
      <c r="N1020" s="263"/>
      <c r="O1020" s="263"/>
      <c r="P1020" s="263"/>
      <c r="Q1020" s="263"/>
    </row>
    <row r="1021" spans="1:17" ht="19.5" x14ac:dyDescent="0.2">
      <c r="A1021" s="252"/>
      <c r="B1021" s="268" t="s">
        <v>1118</v>
      </c>
      <c r="C1021" s="265" t="s">
        <v>212</v>
      </c>
      <c r="D1021" s="261" t="s">
        <v>146</v>
      </c>
      <c r="E1021" s="266" t="s">
        <v>1033</v>
      </c>
      <c r="F1021" s="267">
        <v>109.17</v>
      </c>
      <c r="G1021" s="263"/>
      <c r="H1021" s="267">
        <v>109.17</v>
      </c>
      <c r="I1021" s="263"/>
      <c r="J1021" s="267">
        <v>1.0900000000000001</v>
      </c>
      <c r="K1021" s="263"/>
      <c r="L1021" s="267">
        <v>1.0900000000000001</v>
      </c>
      <c r="M1021" s="263"/>
      <c r="N1021" s="263"/>
      <c r="O1021" s="263"/>
      <c r="P1021" s="263"/>
      <c r="Q1021" s="263"/>
    </row>
    <row r="1022" spans="1:17" ht="22.5" x14ac:dyDescent="0.2">
      <c r="A1022" s="252"/>
      <c r="B1022" s="268" t="s">
        <v>2068</v>
      </c>
      <c r="C1022" s="265" t="s">
        <v>2069</v>
      </c>
      <c r="D1022" s="261" t="s">
        <v>216</v>
      </c>
      <c r="E1022" s="266" t="s">
        <v>2070</v>
      </c>
      <c r="F1022" s="267">
        <v>814.22</v>
      </c>
      <c r="G1022" s="263"/>
      <c r="H1022" s="263"/>
      <c r="I1022" s="263"/>
      <c r="J1022" s="267">
        <v>0.49</v>
      </c>
      <c r="K1022" s="263"/>
      <c r="L1022" s="263"/>
      <c r="M1022" s="263"/>
      <c r="N1022" s="263"/>
      <c r="O1022" s="263"/>
      <c r="P1022" s="263"/>
      <c r="Q1022" s="263"/>
    </row>
    <row r="1023" spans="1:17" ht="22.5" x14ac:dyDescent="0.2">
      <c r="A1023" s="252"/>
      <c r="B1023" s="268" t="s">
        <v>2071</v>
      </c>
      <c r="C1023" s="265" t="s">
        <v>2072</v>
      </c>
      <c r="D1023" s="261" t="s">
        <v>216</v>
      </c>
      <c r="E1023" s="266" t="s">
        <v>2073</v>
      </c>
      <c r="F1023" s="267">
        <v>32249</v>
      </c>
      <c r="G1023" s="263"/>
      <c r="H1023" s="263"/>
      <c r="I1023" s="263"/>
      <c r="J1023" s="267">
        <v>3.22</v>
      </c>
      <c r="K1023" s="263"/>
      <c r="L1023" s="263"/>
      <c r="M1023" s="263"/>
      <c r="N1023" s="263"/>
      <c r="O1023" s="263"/>
      <c r="P1023" s="263"/>
      <c r="Q1023" s="263"/>
    </row>
    <row r="1024" spans="1:17" ht="63" x14ac:dyDescent="0.2">
      <c r="A1024" s="252">
        <v>244</v>
      </c>
      <c r="B1024" s="258" t="s">
        <v>1305</v>
      </c>
      <c r="C1024" s="259" t="s">
        <v>2074</v>
      </c>
      <c r="D1024" s="260" t="s">
        <v>887</v>
      </c>
      <c r="E1024" s="261" t="s">
        <v>1650</v>
      </c>
      <c r="F1024" s="262">
        <v>1261.82</v>
      </c>
      <c r="G1024" s="262">
        <v>97.9</v>
      </c>
      <c r="H1024" s="262">
        <v>13.36</v>
      </c>
      <c r="I1024" s="262">
        <v>0.32</v>
      </c>
      <c r="J1024" s="263">
        <v>13</v>
      </c>
      <c r="K1024" s="263">
        <v>1</v>
      </c>
      <c r="L1024" s="263"/>
      <c r="M1024" s="263"/>
      <c r="N1024" s="263">
        <v>7.66</v>
      </c>
      <c r="O1024" s="263">
        <v>0.08</v>
      </c>
      <c r="P1024" s="263">
        <v>0.02</v>
      </c>
      <c r="Q1024" s="263"/>
    </row>
    <row r="1025" spans="1:17" ht="19.5" x14ac:dyDescent="0.2">
      <c r="A1025" s="252"/>
      <c r="B1025" s="264"/>
      <c r="C1025" s="265" t="s">
        <v>152</v>
      </c>
      <c r="D1025" s="261" t="s">
        <v>119</v>
      </c>
      <c r="E1025" s="266" t="s">
        <v>2075</v>
      </c>
      <c r="F1025" s="267">
        <v>12.78</v>
      </c>
      <c r="G1025" s="267">
        <v>12.78</v>
      </c>
      <c r="H1025" s="263"/>
      <c r="I1025" s="263"/>
      <c r="J1025" s="267">
        <v>1.02</v>
      </c>
      <c r="K1025" s="267">
        <v>1.02</v>
      </c>
      <c r="L1025" s="263"/>
      <c r="M1025" s="263"/>
      <c r="N1025" s="263"/>
      <c r="O1025" s="263"/>
      <c r="P1025" s="263"/>
      <c r="Q1025" s="263"/>
    </row>
    <row r="1026" spans="1:17" ht="19.5" x14ac:dyDescent="0.2">
      <c r="A1026" s="252"/>
      <c r="B1026" s="268" t="s">
        <v>801</v>
      </c>
      <c r="C1026" s="265" t="s">
        <v>802</v>
      </c>
      <c r="D1026" s="261" t="s">
        <v>146</v>
      </c>
      <c r="E1026" s="266" t="s">
        <v>1783</v>
      </c>
      <c r="F1026" s="267">
        <v>76.88</v>
      </c>
      <c r="G1026" s="263"/>
      <c r="H1026" s="267">
        <v>76.88</v>
      </c>
      <c r="I1026" s="267">
        <v>15.62</v>
      </c>
      <c r="J1026" s="263"/>
      <c r="K1026" s="263"/>
      <c r="L1026" s="263"/>
      <c r="M1026" s="263"/>
      <c r="N1026" s="263"/>
      <c r="O1026" s="263"/>
      <c r="P1026" s="263"/>
      <c r="Q1026" s="263"/>
    </row>
    <row r="1027" spans="1:17" ht="22.5" x14ac:dyDescent="0.2">
      <c r="A1027" s="252"/>
      <c r="B1027" s="268" t="s">
        <v>1310</v>
      </c>
      <c r="C1027" s="265" t="s">
        <v>1311</v>
      </c>
      <c r="D1027" s="261" t="s">
        <v>146</v>
      </c>
      <c r="E1027" s="266" t="s">
        <v>1783</v>
      </c>
      <c r="F1027" s="267">
        <v>1.93</v>
      </c>
      <c r="G1027" s="263"/>
      <c r="H1027" s="267">
        <v>1.93</v>
      </c>
      <c r="I1027" s="263"/>
      <c r="J1027" s="263"/>
      <c r="K1027" s="263"/>
      <c r="L1027" s="263"/>
      <c r="M1027" s="263"/>
      <c r="N1027" s="263"/>
      <c r="O1027" s="263"/>
      <c r="P1027" s="263"/>
      <c r="Q1027" s="263"/>
    </row>
    <row r="1028" spans="1:17" ht="22.5" x14ac:dyDescent="0.2">
      <c r="A1028" s="252"/>
      <c r="B1028" s="268" t="s">
        <v>1312</v>
      </c>
      <c r="C1028" s="265" t="s">
        <v>1313</v>
      </c>
      <c r="D1028" s="261" t="s">
        <v>146</v>
      </c>
      <c r="E1028" s="266" t="s">
        <v>2076</v>
      </c>
      <c r="F1028" s="267">
        <v>7.38</v>
      </c>
      <c r="G1028" s="263"/>
      <c r="H1028" s="267">
        <v>7.38</v>
      </c>
      <c r="I1028" s="263"/>
      <c r="J1028" s="267">
        <v>7.0000000000000007E-2</v>
      </c>
      <c r="K1028" s="263"/>
      <c r="L1028" s="267">
        <v>7.0000000000000007E-2</v>
      </c>
      <c r="M1028" s="263"/>
      <c r="N1028" s="263"/>
      <c r="O1028" s="263"/>
      <c r="P1028" s="263"/>
      <c r="Q1028" s="263"/>
    </row>
    <row r="1029" spans="1:17" ht="19.5" x14ac:dyDescent="0.2">
      <c r="A1029" s="252"/>
      <c r="B1029" s="268" t="s">
        <v>407</v>
      </c>
      <c r="C1029" s="265" t="s">
        <v>212</v>
      </c>
      <c r="D1029" s="261" t="s">
        <v>146</v>
      </c>
      <c r="E1029" s="266" t="s">
        <v>1783</v>
      </c>
      <c r="F1029" s="267">
        <v>109.17</v>
      </c>
      <c r="G1029" s="263"/>
      <c r="H1029" s="267">
        <v>109.17</v>
      </c>
      <c r="I1029" s="263"/>
      <c r="J1029" s="263"/>
      <c r="K1029" s="263"/>
      <c r="L1029" s="263"/>
      <c r="M1029" s="263"/>
      <c r="N1029" s="263"/>
      <c r="O1029" s="263"/>
      <c r="P1029" s="263"/>
      <c r="Q1029" s="263"/>
    </row>
    <row r="1030" spans="1:17" ht="22.5" x14ac:dyDescent="0.2">
      <c r="A1030" s="252"/>
      <c r="B1030" s="268" t="s">
        <v>1315</v>
      </c>
      <c r="C1030" s="265" t="s">
        <v>460</v>
      </c>
      <c r="D1030" s="261" t="s">
        <v>216</v>
      </c>
      <c r="E1030" s="266" t="s">
        <v>1790</v>
      </c>
      <c r="F1030" s="267">
        <v>7161.42</v>
      </c>
      <c r="G1030" s="263"/>
      <c r="H1030" s="263"/>
      <c r="I1030" s="263"/>
      <c r="J1030" s="263"/>
      <c r="K1030" s="263"/>
      <c r="L1030" s="263"/>
      <c r="M1030" s="263"/>
      <c r="N1030" s="263"/>
      <c r="O1030" s="263"/>
      <c r="P1030" s="263"/>
      <c r="Q1030" s="263"/>
    </row>
    <row r="1031" spans="1:17" ht="22.5" x14ac:dyDescent="0.2">
      <c r="A1031" s="252"/>
      <c r="B1031" s="268" t="s">
        <v>1317</v>
      </c>
      <c r="C1031" s="265" t="s">
        <v>1318</v>
      </c>
      <c r="D1031" s="261" t="s">
        <v>216</v>
      </c>
      <c r="E1031" s="266" t="s">
        <v>2077</v>
      </c>
      <c r="F1031" s="267">
        <v>29750</v>
      </c>
      <c r="G1031" s="263"/>
      <c r="H1031" s="263"/>
      <c r="I1031" s="263"/>
      <c r="J1031" s="267">
        <v>11.9</v>
      </c>
      <c r="K1031" s="263"/>
      <c r="L1031" s="263"/>
      <c r="M1031" s="263"/>
      <c r="N1031" s="263"/>
      <c r="O1031" s="263"/>
      <c r="P1031" s="263"/>
      <c r="Q1031" s="263"/>
    </row>
    <row r="1032" spans="1:17" x14ac:dyDescent="0.2">
      <c r="A1032" s="257" t="s">
        <v>243</v>
      </c>
      <c r="B1032" s="256"/>
      <c r="C1032" s="256"/>
      <c r="D1032" s="256"/>
      <c r="E1032" s="256"/>
      <c r="F1032" s="256"/>
      <c r="G1032" s="256"/>
      <c r="H1032" s="256"/>
      <c r="I1032" s="256"/>
      <c r="J1032" s="262">
        <v>212495</v>
      </c>
      <c r="K1032" s="262">
        <v>956</v>
      </c>
      <c r="L1032" s="262">
        <v>1176</v>
      </c>
      <c r="M1032" s="262">
        <v>121</v>
      </c>
      <c r="N1032" s="263"/>
      <c r="O1032" s="262">
        <v>70.790000000000006</v>
      </c>
      <c r="P1032" s="263"/>
      <c r="Q1032" s="262">
        <v>6.8</v>
      </c>
    </row>
    <row r="1033" spans="1:17" x14ac:dyDescent="0.2">
      <c r="A1033" s="257" t="s">
        <v>244</v>
      </c>
      <c r="B1033" s="256"/>
      <c r="C1033" s="256"/>
      <c r="D1033" s="256"/>
      <c r="E1033" s="256"/>
      <c r="F1033" s="256"/>
      <c r="G1033" s="256"/>
      <c r="H1033" s="256"/>
      <c r="I1033" s="256"/>
      <c r="J1033" s="262">
        <v>1071</v>
      </c>
      <c r="K1033" s="263"/>
      <c r="L1033" s="263"/>
      <c r="M1033" s="263"/>
      <c r="N1033" s="263"/>
      <c r="O1033" s="263"/>
      <c r="P1033" s="263"/>
      <c r="Q1033" s="263"/>
    </row>
    <row r="1034" spans="1:17" x14ac:dyDescent="0.2">
      <c r="A1034" s="257" t="s">
        <v>245</v>
      </c>
      <c r="B1034" s="256"/>
      <c r="C1034" s="256"/>
      <c r="D1034" s="256"/>
      <c r="E1034" s="256"/>
      <c r="F1034" s="256"/>
      <c r="G1034" s="256"/>
      <c r="H1034" s="256"/>
      <c r="I1034" s="256"/>
      <c r="J1034" s="262">
        <v>671</v>
      </c>
      <c r="K1034" s="263"/>
      <c r="L1034" s="263"/>
      <c r="M1034" s="263"/>
      <c r="N1034" s="263"/>
      <c r="O1034" s="263"/>
      <c r="P1034" s="263"/>
      <c r="Q1034" s="263"/>
    </row>
    <row r="1035" spans="1:17" x14ac:dyDescent="0.2">
      <c r="A1035" s="269" t="s">
        <v>2078</v>
      </c>
      <c r="B1035" s="256"/>
      <c r="C1035" s="256"/>
      <c r="D1035" s="256"/>
      <c r="E1035" s="256"/>
      <c r="F1035" s="256"/>
      <c r="G1035" s="256"/>
      <c r="H1035" s="256"/>
      <c r="I1035" s="256"/>
      <c r="J1035" s="263"/>
      <c r="K1035" s="263"/>
      <c r="L1035" s="263"/>
      <c r="M1035" s="263"/>
      <c r="N1035" s="263"/>
      <c r="O1035" s="263"/>
      <c r="P1035" s="263"/>
      <c r="Q1035" s="263"/>
    </row>
    <row r="1036" spans="1:17" x14ac:dyDescent="0.2">
      <c r="A1036" s="257" t="s">
        <v>570</v>
      </c>
      <c r="B1036" s="256"/>
      <c r="C1036" s="256"/>
      <c r="D1036" s="256"/>
      <c r="E1036" s="256"/>
      <c r="F1036" s="256"/>
      <c r="G1036" s="256"/>
      <c r="H1036" s="256"/>
      <c r="I1036" s="256"/>
      <c r="J1036" s="262">
        <v>6296</v>
      </c>
      <c r="K1036" s="263"/>
      <c r="L1036" s="263"/>
      <c r="M1036" s="263"/>
      <c r="N1036" s="263"/>
      <c r="O1036" s="262">
        <v>42.26</v>
      </c>
      <c r="P1036" s="263"/>
      <c r="Q1036" s="262">
        <v>3.18</v>
      </c>
    </row>
    <row r="1037" spans="1:17" x14ac:dyDescent="0.2">
      <c r="A1037" s="257" t="s">
        <v>571</v>
      </c>
      <c r="B1037" s="256"/>
      <c r="C1037" s="256"/>
      <c r="D1037" s="256"/>
      <c r="E1037" s="256"/>
      <c r="F1037" s="256"/>
      <c r="G1037" s="256"/>
      <c r="H1037" s="256"/>
      <c r="I1037" s="256"/>
      <c r="J1037" s="262">
        <v>1771</v>
      </c>
      <c r="K1037" s="263"/>
      <c r="L1037" s="263"/>
      <c r="M1037" s="263"/>
      <c r="N1037" s="263"/>
      <c r="O1037" s="262">
        <v>28.53</v>
      </c>
      <c r="P1037" s="263"/>
      <c r="Q1037" s="262">
        <v>3.62</v>
      </c>
    </row>
    <row r="1038" spans="1:17" x14ac:dyDescent="0.2">
      <c r="A1038" s="257" t="s">
        <v>1453</v>
      </c>
      <c r="B1038" s="256"/>
      <c r="C1038" s="256"/>
      <c r="D1038" s="256"/>
      <c r="E1038" s="256"/>
      <c r="F1038" s="256"/>
      <c r="G1038" s="256"/>
      <c r="H1038" s="256"/>
      <c r="I1038" s="256"/>
      <c r="J1038" s="262">
        <v>206170</v>
      </c>
      <c r="K1038" s="263"/>
      <c r="L1038" s="263"/>
      <c r="M1038" s="263"/>
      <c r="N1038" s="263"/>
      <c r="O1038" s="263"/>
      <c r="P1038" s="263"/>
      <c r="Q1038" s="263"/>
    </row>
    <row r="1039" spans="1:17" x14ac:dyDescent="0.2">
      <c r="A1039" s="257" t="s">
        <v>252</v>
      </c>
      <c r="B1039" s="256"/>
      <c r="C1039" s="256"/>
      <c r="D1039" s="256"/>
      <c r="E1039" s="256"/>
      <c r="F1039" s="256"/>
      <c r="G1039" s="256"/>
      <c r="H1039" s="256"/>
      <c r="I1039" s="256"/>
      <c r="J1039" s="262">
        <v>214237</v>
      </c>
      <c r="K1039" s="263"/>
      <c r="L1039" s="263"/>
      <c r="M1039" s="263"/>
      <c r="N1039" s="263"/>
      <c r="O1039" s="262">
        <v>70.790000000000006</v>
      </c>
      <c r="P1039" s="263"/>
      <c r="Q1039" s="262">
        <v>6.8</v>
      </c>
    </row>
    <row r="1040" spans="1:17" x14ac:dyDescent="0.2">
      <c r="A1040" s="257" t="s">
        <v>253</v>
      </c>
      <c r="B1040" s="256"/>
      <c r="C1040" s="256"/>
      <c r="D1040" s="256"/>
      <c r="E1040" s="256"/>
      <c r="F1040" s="256"/>
      <c r="G1040" s="256"/>
      <c r="H1040" s="256"/>
      <c r="I1040" s="256"/>
      <c r="J1040" s="263"/>
      <c r="K1040" s="263"/>
      <c r="L1040" s="263"/>
      <c r="M1040" s="263"/>
      <c r="N1040" s="263"/>
      <c r="O1040" s="263"/>
      <c r="P1040" s="263"/>
      <c r="Q1040" s="263"/>
    </row>
    <row r="1041" spans="1:17" x14ac:dyDescent="0.2">
      <c r="A1041" s="257" t="s">
        <v>572</v>
      </c>
      <c r="B1041" s="256"/>
      <c r="C1041" s="256"/>
      <c r="D1041" s="256"/>
      <c r="E1041" s="256"/>
      <c r="F1041" s="256"/>
      <c r="G1041" s="256"/>
      <c r="H1041" s="256"/>
      <c r="I1041" s="256"/>
      <c r="J1041" s="262">
        <v>4193</v>
      </c>
      <c r="K1041" s="263"/>
      <c r="L1041" s="263"/>
      <c r="M1041" s="263"/>
      <c r="N1041" s="263"/>
      <c r="O1041" s="263"/>
      <c r="P1041" s="263"/>
      <c r="Q1041" s="263"/>
    </row>
    <row r="1042" spans="1:17" x14ac:dyDescent="0.2">
      <c r="A1042" s="257" t="s">
        <v>254</v>
      </c>
      <c r="B1042" s="256"/>
      <c r="C1042" s="256"/>
      <c r="D1042" s="256"/>
      <c r="E1042" s="256"/>
      <c r="F1042" s="256"/>
      <c r="G1042" s="256"/>
      <c r="H1042" s="256"/>
      <c r="I1042" s="256"/>
      <c r="J1042" s="262">
        <v>1176</v>
      </c>
      <c r="K1042" s="263"/>
      <c r="L1042" s="263"/>
      <c r="M1042" s="263"/>
      <c r="N1042" s="263"/>
      <c r="O1042" s="263"/>
      <c r="P1042" s="263"/>
      <c r="Q1042" s="263"/>
    </row>
    <row r="1043" spans="1:17" x14ac:dyDescent="0.2">
      <c r="A1043" s="257" t="s">
        <v>255</v>
      </c>
      <c r="B1043" s="256"/>
      <c r="C1043" s="256"/>
      <c r="D1043" s="256"/>
      <c r="E1043" s="256"/>
      <c r="F1043" s="256"/>
      <c r="G1043" s="256"/>
      <c r="H1043" s="256"/>
      <c r="I1043" s="256"/>
      <c r="J1043" s="262">
        <v>1077</v>
      </c>
      <c r="K1043" s="263"/>
      <c r="L1043" s="263"/>
      <c r="M1043" s="263"/>
      <c r="N1043" s="263"/>
      <c r="O1043" s="263"/>
      <c r="P1043" s="263"/>
      <c r="Q1043" s="263"/>
    </row>
    <row r="1044" spans="1:17" x14ac:dyDescent="0.2">
      <c r="A1044" s="257" t="s">
        <v>1454</v>
      </c>
      <c r="B1044" s="256"/>
      <c r="C1044" s="256"/>
      <c r="D1044" s="256"/>
      <c r="E1044" s="256"/>
      <c r="F1044" s="256"/>
      <c r="G1044" s="256"/>
      <c r="H1044" s="256"/>
      <c r="I1044" s="256"/>
      <c r="J1044" s="262">
        <v>206170</v>
      </c>
      <c r="K1044" s="263"/>
      <c r="L1044" s="263"/>
      <c r="M1044" s="263"/>
      <c r="N1044" s="263"/>
      <c r="O1044" s="263"/>
      <c r="P1044" s="263"/>
      <c r="Q1044" s="263"/>
    </row>
    <row r="1045" spans="1:17" x14ac:dyDescent="0.2">
      <c r="A1045" s="257" t="s">
        <v>256</v>
      </c>
      <c r="B1045" s="256"/>
      <c r="C1045" s="256"/>
      <c r="D1045" s="256"/>
      <c r="E1045" s="256"/>
      <c r="F1045" s="256"/>
      <c r="G1045" s="256"/>
      <c r="H1045" s="256"/>
      <c r="I1045" s="256"/>
      <c r="J1045" s="262">
        <v>1071</v>
      </c>
      <c r="K1045" s="263"/>
      <c r="L1045" s="263"/>
      <c r="M1045" s="263"/>
      <c r="N1045" s="263"/>
      <c r="O1045" s="263"/>
      <c r="P1045" s="263"/>
      <c r="Q1045" s="263"/>
    </row>
    <row r="1046" spans="1:17" x14ac:dyDescent="0.2">
      <c r="A1046" s="257" t="s">
        <v>257</v>
      </c>
      <c r="B1046" s="256"/>
      <c r="C1046" s="256"/>
      <c r="D1046" s="256"/>
      <c r="E1046" s="256"/>
      <c r="F1046" s="256"/>
      <c r="G1046" s="256"/>
      <c r="H1046" s="256"/>
      <c r="I1046" s="256"/>
      <c r="J1046" s="262">
        <v>671</v>
      </c>
      <c r="K1046" s="263"/>
      <c r="L1046" s="263"/>
      <c r="M1046" s="263"/>
      <c r="N1046" s="263"/>
      <c r="O1046" s="263"/>
      <c r="P1046" s="263"/>
      <c r="Q1046" s="263"/>
    </row>
    <row r="1047" spans="1:17" x14ac:dyDescent="0.2">
      <c r="A1047" s="269" t="s">
        <v>2079</v>
      </c>
      <c r="B1047" s="256"/>
      <c r="C1047" s="256"/>
      <c r="D1047" s="256"/>
      <c r="E1047" s="256"/>
      <c r="F1047" s="256"/>
      <c r="G1047" s="256"/>
      <c r="H1047" s="256"/>
      <c r="I1047" s="256"/>
      <c r="J1047" s="270">
        <v>214237</v>
      </c>
      <c r="K1047" s="263"/>
      <c r="L1047" s="263"/>
      <c r="M1047" s="263"/>
      <c r="N1047" s="263"/>
      <c r="O1047" s="270">
        <v>70.790000000000006</v>
      </c>
      <c r="P1047" s="263"/>
      <c r="Q1047" s="270">
        <v>6.8</v>
      </c>
    </row>
    <row r="1048" spans="1:17" x14ac:dyDescent="0.2">
      <c r="A1048" s="255" t="s">
        <v>2080</v>
      </c>
      <c r="B1048" s="256"/>
      <c r="C1048" s="256"/>
      <c r="D1048" s="256"/>
      <c r="E1048" s="256"/>
      <c r="F1048" s="256"/>
      <c r="G1048" s="256"/>
      <c r="H1048" s="256"/>
      <c r="I1048" s="256"/>
      <c r="J1048" s="256"/>
      <c r="K1048" s="256"/>
      <c r="L1048" s="256"/>
      <c r="M1048" s="256"/>
      <c r="N1048" s="256"/>
      <c r="O1048" s="256"/>
      <c r="P1048" s="256"/>
      <c r="Q1048" s="256"/>
    </row>
    <row r="1049" spans="1:17" ht="65.25" x14ac:dyDescent="0.2">
      <c r="A1049" s="252">
        <v>245</v>
      </c>
      <c r="B1049" s="258" t="s">
        <v>2081</v>
      </c>
      <c r="C1049" s="259" t="s">
        <v>2082</v>
      </c>
      <c r="D1049" s="260" t="s">
        <v>399</v>
      </c>
      <c r="E1049" s="261" t="s">
        <v>1353</v>
      </c>
      <c r="F1049" s="262">
        <v>4602.97</v>
      </c>
      <c r="G1049" s="262">
        <v>2657.65</v>
      </c>
      <c r="H1049" s="262">
        <v>1481.49</v>
      </c>
      <c r="I1049" s="262">
        <v>233.91</v>
      </c>
      <c r="J1049" s="263">
        <v>138</v>
      </c>
      <c r="K1049" s="263">
        <v>80</v>
      </c>
      <c r="L1049" s="263">
        <v>44</v>
      </c>
      <c r="M1049" s="263">
        <v>7</v>
      </c>
      <c r="N1049" s="263">
        <v>190.24</v>
      </c>
      <c r="O1049" s="263">
        <v>5.71</v>
      </c>
      <c r="P1049" s="263">
        <v>13.42</v>
      </c>
      <c r="Q1049" s="263">
        <v>0.4</v>
      </c>
    </row>
    <row r="1050" spans="1:17" ht="19.5" x14ac:dyDescent="0.2">
      <c r="A1050" s="252"/>
      <c r="B1050" s="264"/>
      <c r="C1050" s="265" t="s">
        <v>619</v>
      </c>
      <c r="D1050" s="261" t="s">
        <v>119</v>
      </c>
      <c r="E1050" s="266" t="s">
        <v>2083</v>
      </c>
      <c r="F1050" s="267">
        <v>13.97</v>
      </c>
      <c r="G1050" s="267">
        <v>13.97</v>
      </c>
      <c r="H1050" s="263"/>
      <c r="I1050" s="263"/>
      <c r="J1050" s="267">
        <v>79.77</v>
      </c>
      <c r="K1050" s="267">
        <v>79.77</v>
      </c>
      <c r="L1050" s="263"/>
      <c r="M1050" s="263"/>
      <c r="N1050" s="263"/>
      <c r="O1050" s="263"/>
      <c r="P1050" s="263"/>
      <c r="Q1050" s="263"/>
    </row>
    <row r="1051" spans="1:17" ht="22.5" x14ac:dyDescent="0.2">
      <c r="A1051" s="252"/>
      <c r="B1051" s="268" t="s">
        <v>402</v>
      </c>
      <c r="C1051" s="265" t="s">
        <v>403</v>
      </c>
      <c r="D1051" s="261" t="s">
        <v>146</v>
      </c>
      <c r="E1051" s="266" t="s">
        <v>1356</v>
      </c>
      <c r="F1051" s="267">
        <v>255.96</v>
      </c>
      <c r="G1051" s="263"/>
      <c r="H1051" s="267">
        <v>255.96</v>
      </c>
      <c r="I1051" s="267">
        <v>18.2</v>
      </c>
      <c r="J1051" s="263"/>
      <c r="K1051" s="263"/>
      <c r="L1051" s="263"/>
      <c r="M1051" s="263"/>
      <c r="N1051" s="263"/>
      <c r="O1051" s="263"/>
      <c r="P1051" s="263"/>
      <c r="Q1051" s="263"/>
    </row>
    <row r="1052" spans="1:17" ht="22.5" x14ac:dyDescent="0.2">
      <c r="A1052" s="252"/>
      <c r="B1052" s="268" t="s">
        <v>190</v>
      </c>
      <c r="C1052" s="265" t="s">
        <v>191</v>
      </c>
      <c r="D1052" s="261" t="s">
        <v>146</v>
      </c>
      <c r="E1052" s="266" t="s">
        <v>2084</v>
      </c>
      <c r="F1052" s="267">
        <v>127.47</v>
      </c>
      <c r="G1052" s="263"/>
      <c r="H1052" s="267">
        <v>127.47</v>
      </c>
      <c r="I1052" s="267">
        <v>18.2</v>
      </c>
      <c r="J1052" s="263"/>
      <c r="K1052" s="263"/>
      <c r="L1052" s="263"/>
      <c r="M1052" s="263"/>
      <c r="N1052" s="263"/>
      <c r="O1052" s="263"/>
      <c r="P1052" s="263"/>
      <c r="Q1052" s="263"/>
    </row>
    <row r="1053" spans="1:17" ht="19.5" x14ac:dyDescent="0.2">
      <c r="A1053" s="252"/>
      <c r="B1053" s="268" t="s">
        <v>1327</v>
      </c>
      <c r="C1053" s="265" t="s">
        <v>1328</v>
      </c>
      <c r="D1053" s="261" t="s">
        <v>146</v>
      </c>
      <c r="E1053" s="266" t="s">
        <v>1357</v>
      </c>
      <c r="F1053" s="267">
        <v>108.01</v>
      </c>
      <c r="G1053" s="263"/>
      <c r="H1053" s="267">
        <v>108.01</v>
      </c>
      <c r="I1053" s="267">
        <v>17.43</v>
      </c>
      <c r="J1053" s="267">
        <v>43.2</v>
      </c>
      <c r="K1053" s="263"/>
      <c r="L1053" s="267">
        <v>43.2</v>
      </c>
      <c r="M1053" s="267">
        <v>6.97</v>
      </c>
      <c r="N1053" s="263"/>
      <c r="O1053" s="263"/>
      <c r="P1053" s="263"/>
      <c r="Q1053" s="263"/>
    </row>
    <row r="1054" spans="1:17" ht="19.5" x14ac:dyDescent="0.2">
      <c r="A1054" s="252"/>
      <c r="B1054" s="268" t="s">
        <v>407</v>
      </c>
      <c r="C1054" s="265" t="s">
        <v>212</v>
      </c>
      <c r="D1054" s="261" t="s">
        <v>146</v>
      </c>
      <c r="E1054" s="266" t="s">
        <v>2085</v>
      </c>
      <c r="F1054" s="267">
        <v>109.17</v>
      </c>
      <c r="G1054" s="263"/>
      <c r="H1054" s="267">
        <v>109.17</v>
      </c>
      <c r="I1054" s="263"/>
      <c r="J1054" s="267">
        <v>1.0900000000000001</v>
      </c>
      <c r="K1054" s="263"/>
      <c r="L1054" s="267">
        <v>1.0900000000000001</v>
      </c>
      <c r="M1054" s="263"/>
      <c r="N1054" s="263"/>
      <c r="O1054" s="263"/>
      <c r="P1054" s="263"/>
      <c r="Q1054" s="263"/>
    </row>
    <row r="1055" spans="1:17" ht="22.5" x14ac:dyDescent="0.2">
      <c r="A1055" s="252"/>
      <c r="B1055" s="268" t="s">
        <v>1331</v>
      </c>
      <c r="C1055" s="265" t="s">
        <v>1332</v>
      </c>
      <c r="D1055" s="261" t="s">
        <v>216</v>
      </c>
      <c r="E1055" s="266" t="s">
        <v>2086</v>
      </c>
      <c r="F1055" s="267">
        <v>40313.82</v>
      </c>
      <c r="G1055" s="263"/>
      <c r="H1055" s="263"/>
      <c r="I1055" s="263"/>
      <c r="J1055" s="263"/>
      <c r="K1055" s="263"/>
      <c r="L1055" s="263"/>
      <c r="M1055" s="263"/>
      <c r="N1055" s="263"/>
      <c r="O1055" s="263"/>
      <c r="P1055" s="263"/>
      <c r="Q1055" s="263"/>
    </row>
    <row r="1056" spans="1:17" ht="22.5" x14ac:dyDescent="0.2">
      <c r="A1056" s="252"/>
      <c r="B1056" s="268" t="s">
        <v>1334</v>
      </c>
      <c r="C1056" s="265" t="s">
        <v>1335</v>
      </c>
      <c r="D1056" s="261" t="s">
        <v>231</v>
      </c>
      <c r="E1056" s="266" t="s">
        <v>2087</v>
      </c>
      <c r="F1056" s="267">
        <v>35.700000000000003</v>
      </c>
      <c r="G1056" s="263"/>
      <c r="H1056" s="263"/>
      <c r="I1056" s="263"/>
      <c r="J1056" s="267">
        <v>0.27</v>
      </c>
      <c r="K1056" s="263"/>
      <c r="L1056" s="263"/>
      <c r="M1056" s="263"/>
      <c r="N1056" s="263"/>
      <c r="O1056" s="263"/>
      <c r="P1056" s="263"/>
      <c r="Q1056" s="263"/>
    </row>
    <row r="1057" spans="1:17" ht="22.5" x14ac:dyDescent="0.2">
      <c r="A1057" s="252"/>
      <c r="B1057" s="268" t="s">
        <v>1337</v>
      </c>
      <c r="C1057" s="265" t="s">
        <v>1338</v>
      </c>
      <c r="D1057" s="261" t="s">
        <v>434</v>
      </c>
      <c r="E1057" s="266" t="s">
        <v>2088</v>
      </c>
      <c r="F1057" s="267">
        <v>272.49</v>
      </c>
      <c r="G1057" s="263"/>
      <c r="H1057" s="263"/>
      <c r="I1057" s="263"/>
      <c r="J1057" s="267">
        <v>0.82</v>
      </c>
      <c r="K1057" s="263"/>
      <c r="L1057" s="263"/>
      <c r="M1057" s="263"/>
      <c r="N1057" s="263"/>
      <c r="O1057" s="263"/>
      <c r="P1057" s="263"/>
      <c r="Q1057" s="263"/>
    </row>
    <row r="1058" spans="1:17" ht="22.5" x14ac:dyDescent="0.2">
      <c r="A1058" s="252"/>
      <c r="B1058" s="268" t="s">
        <v>1340</v>
      </c>
      <c r="C1058" s="265" t="s">
        <v>1341</v>
      </c>
      <c r="D1058" s="261" t="s">
        <v>231</v>
      </c>
      <c r="E1058" s="266" t="s">
        <v>2089</v>
      </c>
      <c r="F1058" s="267">
        <v>28.56</v>
      </c>
      <c r="G1058" s="263"/>
      <c r="H1058" s="263"/>
      <c r="I1058" s="263"/>
      <c r="J1058" s="267">
        <v>0.47</v>
      </c>
      <c r="K1058" s="263"/>
      <c r="L1058" s="263"/>
      <c r="M1058" s="263"/>
      <c r="N1058" s="263"/>
      <c r="O1058" s="263"/>
      <c r="P1058" s="263"/>
      <c r="Q1058" s="263"/>
    </row>
    <row r="1059" spans="1:17" ht="22.5" x14ac:dyDescent="0.2">
      <c r="A1059" s="252"/>
      <c r="B1059" s="268" t="s">
        <v>1343</v>
      </c>
      <c r="C1059" s="265" t="s">
        <v>1344</v>
      </c>
      <c r="D1059" s="261" t="s">
        <v>231</v>
      </c>
      <c r="E1059" s="266" t="s">
        <v>2087</v>
      </c>
      <c r="F1059" s="267">
        <v>12.42</v>
      </c>
      <c r="G1059" s="263"/>
      <c r="H1059" s="263"/>
      <c r="I1059" s="263"/>
      <c r="J1059" s="267">
        <v>0.09</v>
      </c>
      <c r="K1059" s="263"/>
      <c r="L1059" s="263"/>
      <c r="M1059" s="263"/>
      <c r="N1059" s="263"/>
      <c r="O1059" s="263"/>
      <c r="P1059" s="263"/>
      <c r="Q1059" s="263"/>
    </row>
    <row r="1060" spans="1:17" ht="22.5" x14ac:dyDescent="0.2">
      <c r="A1060" s="252"/>
      <c r="B1060" s="268" t="s">
        <v>527</v>
      </c>
      <c r="C1060" s="265" t="s">
        <v>416</v>
      </c>
      <c r="D1060" s="261" t="s">
        <v>231</v>
      </c>
      <c r="E1060" s="266" t="s">
        <v>2090</v>
      </c>
      <c r="F1060" s="267">
        <v>2.38</v>
      </c>
      <c r="G1060" s="263"/>
      <c r="H1060" s="263"/>
      <c r="I1060" s="263"/>
      <c r="J1060" s="263"/>
      <c r="K1060" s="263"/>
      <c r="L1060" s="263"/>
      <c r="M1060" s="263"/>
      <c r="N1060" s="263"/>
      <c r="O1060" s="263"/>
      <c r="P1060" s="263"/>
      <c r="Q1060" s="263"/>
    </row>
    <row r="1061" spans="1:17" ht="22.5" x14ac:dyDescent="0.2">
      <c r="A1061" s="252"/>
      <c r="B1061" s="268" t="s">
        <v>528</v>
      </c>
      <c r="C1061" s="265" t="s">
        <v>418</v>
      </c>
      <c r="D1061" s="261" t="s">
        <v>220</v>
      </c>
      <c r="E1061" s="266" t="s">
        <v>1361</v>
      </c>
      <c r="F1061" s="267">
        <v>4.88</v>
      </c>
      <c r="G1061" s="263"/>
      <c r="H1061" s="263"/>
      <c r="I1061" s="263"/>
      <c r="J1061" s="267">
        <v>7.0000000000000007E-2</v>
      </c>
      <c r="K1061" s="263"/>
      <c r="L1061" s="263"/>
      <c r="M1061" s="263"/>
      <c r="N1061" s="263"/>
      <c r="O1061" s="263"/>
      <c r="P1061" s="263"/>
      <c r="Q1061" s="263"/>
    </row>
    <row r="1062" spans="1:17" ht="22.5" x14ac:dyDescent="0.2">
      <c r="A1062" s="288" t="s">
        <v>809</v>
      </c>
      <c r="B1062" s="268" t="s">
        <v>2091</v>
      </c>
      <c r="C1062" s="265" t="s">
        <v>2092</v>
      </c>
      <c r="D1062" s="261" t="s">
        <v>242</v>
      </c>
      <c r="E1062" s="266" t="s">
        <v>2093</v>
      </c>
      <c r="F1062" s="267">
        <v>41.41</v>
      </c>
      <c r="G1062" s="263"/>
      <c r="H1062" s="263"/>
      <c r="I1062" s="263"/>
      <c r="J1062" s="267">
        <v>11.17</v>
      </c>
      <c r="K1062" s="263"/>
      <c r="L1062" s="263"/>
      <c r="M1062" s="263"/>
      <c r="N1062" s="263"/>
      <c r="O1062" s="263"/>
      <c r="P1062" s="263"/>
      <c r="Q1062" s="263"/>
    </row>
    <row r="1063" spans="1:17" ht="72" x14ac:dyDescent="0.2">
      <c r="A1063" s="252">
        <v>246</v>
      </c>
      <c r="B1063" s="258" t="s">
        <v>1385</v>
      </c>
      <c r="C1063" s="259" t="s">
        <v>2094</v>
      </c>
      <c r="D1063" s="260" t="s">
        <v>346</v>
      </c>
      <c r="E1063" s="287">
        <v>3</v>
      </c>
      <c r="F1063" s="262" t="s">
        <v>2095</v>
      </c>
      <c r="G1063" s="263"/>
      <c r="H1063" s="263"/>
      <c r="I1063" s="263"/>
      <c r="J1063" s="263">
        <v>7</v>
      </c>
      <c r="K1063" s="263"/>
      <c r="L1063" s="263"/>
      <c r="M1063" s="263"/>
      <c r="N1063" s="263"/>
      <c r="O1063" s="263"/>
      <c r="P1063" s="263"/>
      <c r="Q1063" s="263"/>
    </row>
    <row r="1064" spans="1:17" ht="72" x14ac:dyDescent="0.2">
      <c r="A1064" s="252">
        <v>247</v>
      </c>
      <c r="B1064" s="258" t="s">
        <v>1385</v>
      </c>
      <c r="C1064" s="259" t="s">
        <v>2096</v>
      </c>
      <c r="D1064" s="260" t="s">
        <v>346</v>
      </c>
      <c r="E1064" s="287">
        <v>1</v>
      </c>
      <c r="F1064" s="262" t="s">
        <v>2097</v>
      </c>
      <c r="G1064" s="263"/>
      <c r="H1064" s="263"/>
      <c r="I1064" s="263"/>
      <c r="J1064" s="263">
        <v>3</v>
      </c>
      <c r="K1064" s="263"/>
      <c r="L1064" s="263"/>
      <c r="M1064" s="263"/>
      <c r="N1064" s="263"/>
      <c r="O1064" s="263"/>
      <c r="P1064" s="263"/>
      <c r="Q1064" s="263"/>
    </row>
    <row r="1065" spans="1:17" ht="72" x14ac:dyDescent="0.2">
      <c r="A1065" s="252">
        <v>248</v>
      </c>
      <c r="B1065" s="258" t="s">
        <v>1385</v>
      </c>
      <c r="C1065" s="259" t="s">
        <v>2098</v>
      </c>
      <c r="D1065" s="260" t="s">
        <v>346</v>
      </c>
      <c r="E1065" s="287">
        <v>1</v>
      </c>
      <c r="F1065" s="262" t="s">
        <v>2099</v>
      </c>
      <c r="G1065" s="263"/>
      <c r="H1065" s="263"/>
      <c r="I1065" s="263"/>
      <c r="J1065" s="263">
        <v>7</v>
      </c>
      <c r="K1065" s="263"/>
      <c r="L1065" s="263"/>
      <c r="M1065" s="263"/>
      <c r="N1065" s="263"/>
      <c r="O1065" s="263"/>
      <c r="P1065" s="263"/>
      <c r="Q1065" s="263"/>
    </row>
    <row r="1066" spans="1:17" ht="72" x14ac:dyDescent="0.2">
      <c r="A1066" s="252">
        <v>249</v>
      </c>
      <c r="B1066" s="258" t="s">
        <v>1385</v>
      </c>
      <c r="C1066" s="259" t="s">
        <v>2100</v>
      </c>
      <c r="D1066" s="260" t="s">
        <v>346</v>
      </c>
      <c r="E1066" s="287">
        <v>1</v>
      </c>
      <c r="F1066" s="262" t="s">
        <v>1415</v>
      </c>
      <c r="G1066" s="263"/>
      <c r="H1066" s="263"/>
      <c r="I1066" s="263"/>
      <c r="J1066" s="263">
        <v>39</v>
      </c>
      <c r="K1066" s="263"/>
      <c r="L1066" s="263"/>
      <c r="M1066" s="263"/>
      <c r="N1066" s="263"/>
      <c r="O1066" s="263"/>
      <c r="P1066" s="263"/>
      <c r="Q1066" s="263"/>
    </row>
    <row r="1067" spans="1:17" ht="72" x14ac:dyDescent="0.2">
      <c r="A1067" s="252">
        <v>250</v>
      </c>
      <c r="B1067" s="258" t="s">
        <v>1385</v>
      </c>
      <c r="C1067" s="259" t="s">
        <v>2101</v>
      </c>
      <c r="D1067" s="260" t="s">
        <v>346</v>
      </c>
      <c r="E1067" s="287">
        <v>1</v>
      </c>
      <c r="F1067" s="262" t="s">
        <v>2102</v>
      </c>
      <c r="G1067" s="263"/>
      <c r="H1067" s="263"/>
      <c r="I1067" s="263"/>
      <c r="J1067" s="263">
        <v>2</v>
      </c>
      <c r="K1067" s="263"/>
      <c r="L1067" s="263"/>
      <c r="M1067" s="263"/>
      <c r="N1067" s="263"/>
      <c r="O1067" s="263"/>
      <c r="P1067" s="263"/>
      <c r="Q1067" s="263"/>
    </row>
    <row r="1068" spans="1:17" ht="24" x14ac:dyDescent="0.2">
      <c r="A1068" s="252">
        <v>251</v>
      </c>
      <c r="B1068" s="258" t="s">
        <v>1449</v>
      </c>
      <c r="C1068" s="259" t="s">
        <v>1450</v>
      </c>
      <c r="D1068" s="260" t="s">
        <v>216</v>
      </c>
      <c r="E1068" s="261" t="s">
        <v>2103</v>
      </c>
      <c r="F1068" s="262">
        <v>11187</v>
      </c>
      <c r="G1068" s="263"/>
      <c r="H1068" s="263"/>
      <c r="I1068" s="263"/>
      <c r="J1068" s="263">
        <v>3</v>
      </c>
      <c r="K1068" s="263"/>
      <c r="L1068" s="263"/>
      <c r="M1068" s="263"/>
      <c r="N1068" s="263"/>
      <c r="O1068" s="263"/>
      <c r="P1068" s="263"/>
      <c r="Q1068" s="263"/>
    </row>
    <row r="1069" spans="1:17" x14ac:dyDescent="0.2">
      <c r="A1069" s="257" t="s">
        <v>243</v>
      </c>
      <c r="B1069" s="256"/>
      <c r="C1069" s="256"/>
      <c r="D1069" s="256"/>
      <c r="E1069" s="256"/>
      <c r="F1069" s="256"/>
      <c r="G1069" s="256"/>
      <c r="H1069" s="256"/>
      <c r="I1069" s="256"/>
      <c r="J1069" s="262">
        <v>199</v>
      </c>
      <c r="K1069" s="262">
        <v>80</v>
      </c>
      <c r="L1069" s="262">
        <v>44</v>
      </c>
      <c r="M1069" s="262">
        <v>7</v>
      </c>
      <c r="N1069" s="263"/>
      <c r="O1069" s="262">
        <v>5.71</v>
      </c>
      <c r="P1069" s="263"/>
      <c r="Q1069" s="262">
        <v>0.4</v>
      </c>
    </row>
    <row r="1070" spans="1:17" x14ac:dyDescent="0.2">
      <c r="A1070" s="257" t="s">
        <v>244</v>
      </c>
      <c r="B1070" s="256"/>
      <c r="C1070" s="256"/>
      <c r="D1070" s="256"/>
      <c r="E1070" s="256"/>
      <c r="F1070" s="256"/>
      <c r="G1070" s="256"/>
      <c r="H1070" s="256"/>
      <c r="I1070" s="256"/>
      <c r="J1070" s="262">
        <v>100</v>
      </c>
      <c r="K1070" s="263"/>
      <c r="L1070" s="263"/>
      <c r="M1070" s="263"/>
      <c r="N1070" s="263"/>
      <c r="O1070" s="263"/>
      <c r="P1070" s="263"/>
      <c r="Q1070" s="263"/>
    </row>
    <row r="1071" spans="1:17" x14ac:dyDescent="0.2">
      <c r="A1071" s="257" t="s">
        <v>245</v>
      </c>
      <c r="B1071" s="256"/>
      <c r="C1071" s="256"/>
      <c r="D1071" s="256"/>
      <c r="E1071" s="256"/>
      <c r="F1071" s="256"/>
      <c r="G1071" s="256"/>
      <c r="H1071" s="256"/>
      <c r="I1071" s="256"/>
      <c r="J1071" s="262">
        <v>62</v>
      </c>
      <c r="K1071" s="263"/>
      <c r="L1071" s="263"/>
      <c r="M1071" s="263"/>
      <c r="N1071" s="263"/>
      <c r="O1071" s="263"/>
      <c r="P1071" s="263"/>
      <c r="Q1071" s="263"/>
    </row>
    <row r="1072" spans="1:17" x14ac:dyDescent="0.2">
      <c r="A1072" s="269" t="s">
        <v>2104</v>
      </c>
      <c r="B1072" s="256"/>
      <c r="C1072" s="256"/>
      <c r="D1072" s="256"/>
      <c r="E1072" s="256"/>
      <c r="F1072" s="256"/>
      <c r="G1072" s="256"/>
      <c r="H1072" s="256"/>
      <c r="I1072" s="256"/>
      <c r="J1072" s="263"/>
      <c r="K1072" s="263"/>
      <c r="L1072" s="263"/>
      <c r="M1072" s="263"/>
      <c r="N1072" s="263"/>
      <c r="O1072" s="263"/>
      <c r="P1072" s="263"/>
      <c r="Q1072" s="263"/>
    </row>
    <row r="1073" spans="1:17" x14ac:dyDescent="0.2">
      <c r="A1073" s="257" t="s">
        <v>639</v>
      </c>
      <c r="B1073" s="256"/>
      <c r="C1073" s="256"/>
      <c r="D1073" s="256"/>
      <c r="E1073" s="256"/>
      <c r="F1073" s="256"/>
      <c r="G1073" s="256"/>
      <c r="H1073" s="256"/>
      <c r="I1073" s="256"/>
      <c r="J1073" s="262">
        <v>300</v>
      </c>
      <c r="K1073" s="263"/>
      <c r="L1073" s="263"/>
      <c r="M1073" s="263"/>
      <c r="N1073" s="263"/>
      <c r="O1073" s="262">
        <v>5.71</v>
      </c>
      <c r="P1073" s="263"/>
      <c r="Q1073" s="262">
        <v>0.4</v>
      </c>
    </row>
    <row r="1074" spans="1:17" x14ac:dyDescent="0.2">
      <c r="A1074" s="257" t="s">
        <v>1646</v>
      </c>
      <c r="B1074" s="256"/>
      <c r="C1074" s="256"/>
      <c r="D1074" s="256"/>
      <c r="E1074" s="256"/>
      <c r="F1074" s="256"/>
      <c r="G1074" s="256"/>
      <c r="H1074" s="256"/>
      <c r="I1074" s="256"/>
      <c r="J1074" s="262">
        <v>58</v>
      </c>
      <c r="K1074" s="263"/>
      <c r="L1074" s="263"/>
      <c r="M1074" s="263"/>
      <c r="N1074" s="263"/>
      <c r="O1074" s="263"/>
      <c r="P1074" s="263"/>
      <c r="Q1074" s="263"/>
    </row>
    <row r="1075" spans="1:17" x14ac:dyDescent="0.2">
      <c r="A1075" s="257" t="s">
        <v>928</v>
      </c>
      <c r="B1075" s="256"/>
      <c r="C1075" s="256"/>
      <c r="D1075" s="256"/>
      <c r="E1075" s="256"/>
      <c r="F1075" s="256"/>
      <c r="G1075" s="256"/>
      <c r="H1075" s="256"/>
      <c r="I1075" s="256"/>
      <c r="J1075" s="262">
        <v>3</v>
      </c>
      <c r="K1075" s="263"/>
      <c r="L1075" s="263"/>
      <c r="M1075" s="263"/>
      <c r="N1075" s="263"/>
      <c r="O1075" s="263"/>
      <c r="P1075" s="263"/>
      <c r="Q1075" s="263"/>
    </row>
    <row r="1076" spans="1:17" x14ac:dyDescent="0.2">
      <c r="A1076" s="257" t="s">
        <v>252</v>
      </c>
      <c r="B1076" s="256"/>
      <c r="C1076" s="256"/>
      <c r="D1076" s="256"/>
      <c r="E1076" s="256"/>
      <c r="F1076" s="256"/>
      <c r="G1076" s="256"/>
      <c r="H1076" s="256"/>
      <c r="I1076" s="256"/>
      <c r="J1076" s="262">
        <v>361</v>
      </c>
      <c r="K1076" s="263"/>
      <c r="L1076" s="263"/>
      <c r="M1076" s="263"/>
      <c r="N1076" s="263"/>
      <c r="O1076" s="262">
        <v>5.71</v>
      </c>
      <c r="P1076" s="263"/>
      <c r="Q1076" s="262">
        <v>0.4</v>
      </c>
    </row>
    <row r="1077" spans="1:17" x14ac:dyDescent="0.2">
      <c r="A1077" s="257" t="s">
        <v>253</v>
      </c>
      <c r="B1077" s="256"/>
      <c r="C1077" s="256"/>
      <c r="D1077" s="256"/>
      <c r="E1077" s="256"/>
      <c r="F1077" s="256"/>
      <c r="G1077" s="256"/>
      <c r="H1077" s="256"/>
      <c r="I1077" s="256"/>
      <c r="J1077" s="263"/>
      <c r="K1077" s="263"/>
      <c r="L1077" s="263"/>
      <c r="M1077" s="263"/>
      <c r="N1077" s="263"/>
      <c r="O1077" s="263"/>
      <c r="P1077" s="263"/>
      <c r="Q1077" s="263"/>
    </row>
    <row r="1078" spans="1:17" x14ac:dyDescent="0.2">
      <c r="A1078" s="257" t="s">
        <v>572</v>
      </c>
      <c r="B1078" s="256"/>
      <c r="C1078" s="256"/>
      <c r="D1078" s="256"/>
      <c r="E1078" s="256"/>
      <c r="F1078" s="256"/>
      <c r="G1078" s="256"/>
      <c r="H1078" s="256"/>
      <c r="I1078" s="256"/>
      <c r="J1078" s="262">
        <v>75</v>
      </c>
      <c r="K1078" s="263"/>
      <c r="L1078" s="263"/>
      <c r="M1078" s="263"/>
      <c r="N1078" s="263"/>
      <c r="O1078" s="263"/>
      <c r="P1078" s="263"/>
      <c r="Q1078" s="263"/>
    </row>
    <row r="1079" spans="1:17" x14ac:dyDescent="0.2">
      <c r="A1079" s="257" t="s">
        <v>254</v>
      </c>
      <c r="B1079" s="256"/>
      <c r="C1079" s="256"/>
      <c r="D1079" s="256"/>
      <c r="E1079" s="256"/>
      <c r="F1079" s="256"/>
      <c r="G1079" s="256"/>
      <c r="H1079" s="256"/>
      <c r="I1079" s="256"/>
      <c r="J1079" s="262">
        <v>44</v>
      </c>
      <c r="K1079" s="263"/>
      <c r="L1079" s="263"/>
      <c r="M1079" s="263"/>
      <c r="N1079" s="263"/>
      <c r="O1079" s="263"/>
      <c r="P1079" s="263"/>
      <c r="Q1079" s="263"/>
    </row>
    <row r="1080" spans="1:17" x14ac:dyDescent="0.2">
      <c r="A1080" s="257" t="s">
        <v>255</v>
      </c>
      <c r="B1080" s="256"/>
      <c r="C1080" s="256"/>
      <c r="D1080" s="256"/>
      <c r="E1080" s="256"/>
      <c r="F1080" s="256"/>
      <c r="G1080" s="256"/>
      <c r="H1080" s="256"/>
      <c r="I1080" s="256"/>
      <c r="J1080" s="262">
        <v>87</v>
      </c>
      <c r="K1080" s="263"/>
      <c r="L1080" s="263"/>
      <c r="M1080" s="263"/>
      <c r="N1080" s="263"/>
      <c r="O1080" s="263"/>
      <c r="P1080" s="263"/>
      <c r="Q1080" s="263"/>
    </row>
    <row r="1081" spans="1:17" x14ac:dyDescent="0.2">
      <c r="A1081" s="257" t="s">
        <v>256</v>
      </c>
      <c r="B1081" s="256"/>
      <c r="C1081" s="256"/>
      <c r="D1081" s="256"/>
      <c r="E1081" s="256"/>
      <c r="F1081" s="256"/>
      <c r="G1081" s="256"/>
      <c r="H1081" s="256"/>
      <c r="I1081" s="256"/>
      <c r="J1081" s="262">
        <v>100</v>
      </c>
      <c r="K1081" s="263"/>
      <c r="L1081" s="263"/>
      <c r="M1081" s="263"/>
      <c r="N1081" s="263"/>
      <c r="O1081" s="263"/>
      <c r="P1081" s="263"/>
      <c r="Q1081" s="263"/>
    </row>
    <row r="1082" spans="1:17" x14ac:dyDescent="0.2">
      <c r="A1082" s="257" t="s">
        <v>257</v>
      </c>
      <c r="B1082" s="256"/>
      <c r="C1082" s="256"/>
      <c r="D1082" s="256"/>
      <c r="E1082" s="256"/>
      <c r="F1082" s="256"/>
      <c r="G1082" s="256"/>
      <c r="H1082" s="256"/>
      <c r="I1082" s="256"/>
      <c r="J1082" s="262">
        <v>62</v>
      </c>
      <c r="K1082" s="263"/>
      <c r="L1082" s="263"/>
      <c r="M1082" s="263"/>
      <c r="N1082" s="263"/>
      <c r="O1082" s="263"/>
      <c r="P1082" s="263"/>
      <c r="Q1082" s="263"/>
    </row>
    <row r="1083" spans="1:17" x14ac:dyDescent="0.2">
      <c r="A1083" s="269" t="s">
        <v>2105</v>
      </c>
      <c r="B1083" s="256"/>
      <c r="C1083" s="256"/>
      <c r="D1083" s="256"/>
      <c r="E1083" s="256"/>
      <c r="F1083" s="256"/>
      <c r="G1083" s="256"/>
      <c r="H1083" s="256"/>
      <c r="I1083" s="256"/>
      <c r="J1083" s="270">
        <v>361</v>
      </c>
      <c r="K1083" s="263"/>
      <c r="L1083" s="263"/>
      <c r="M1083" s="263"/>
      <c r="N1083" s="263"/>
      <c r="O1083" s="270">
        <v>5.71</v>
      </c>
      <c r="P1083" s="263"/>
      <c r="Q1083" s="270">
        <v>0.4</v>
      </c>
    </row>
    <row r="1084" spans="1:17" x14ac:dyDescent="0.2">
      <c r="A1084" s="255" t="s">
        <v>2106</v>
      </c>
      <c r="B1084" s="256"/>
      <c r="C1084" s="256"/>
      <c r="D1084" s="256"/>
      <c r="E1084" s="256"/>
      <c r="F1084" s="256"/>
      <c r="G1084" s="256"/>
      <c r="H1084" s="256"/>
      <c r="I1084" s="256"/>
      <c r="J1084" s="256"/>
      <c r="K1084" s="256"/>
      <c r="L1084" s="256"/>
      <c r="M1084" s="256"/>
      <c r="N1084" s="256"/>
      <c r="O1084" s="256"/>
      <c r="P1084" s="256"/>
      <c r="Q1084" s="256"/>
    </row>
    <row r="1085" spans="1:17" ht="65.25" x14ac:dyDescent="0.2">
      <c r="A1085" s="252">
        <v>252</v>
      </c>
      <c r="B1085" s="258" t="s">
        <v>2081</v>
      </c>
      <c r="C1085" s="259" t="s">
        <v>2107</v>
      </c>
      <c r="D1085" s="260" t="s">
        <v>399</v>
      </c>
      <c r="E1085" s="261" t="s">
        <v>1650</v>
      </c>
      <c r="F1085" s="262">
        <v>4602.97</v>
      </c>
      <c r="G1085" s="262">
        <v>2657.65</v>
      </c>
      <c r="H1085" s="262">
        <v>1481.49</v>
      </c>
      <c r="I1085" s="262">
        <v>233.91</v>
      </c>
      <c r="J1085" s="263">
        <v>46</v>
      </c>
      <c r="K1085" s="263">
        <v>27</v>
      </c>
      <c r="L1085" s="263">
        <v>15</v>
      </c>
      <c r="M1085" s="263">
        <v>2</v>
      </c>
      <c r="N1085" s="263">
        <v>190.24</v>
      </c>
      <c r="O1085" s="263">
        <v>1.9</v>
      </c>
      <c r="P1085" s="263">
        <v>13.42</v>
      </c>
      <c r="Q1085" s="263">
        <v>0.13</v>
      </c>
    </row>
    <row r="1086" spans="1:17" ht="19.5" x14ac:dyDescent="0.2">
      <c r="A1086" s="252"/>
      <c r="B1086" s="264"/>
      <c r="C1086" s="265" t="s">
        <v>619</v>
      </c>
      <c r="D1086" s="261" t="s">
        <v>119</v>
      </c>
      <c r="E1086" s="266" t="s">
        <v>2108</v>
      </c>
      <c r="F1086" s="267">
        <v>13.97</v>
      </c>
      <c r="G1086" s="267">
        <v>13.97</v>
      </c>
      <c r="H1086" s="263"/>
      <c r="I1086" s="263"/>
      <c r="J1086" s="267">
        <v>26.54</v>
      </c>
      <c r="K1086" s="267">
        <v>26.54</v>
      </c>
      <c r="L1086" s="263"/>
      <c r="M1086" s="263"/>
      <c r="N1086" s="263"/>
      <c r="O1086" s="263"/>
      <c r="P1086" s="263"/>
      <c r="Q1086" s="263"/>
    </row>
    <row r="1087" spans="1:17" ht="22.5" x14ac:dyDescent="0.2">
      <c r="A1087" s="252"/>
      <c r="B1087" s="268" t="s">
        <v>402</v>
      </c>
      <c r="C1087" s="265" t="s">
        <v>403</v>
      </c>
      <c r="D1087" s="261" t="s">
        <v>146</v>
      </c>
      <c r="E1087" s="266" t="s">
        <v>1356</v>
      </c>
      <c r="F1087" s="267">
        <v>255.96</v>
      </c>
      <c r="G1087" s="263"/>
      <c r="H1087" s="267">
        <v>255.96</v>
      </c>
      <c r="I1087" s="267">
        <v>18.2</v>
      </c>
      <c r="J1087" s="263"/>
      <c r="K1087" s="263"/>
      <c r="L1087" s="263"/>
      <c r="M1087" s="263"/>
      <c r="N1087" s="263"/>
      <c r="O1087" s="263"/>
      <c r="P1087" s="263"/>
      <c r="Q1087" s="263"/>
    </row>
    <row r="1088" spans="1:17" ht="22.5" x14ac:dyDescent="0.2">
      <c r="A1088" s="252"/>
      <c r="B1088" s="268" t="s">
        <v>190</v>
      </c>
      <c r="C1088" s="265" t="s">
        <v>191</v>
      </c>
      <c r="D1088" s="261" t="s">
        <v>146</v>
      </c>
      <c r="E1088" s="266" t="s">
        <v>2084</v>
      </c>
      <c r="F1088" s="267">
        <v>127.47</v>
      </c>
      <c r="G1088" s="263"/>
      <c r="H1088" s="267">
        <v>127.47</v>
      </c>
      <c r="I1088" s="267">
        <v>18.2</v>
      </c>
      <c r="J1088" s="263"/>
      <c r="K1088" s="263"/>
      <c r="L1088" s="263"/>
      <c r="M1088" s="263"/>
      <c r="N1088" s="263"/>
      <c r="O1088" s="263"/>
      <c r="P1088" s="263"/>
      <c r="Q1088" s="263"/>
    </row>
    <row r="1089" spans="1:17" ht="19.5" x14ac:dyDescent="0.2">
      <c r="A1089" s="252"/>
      <c r="B1089" s="268" t="s">
        <v>1327</v>
      </c>
      <c r="C1089" s="265" t="s">
        <v>1328</v>
      </c>
      <c r="D1089" s="261" t="s">
        <v>146</v>
      </c>
      <c r="E1089" s="266" t="s">
        <v>1652</v>
      </c>
      <c r="F1089" s="267">
        <v>108.01</v>
      </c>
      <c r="G1089" s="263"/>
      <c r="H1089" s="267">
        <v>108.01</v>
      </c>
      <c r="I1089" s="267">
        <v>17.43</v>
      </c>
      <c r="J1089" s="267">
        <v>14.04</v>
      </c>
      <c r="K1089" s="263"/>
      <c r="L1089" s="267">
        <v>14.04</v>
      </c>
      <c r="M1089" s="267">
        <v>2.27</v>
      </c>
      <c r="N1089" s="263"/>
      <c r="O1089" s="263"/>
      <c r="P1089" s="263"/>
      <c r="Q1089" s="263"/>
    </row>
    <row r="1090" spans="1:17" ht="19.5" x14ac:dyDescent="0.2">
      <c r="A1090" s="252"/>
      <c r="B1090" s="268" t="s">
        <v>407</v>
      </c>
      <c r="C1090" s="265" t="s">
        <v>212</v>
      </c>
      <c r="D1090" s="261" t="s">
        <v>146</v>
      </c>
      <c r="E1090" s="266" t="s">
        <v>2109</v>
      </c>
      <c r="F1090" s="267">
        <v>109.17</v>
      </c>
      <c r="G1090" s="263"/>
      <c r="H1090" s="267">
        <v>109.17</v>
      </c>
      <c r="I1090" s="263"/>
      <c r="J1090" s="263"/>
      <c r="K1090" s="263"/>
      <c r="L1090" s="263"/>
      <c r="M1090" s="263"/>
      <c r="N1090" s="263"/>
      <c r="O1090" s="263"/>
      <c r="P1090" s="263"/>
      <c r="Q1090" s="263"/>
    </row>
    <row r="1091" spans="1:17" ht="22.5" x14ac:dyDescent="0.2">
      <c r="A1091" s="252"/>
      <c r="B1091" s="268" t="s">
        <v>1331</v>
      </c>
      <c r="C1091" s="265" t="s">
        <v>1332</v>
      </c>
      <c r="D1091" s="261" t="s">
        <v>216</v>
      </c>
      <c r="E1091" s="266" t="s">
        <v>2086</v>
      </c>
      <c r="F1091" s="267">
        <v>40313.82</v>
      </c>
      <c r="G1091" s="263"/>
      <c r="H1091" s="263"/>
      <c r="I1091" s="263"/>
      <c r="J1091" s="263"/>
      <c r="K1091" s="263"/>
      <c r="L1091" s="263"/>
      <c r="M1091" s="263"/>
      <c r="N1091" s="263"/>
      <c r="O1091" s="263"/>
      <c r="P1091" s="263"/>
      <c r="Q1091" s="263"/>
    </row>
    <row r="1092" spans="1:17" ht="22.5" x14ac:dyDescent="0.2">
      <c r="A1092" s="252"/>
      <c r="B1092" s="268" t="s">
        <v>1334</v>
      </c>
      <c r="C1092" s="265" t="s">
        <v>1335</v>
      </c>
      <c r="D1092" s="261" t="s">
        <v>231</v>
      </c>
      <c r="E1092" s="266" t="s">
        <v>2110</v>
      </c>
      <c r="F1092" s="267">
        <v>35.700000000000003</v>
      </c>
      <c r="G1092" s="263"/>
      <c r="H1092" s="263"/>
      <c r="I1092" s="263"/>
      <c r="J1092" s="267">
        <v>0.09</v>
      </c>
      <c r="K1092" s="263"/>
      <c r="L1092" s="263"/>
      <c r="M1092" s="263"/>
      <c r="N1092" s="263"/>
      <c r="O1092" s="263"/>
      <c r="P1092" s="263"/>
      <c r="Q1092" s="263"/>
    </row>
    <row r="1093" spans="1:17" ht="22.5" x14ac:dyDescent="0.2">
      <c r="A1093" s="252"/>
      <c r="B1093" s="268" t="s">
        <v>1337</v>
      </c>
      <c r="C1093" s="265" t="s">
        <v>1338</v>
      </c>
      <c r="D1093" s="261" t="s">
        <v>434</v>
      </c>
      <c r="E1093" s="266" t="s">
        <v>2111</v>
      </c>
      <c r="F1093" s="267">
        <v>272.49</v>
      </c>
      <c r="G1093" s="263"/>
      <c r="H1093" s="263"/>
      <c r="I1093" s="263"/>
      <c r="J1093" s="267">
        <v>0.27</v>
      </c>
      <c r="K1093" s="263"/>
      <c r="L1093" s="263"/>
      <c r="M1093" s="263"/>
      <c r="N1093" s="263"/>
      <c r="O1093" s="263"/>
      <c r="P1093" s="263"/>
      <c r="Q1093" s="263"/>
    </row>
    <row r="1094" spans="1:17" ht="22.5" x14ac:dyDescent="0.2">
      <c r="A1094" s="252"/>
      <c r="B1094" s="268" t="s">
        <v>1340</v>
      </c>
      <c r="C1094" s="265" t="s">
        <v>1341</v>
      </c>
      <c r="D1094" s="261" t="s">
        <v>231</v>
      </c>
      <c r="E1094" s="266" t="s">
        <v>2112</v>
      </c>
      <c r="F1094" s="267">
        <v>28.56</v>
      </c>
      <c r="G1094" s="263"/>
      <c r="H1094" s="263"/>
      <c r="I1094" s="263"/>
      <c r="J1094" s="267">
        <v>0.16</v>
      </c>
      <c r="K1094" s="263"/>
      <c r="L1094" s="263"/>
      <c r="M1094" s="263"/>
      <c r="N1094" s="263"/>
      <c r="O1094" s="263"/>
      <c r="P1094" s="263"/>
      <c r="Q1094" s="263"/>
    </row>
    <row r="1095" spans="1:17" ht="22.5" x14ac:dyDescent="0.2">
      <c r="A1095" s="252"/>
      <c r="B1095" s="268" t="s">
        <v>1343</v>
      </c>
      <c r="C1095" s="265" t="s">
        <v>1344</v>
      </c>
      <c r="D1095" s="261" t="s">
        <v>231</v>
      </c>
      <c r="E1095" s="266" t="s">
        <v>2110</v>
      </c>
      <c r="F1095" s="267">
        <v>12.42</v>
      </c>
      <c r="G1095" s="263"/>
      <c r="H1095" s="263"/>
      <c r="I1095" s="263"/>
      <c r="J1095" s="267">
        <v>0.03</v>
      </c>
      <c r="K1095" s="263"/>
      <c r="L1095" s="263"/>
      <c r="M1095" s="263"/>
      <c r="N1095" s="263"/>
      <c r="O1095" s="263"/>
      <c r="P1095" s="263"/>
      <c r="Q1095" s="263"/>
    </row>
    <row r="1096" spans="1:17" ht="22.5" x14ac:dyDescent="0.2">
      <c r="A1096" s="252"/>
      <c r="B1096" s="268" t="s">
        <v>527</v>
      </c>
      <c r="C1096" s="265" t="s">
        <v>416</v>
      </c>
      <c r="D1096" s="261" t="s">
        <v>231</v>
      </c>
      <c r="E1096" s="266" t="s">
        <v>2090</v>
      </c>
      <c r="F1096" s="267">
        <v>2.38</v>
      </c>
      <c r="G1096" s="263"/>
      <c r="H1096" s="263"/>
      <c r="I1096" s="263"/>
      <c r="J1096" s="263"/>
      <c r="K1096" s="263"/>
      <c r="L1096" s="263"/>
      <c r="M1096" s="263"/>
      <c r="N1096" s="263"/>
      <c r="O1096" s="263"/>
      <c r="P1096" s="263"/>
      <c r="Q1096" s="263"/>
    </row>
    <row r="1097" spans="1:17" ht="22.5" x14ac:dyDescent="0.2">
      <c r="A1097" s="252"/>
      <c r="B1097" s="268" t="s">
        <v>528</v>
      </c>
      <c r="C1097" s="265" t="s">
        <v>418</v>
      </c>
      <c r="D1097" s="261" t="s">
        <v>220</v>
      </c>
      <c r="E1097" s="266" t="s">
        <v>1656</v>
      </c>
      <c r="F1097" s="267">
        <v>4.88</v>
      </c>
      <c r="G1097" s="263"/>
      <c r="H1097" s="263"/>
      <c r="I1097" s="263"/>
      <c r="J1097" s="267">
        <v>0.02</v>
      </c>
      <c r="K1097" s="263"/>
      <c r="L1097" s="263"/>
      <c r="M1097" s="263"/>
      <c r="N1097" s="263"/>
      <c r="O1097" s="263"/>
      <c r="P1097" s="263"/>
      <c r="Q1097" s="263"/>
    </row>
    <row r="1098" spans="1:17" ht="22.5" x14ac:dyDescent="0.2">
      <c r="A1098" s="288" t="s">
        <v>809</v>
      </c>
      <c r="B1098" s="268" t="s">
        <v>2091</v>
      </c>
      <c r="C1098" s="265" t="s">
        <v>2092</v>
      </c>
      <c r="D1098" s="261" t="s">
        <v>242</v>
      </c>
      <c r="E1098" s="266" t="s">
        <v>2113</v>
      </c>
      <c r="F1098" s="267">
        <v>41.41</v>
      </c>
      <c r="G1098" s="263"/>
      <c r="H1098" s="263"/>
      <c r="I1098" s="263"/>
      <c r="J1098" s="267">
        <v>3.72</v>
      </c>
      <c r="K1098" s="263"/>
      <c r="L1098" s="263"/>
      <c r="M1098" s="263"/>
      <c r="N1098" s="263"/>
      <c r="O1098" s="263"/>
      <c r="P1098" s="263"/>
      <c r="Q1098" s="263"/>
    </row>
    <row r="1099" spans="1:17" ht="72" x14ac:dyDescent="0.2">
      <c r="A1099" s="252">
        <v>253</v>
      </c>
      <c r="B1099" s="258" t="s">
        <v>1385</v>
      </c>
      <c r="C1099" s="259" t="s">
        <v>2094</v>
      </c>
      <c r="D1099" s="260" t="s">
        <v>346</v>
      </c>
      <c r="E1099" s="287">
        <v>2</v>
      </c>
      <c r="F1099" s="262" t="s">
        <v>2095</v>
      </c>
      <c r="G1099" s="263"/>
      <c r="H1099" s="263"/>
      <c r="I1099" s="263"/>
      <c r="J1099" s="263">
        <v>4</v>
      </c>
      <c r="K1099" s="263"/>
      <c r="L1099" s="263"/>
      <c r="M1099" s="263"/>
      <c r="N1099" s="263"/>
      <c r="O1099" s="263"/>
      <c r="P1099" s="263"/>
      <c r="Q1099" s="263"/>
    </row>
    <row r="1100" spans="1:17" ht="72" x14ac:dyDescent="0.2">
      <c r="A1100" s="252">
        <v>254</v>
      </c>
      <c r="B1100" s="258" t="s">
        <v>1385</v>
      </c>
      <c r="C1100" s="259" t="s">
        <v>2096</v>
      </c>
      <c r="D1100" s="260" t="s">
        <v>346</v>
      </c>
      <c r="E1100" s="287">
        <v>1</v>
      </c>
      <c r="F1100" s="262" t="s">
        <v>2097</v>
      </c>
      <c r="G1100" s="263"/>
      <c r="H1100" s="263"/>
      <c r="I1100" s="263"/>
      <c r="J1100" s="263">
        <v>3</v>
      </c>
      <c r="K1100" s="263"/>
      <c r="L1100" s="263"/>
      <c r="M1100" s="263"/>
      <c r="N1100" s="263"/>
      <c r="O1100" s="263"/>
      <c r="P1100" s="263"/>
      <c r="Q1100" s="263"/>
    </row>
    <row r="1101" spans="1:17" ht="72" x14ac:dyDescent="0.2">
      <c r="A1101" s="252">
        <v>255</v>
      </c>
      <c r="B1101" s="258" t="s">
        <v>1385</v>
      </c>
      <c r="C1101" s="259" t="s">
        <v>2098</v>
      </c>
      <c r="D1101" s="260" t="s">
        <v>346</v>
      </c>
      <c r="E1101" s="287">
        <v>1</v>
      </c>
      <c r="F1101" s="262" t="s">
        <v>2099</v>
      </c>
      <c r="G1101" s="263"/>
      <c r="H1101" s="263"/>
      <c r="I1101" s="263"/>
      <c r="J1101" s="263">
        <v>7</v>
      </c>
      <c r="K1101" s="263"/>
      <c r="L1101" s="263"/>
      <c r="M1101" s="263"/>
      <c r="N1101" s="263"/>
      <c r="O1101" s="263"/>
      <c r="P1101" s="263"/>
      <c r="Q1101" s="263"/>
    </row>
    <row r="1102" spans="1:17" ht="72" x14ac:dyDescent="0.2">
      <c r="A1102" s="252">
        <v>256</v>
      </c>
      <c r="B1102" s="258" t="s">
        <v>1385</v>
      </c>
      <c r="C1102" s="259" t="s">
        <v>2100</v>
      </c>
      <c r="D1102" s="260" t="s">
        <v>346</v>
      </c>
      <c r="E1102" s="287">
        <v>1</v>
      </c>
      <c r="F1102" s="262" t="s">
        <v>1415</v>
      </c>
      <c r="G1102" s="263"/>
      <c r="H1102" s="263"/>
      <c r="I1102" s="263"/>
      <c r="J1102" s="263">
        <v>39</v>
      </c>
      <c r="K1102" s="263"/>
      <c r="L1102" s="263"/>
      <c r="M1102" s="263"/>
      <c r="N1102" s="263"/>
      <c r="O1102" s="263"/>
      <c r="P1102" s="263"/>
      <c r="Q1102" s="263"/>
    </row>
    <row r="1103" spans="1:17" ht="72" x14ac:dyDescent="0.2">
      <c r="A1103" s="252">
        <v>257</v>
      </c>
      <c r="B1103" s="258" t="s">
        <v>1385</v>
      </c>
      <c r="C1103" s="259" t="s">
        <v>2101</v>
      </c>
      <c r="D1103" s="260" t="s">
        <v>346</v>
      </c>
      <c r="E1103" s="287">
        <v>1</v>
      </c>
      <c r="F1103" s="262" t="s">
        <v>2102</v>
      </c>
      <c r="G1103" s="263"/>
      <c r="H1103" s="263"/>
      <c r="I1103" s="263"/>
      <c r="J1103" s="263">
        <v>2</v>
      </c>
      <c r="K1103" s="263"/>
      <c r="L1103" s="263"/>
      <c r="M1103" s="263"/>
      <c r="N1103" s="263"/>
      <c r="O1103" s="263"/>
      <c r="P1103" s="263"/>
      <c r="Q1103" s="263"/>
    </row>
    <row r="1104" spans="1:17" ht="24" x14ac:dyDescent="0.2">
      <c r="A1104" s="252">
        <v>258</v>
      </c>
      <c r="B1104" s="258" t="s">
        <v>1449</v>
      </c>
      <c r="C1104" s="259" t="s">
        <v>1450</v>
      </c>
      <c r="D1104" s="260" t="s">
        <v>216</v>
      </c>
      <c r="E1104" s="261" t="s">
        <v>2103</v>
      </c>
      <c r="F1104" s="262">
        <v>11187</v>
      </c>
      <c r="G1104" s="263"/>
      <c r="H1104" s="263"/>
      <c r="I1104" s="263"/>
      <c r="J1104" s="263">
        <v>3</v>
      </c>
      <c r="K1104" s="263"/>
      <c r="L1104" s="263"/>
      <c r="M1104" s="263"/>
      <c r="N1104" s="263"/>
      <c r="O1104" s="263"/>
      <c r="P1104" s="263"/>
      <c r="Q1104" s="263"/>
    </row>
    <row r="1105" spans="1:17" x14ac:dyDescent="0.2">
      <c r="A1105" s="257" t="s">
        <v>243</v>
      </c>
      <c r="B1105" s="256"/>
      <c r="C1105" s="256"/>
      <c r="D1105" s="256"/>
      <c r="E1105" s="256"/>
      <c r="F1105" s="256"/>
      <c r="G1105" s="256"/>
      <c r="H1105" s="256"/>
      <c r="I1105" s="256"/>
      <c r="J1105" s="262">
        <v>104</v>
      </c>
      <c r="K1105" s="262">
        <v>27</v>
      </c>
      <c r="L1105" s="262">
        <v>15</v>
      </c>
      <c r="M1105" s="262">
        <v>2</v>
      </c>
      <c r="N1105" s="263"/>
      <c r="O1105" s="262">
        <v>1.9</v>
      </c>
      <c r="P1105" s="263"/>
      <c r="Q1105" s="262">
        <v>0.13</v>
      </c>
    </row>
    <row r="1106" spans="1:17" x14ac:dyDescent="0.2">
      <c r="A1106" s="257" t="s">
        <v>244</v>
      </c>
      <c r="B1106" s="256"/>
      <c r="C1106" s="256"/>
      <c r="D1106" s="256"/>
      <c r="E1106" s="256"/>
      <c r="F1106" s="256"/>
      <c r="G1106" s="256"/>
      <c r="H1106" s="256"/>
      <c r="I1106" s="256"/>
      <c r="J1106" s="262">
        <v>33</v>
      </c>
      <c r="K1106" s="263"/>
      <c r="L1106" s="263"/>
      <c r="M1106" s="263"/>
      <c r="N1106" s="263"/>
      <c r="O1106" s="263"/>
      <c r="P1106" s="263"/>
      <c r="Q1106" s="263"/>
    </row>
    <row r="1107" spans="1:17" x14ac:dyDescent="0.2">
      <c r="A1107" s="257" t="s">
        <v>245</v>
      </c>
      <c r="B1107" s="256"/>
      <c r="C1107" s="256"/>
      <c r="D1107" s="256"/>
      <c r="E1107" s="256"/>
      <c r="F1107" s="256"/>
      <c r="G1107" s="256"/>
      <c r="H1107" s="256"/>
      <c r="I1107" s="256"/>
      <c r="J1107" s="262">
        <v>21</v>
      </c>
      <c r="K1107" s="263"/>
      <c r="L1107" s="263"/>
      <c r="M1107" s="263"/>
      <c r="N1107" s="263"/>
      <c r="O1107" s="263"/>
      <c r="P1107" s="263"/>
      <c r="Q1107" s="263"/>
    </row>
    <row r="1108" spans="1:17" x14ac:dyDescent="0.2">
      <c r="A1108" s="269" t="s">
        <v>2114</v>
      </c>
      <c r="B1108" s="256"/>
      <c r="C1108" s="256"/>
      <c r="D1108" s="256"/>
      <c r="E1108" s="256"/>
      <c r="F1108" s="256"/>
      <c r="G1108" s="256"/>
      <c r="H1108" s="256"/>
      <c r="I1108" s="256"/>
      <c r="J1108" s="263"/>
      <c r="K1108" s="263"/>
      <c r="L1108" s="263"/>
      <c r="M1108" s="263"/>
      <c r="N1108" s="263"/>
      <c r="O1108" s="263"/>
      <c r="P1108" s="263"/>
      <c r="Q1108" s="263"/>
    </row>
    <row r="1109" spans="1:17" x14ac:dyDescent="0.2">
      <c r="A1109" s="257" t="s">
        <v>639</v>
      </c>
      <c r="B1109" s="256"/>
      <c r="C1109" s="256"/>
      <c r="D1109" s="256"/>
      <c r="E1109" s="256"/>
      <c r="F1109" s="256"/>
      <c r="G1109" s="256"/>
      <c r="H1109" s="256"/>
      <c r="I1109" s="256"/>
      <c r="J1109" s="262">
        <v>100</v>
      </c>
      <c r="K1109" s="263"/>
      <c r="L1109" s="263"/>
      <c r="M1109" s="263"/>
      <c r="N1109" s="263"/>
      <c r="O1109" s="262">
        <v>1.9</v>
      </c>
      <c r="P1109" s="263"/>
      <c r="Q1109" s="262">
        <v>0.13</v>
      </c>
    </row>
    <row r="1110" spans="1:17" x14ac:dyDescent="0.2">
      <c r="A1110" s="257" t="s">
        <v>1646</v>
      </c>
      <c r="B1110" s="256"/>
      <c r="C1110" s="256"/>
      <c r="D1110" s="256"/>
      <c r="E1110" s="256"/>
      <c r="F1110" s="256"/>
      <c r="G1110" s="256"/>
      <c r="H1110" s="256"/>
      <c r="I1110" s="256"/>
      <c r="J1110" s="262">
        <v>55</v>
      </c>
      <c r="K1110" s="263"/>
      <c r="L1110" s="263"/>
      <c r="M1110" s="263"/>
      <c r="N1110" s="263"/>
      <c r="O1110" s="263"/>
      <c r="P1110" s="263"/>
      <c r="Q1110" s="263"/>
    </row>
    <row r="1111" spans="1:17" x14ac:dyDescent="0.2">
      <c r="A1111" s="257" t="s">
        <v>928</v>
      </c>
      <c r="B1111" s="256"/>
      <c r="C1111" s="256"/>
      <c r="D1111" s="256"/>
      <c r="E1111" s="256"/>
      <c r="F1111" s="256"/>
      <c r="G1111" s="256"/>
      <c r="H1111" s="256"/>
      <c r="I1111" s="256"/>
      <c r="J1111" s="262">
        <v>3</v>
      </c>
      <c r="K1111" s="263"/>
      <c r="L1111" s="263"/>
      <c r="M1111" s="263"/>
      <c r="N1111" s="263"/>
      <c r="O1111" s="263"/>
      <c r="P1111" s="263"/>
      <c r="Q1111" s="263"/>
    </row>
    <row r="1112" spans="1:17" x14ac:dyDescent="0.2">
      <c r="A1112" s="257" t="s">
        <v>252</v>
      </c>
      <c r="B1112" s="256"/>
      <c r="C1112" s="256"/>
      <c r="D1112" s="256"/>
      <c r="E1112" s="256"/>
      <c r="F1112" s="256"/>
      <c r="G1112" s="256"/>
      <c r="H1112" s="256"/>
      <c r="I1112" s="256"/>
      <c r="J1112" s="262">
        <v>158</v>
      </c>
      <c r="K1112" s="263"/>
      <c r="L1112" s="263"/>
      <c r="M1112" s="263"/>
      <c r="N1112" s="263"/>
      <c r="O1112" s="262">
        <v>1.9</v>
      </c>
      <c r="P1112" s="263"/>
      <c r="Q1112" s="262">
        <v>0.13</v>
      </c>
    </row>
    <row r="1113" spans="1:17" x14ac:dyDescent="0.2">
      <c r="A1113" s="257" t="s">
        <v>253</v>
      </c>
      <c r="B1113" s="256"/>
      <c r="C1113" s="256"/>
      <c r="D1113" s="256"/>
      <c r="E1113" s="256"/>
      <c r="F1113" s="256"/>
      <c r="G1113" s="256"/>
      <c r="H1113" s="256"/>
      <c r="I1113" s="256"/>
      <c r="J1113" s="263"/>
      <c r="K1113" s="263"/>
      <c r="L1113" s="263"/>
      <c r="M1113" s="263"/>
      <c r="N1113" s="263"/>
      <c r="O1113" s="263"/>
      <c r="P1113" s="263"/>
      <c r="Q1113" s="263"/>
    </row>
    <row r="1114" spans="1:17" x14ac:dyDescent="0.2">
      <c r="A1114" s="257" t="s">
        <v>572</v>
      </c>
      <c r="B1114" s="256"/>
      <c r="C1114" s="256"/>
      <c r="D1114" s="256"/>
      <c r="E1114" s="256"/>
      <c r="F1114" s="256"/>
      <c r="G1114" s="256"/>
      <c r="H1114" s="256"/>
      <c r="I1114" s="256"/>
      <c r="J1114" s="262">
        <v>62</v>
      </c>
      <c r="K1114" s="263"/>
      <c r="L1114" s="263"/>
      <c r="M1114" s="263"/>
      <c r="N1114" s="263"/>
      <c r="O1114" s="263"/>
      <c r="P1114" s="263"/>
      <c r="Q1114" s="263"/>
    </row>
    <row r="1115" spans="1:17" x14ac:dyDescent="0.2">
      <c r="A1115" s="257" t="s">
        <v>254</v>
      </c>
      <c r="B1115" s="256"/>
      <c r="C1115" s="256"/>
      <c r="D1115" s="256"/>
      <c r="E1115" s="256"/>
      <c r="F1115" s="256"/>
      <c r="G1115" s="256"/>
      <c r="H1115" s="256"/>
      <c r="I1115" s="256"/>
      <c r="J1115" s="262">
        <v>15</v>
      </c>
      <c r="K1115" s="263"/>
      <c r="L1115" s="263"/>
      <c r="M1115" s="263"/>
      <c r="N1115" s="263"/>
      <c r="O1115" s="263"/>
      <c r="P1115" s="263"/>
      <c r="Q1115" s="263"/>
    </row>
    <row r="1116" spans="1:17" x14ac:dyDescent="0.2">
      <c r="A1116" s="257" t="s">
        <v>255</v>
      </c>
      <c r="B1116" s="256"/>
      <c r="C1116" s="256"/>
      <c r="D1116" s="256"/>
      <c r="E1116" s="256"/>
      <c r="F1116" s="256"/>
      <c r="G1116" s="256"/>
      <c r="H1116" s="256"/>
      <c r="I1116" s="256"/>
      <c r="J1116" s="262">
        <v>29</v>
      </c>
      <c r="K1116" s="263"/>
      <c r="L1116" s="263"/>
      <c r="M1116" s="263"/>
      <c r="N1116" s="263"/>
      <c r="O1116" s="263"/>
      <c r="P1116" s="263"/>
      <c r="Q1116" s="263"/>
    </row>
    <row r="1117" spans="1:17" x14ac:dyDescent="0.2">
      <c r="A1117" s="257" t="s">
        <v>256</v>
      </c>
      <c r="B1117" s="256"/>
      <c r="C1117" s="256"/>
      <c r="D1117" s="256"/>
      <c r="E1117" s="256"/>
      <c r="F1117" s="256"/>
      <c r="G1117" s="256"/>
      <c r="H1117" s="256"/>
      <c r="I1117" s="256"/>
      <c r="J1117" s="262">
        <v>33</v>
      </c>
      <c r="K1117" s="263"/>
      <c r="L1117" s="263"/>
      <c r="M1117" s="263"/>
      <c r="N1117" s="263"/>
      <c r="O1117" s="263"/>
      <c r="P1117" s="263"/>
      <c r="Q1117" s="263"/>
    </row>
    <row r="1118" spans="1:17" x14ac:dyDescent="0.2">
      <c r="A1118" s="257" t="s">
        <v>257</v>
      </c>
      <c r="B1118" s="256"/>
      <c r="C1118" s="256"/>
      <c r="D1118" s="256"/>
      <c r="E1118" s="256"/>
      <c r="F1118" s="256"/>
      <c r="G1118" s="256"/>
      <c r="H1118" s="256"/>
      <c r="I1118" s="256"/>
      <c r="J1118" s="262">
        <v>21</v>
      </c>
      <c r="K1118" s="263"/>
      <c r="L1118" s="263"/>
      <c r="M1118" s="263"/>
      <c r="N1118" s="263"/>
      <c r="O1118" s="263"/>
      <c r="P1118" s="263"/>
      <c r="Q1118" s="263"/>
    </row>
    <row r="1119" spans="1:17" x14ac:dyDescent="0.2">
      <c r="A1119" s="269" t="s">
        <v>2115</v>
      </c>
      <c r="B1119" s="256"/>
      <c r="C1119" s="256"/>
      <c r="D1119" s="256"/>
      <c r="E1119" s="256"/>
      <c r="F1119" s="256"/>
      <c r="G1119" s="256"/>
      <c r="H1119" s="256"/>
      <c r="I1119" s="256"/>
      <c r="J1119" s="270">
        <v>158</v>
      </c>
      <c r="K1119" s="263"/>
      <c r="L1119" s="263"/>
      <c r="M1119" s="263"/>
      <c r="N1119" s="263"/>
      <c r="O1119" s="270">
        <v>1.9</v>
      </c>
      <c r="P1119" s="263"/>
      <c r="Q1119" s="270">
        <v>0.13</v>
      </c>
    </row>
    <row r="1120" spans="1:17" x14ac:dyDescent="0.2">
      <c r="A1120" s="255" t="s">
        <v>2116</v>
      </c>
      <c r="B1120" s="256"/>
      <c r="C1120" s="256"/>
      <c r="D1120" s="256"/>
      <c r="E1120" s="256"/>
      <c r="F1120" s="256"/>
      <c r="G1120" s="256"/>
      <c r="H1120" s="256"/>
      <c r="I1120" s="256"/>
      <c r="J1120" s="256"/>
      <c r="K1120" s="256"/>
      <c r="L1120" s="256"/>
      <c r="M1120" s="256"/>
      <c r="N1120" s="256"/>
      <c r="O1120" s="256"/>
      <c r="P1120" s="256"/>
      <c r="Q1120" s="256"/>
    </row>
    <row r="1121" spans="1:17" ht="55.5" x14ac:dyDescent="0.2">
      <c r="A1121" s="252">
        <v>259</v>
      </c>
      <c r="B1121" s="258" t="s">
        <v>1351</v>
      </c>
      <c r="C1121" s="259" t="s">
        <v>2117</v>
      </c>
      <c r="D1121" s="260" t="s">
        <v>399</v>
      </c>
      <c r="E1121" s="261" t="s">
        <v>2118</v>
      </c>
      <c r="F1121" s="262">
        <v>5982.76</v>
      </c>
      <c r="G1121" s="262">
        <v>1896.37</v>
      </c>
      <c r="H1121" s="262">
        <v>1502.26</v>
      </c>
      <c r="I1121" s="262">
        <v>234.74</v>
      </c>
      <c r="J1121" s="263">
        <v>419</v>
      </c>
      <c r="K1121" s="263">
        <v>133</v>
      </c>
      <c r="L1121" s="263">
        <v>105</v>
      </c>
      <c r="M1121" s="263">
        <v>16</v>
      </c>
      <c r="N1121" s="263">
        <v>141.52000000000001</v>
      </c>
      <c r="O1121" s="263">
        <v>9.91</v>
      </c>
      <c r="P1121" s="263">
        <v>13.46</v>
      </c>
      <c r="Q1121" s="263">
        <v>0.94</v>
      </c>
    </row>
    <row r="1122" spans="1:17" ht="19.5" x14ac:dyDescent="0.2">
      <c r="A1122" s="252"/>
      <c r="B1122" s="264"/>
      <c r="C1122" s="265" t="s">
        <v>400</v>
      </c>
      <c r="D1122" s="261" t="s">
        <v>119</v>
      </c>
      <c r="E1122" s="266" t="s">
        <v>2119</v>
      </c>
      <c r="F1122" s="267">
        <v>13.4</v>
      </c>
      <c r="G1122" s="267">
        <v>13.4</v>
      </c>
      <c r="H1122" s="263"/>
      <c r="I1122" s="263"/>
      <c r="J1122" s="267">
        <v>132.79</v>
      </c>
      <c r="K1122" s="267">
        <v>132.79</v>
      </c>
      <c r="L1122" s="263"/>
      <c r="M1122" s="263"/>
      <c r="N1122" s="263"/>
      <c r="O1122" s="263"/>
      <c r="P1122" s="263"/>
      <c r="Q1122" s="263"/>
    </row>
    <row r="1123" spans="1:17" ht="22.5" x14ac:dyDescent="0.2">
      <c r="A1123" s="252"/>
      <c r="B1123" s="268" t="s">
        <v>402</v>
      </c>
      <c r="C1123" s="265" t="s">
        <v>403</v>
      </c>
      <c r="D1123" s="261" t="s">
        <v>146</v>
      </c>
      <c r="E1123" s="266" t="s">
        <v>1355</v>
      </c>
      <c r="F1123" s="267">
        <v>255.96</v>
      </c>
      <c r="G1123" s="263"/>
      <c r="H1123" s="267">
        <v>255.96</v>
      </c>
      <c r="I1123" s="267">
        <v>18.2</v>
      </c>
      <c r="J1123" s="263"/>
      <c r="K1123" s="263"/>
      <c r="L1123" s="263"/>
      <c r="M1123" s="263"/>
      <c r="N1123" s="263"/>
      <c r="O1123" s="263"/>
      <c r="P1123" s="263"/>
      <c r="Q1123" s="263"/>
    </row>
    <row r="1124" spans="1:17" ht="22.5" x14ac:dyDescent="0.2">
      <c r="A1124" s="252"/>
      <c r="B1124" s="268" t="s">
        <v>190</v>
      </c>
      <c r="C1124" s="265" t="s">
        <v>191</v>
      </c>
      <c r="D1124" s="261" t="s">
        <v>146</v>
      </c>
      <c r="E1124" s="266" t="s">
        <v>1356</v>
      </c>
      <c r="F1124" s="267">
        <v>127.47</v>
      </c>
      <c r="G1124" s="263"/>
      <c r="H1124" s="267">
        <v>127.47</v>
      </c>
      <c r="I1124" s="267">
        <v>18.2</v>
      </c>
      <c r="J1124" s="263"/>
      <c r="K1124" s="263"/>
      <c r="L1124" s="263"/>
      <c r="M1124" s="263"/>
      <c r="N1124" s="263"/>
      <c r="O1124" s="263"/>
      <c r="P1124" s="263"/>
      <c r="Q1124" s="263"/>
    </row>
    <row r="1125" spans="1:17" ht="19.5" x14ac:dyDescent="0.2">
      <c r="A1125" s="252"/>
      <c r="B1125" s="268" t="s">
        <v>1327</v>
      </c>
      <c r="C1125" s="265" t="s">
        <v>1328</v>
      </c>
      <c r="D1125" s="261" t="s">
        <v>146</v>
      </c>
      <c r="E1125" s="266" t="s">
        <v>2120</v>
      </c>
      <c r="F1125" s="267">
        <v>108.01</v>
      </c>
      <c r="G1125" s="263"/>
      <c r="H1125" s="267">
        <v>108.01</v>
      </c>
      <c r="I1125" s="267">
        <v>17.43</v>
      </c>
      <c r="J1125" s="267">
        <v>100.45</v>
      </c>
      <c r="K1125" s="263"/>
      <c r="L1125" s="267">
        <v>100.45</v>
      </c>
      <c r="M1125" s="267">
        <v>16.21</v>
      </c>
      <c r="N1125" s="263"/>
      <c r="O1125" s="263"/>
      <c r="P1125" s="263"/>
      <c r="Q1125" s="263"/>
    </row>
    <row r="1126" spans="1:17" ht="19.5" x14ac:dyDescent="0.2">
      <c r="A1126" s="252"/>
      <c r="B1126" s="268" t="s">
        <v>407</v>
      </c>
      <c r="C1126" s="265" t="s">
        <v>212</v>
      </c>
      <c r="D1126" s="261" t="s">
        <v>146</v>
      </c>
      <c r="E1126" s="266" t="s">
        <v>2121</v>
      </c>
      <c r="F1126" s="267">
        <v>109.17</v>
      </c>
      <c r="G1126" s="263"/>
      <c r="H1126" s="267">
        <v>109.17</v>
      </c>
      <c r="I1126" s="263"/>
      <c r="J1126" s="267">
        <v>2.1800000000000002</v>
      </c>
      <c r="K1126" s="263"/>
      <c r="L1126" s="267">
        <v>2.1800000000000002</v>
      </c>
      <c r="M1126" s="263"/>
      <c r="N1126" s="263"/>
      <c r="O1126" s="263"/>
      <c r="P1126" s="263"/>
      <c r="Q1126" s="263"/>
    </row>
    <row r="1127" spans="1:17" ht="22.5" x14ac:dyDescent="0.2">
      <c r="A1127" s="252"/>
      <c r="B1127" s="268" t="s">
        <v>1331</v>
      </c>
      <c r="C1127" s="265" t="s">
        <v>1332</v>
      </c>
      <c r="D1127" s="261" t="s">
        <v>216</v>
      </c>
      <c r="E1127" s="266" t="s">
        <v>1568</v>
      </c>
      <c r="F1127" s="267">
        <v>40313.82</v>
      </c>
      <c r="G1127" s="263"/>
      <c r="H1127" s="263"/>
      <c r="I1127" s="263"/>
      <c r="J1127" s="267">
        <v>4.03</v>
      </c>
      <c r="K1127" s="263"/>
      <c r="L1127" s="263"/>
      <c r="M1127" s="263"/>
      <c r="N1127" s="263"/>
      <c r="O1127" s="263"/>
      <c r="P1127" s="263"/>
      <c r="Q1127" s="263"/>
    </row>
    <row r="1128" spans="1:17" ht="22.5" x14ac:dyDescent="0.2">
      <c r="A1128" s="252"/>
      <c r="B1128" s="268" t="s">
        <v>1334</v>
      </c>
      <c r="C1128" s="265" t="s">
        <v>1335</v>
      </c>
      <c r="D1128" s="261" t="s">
        <v>231</v>
      </c>
      <c r="E1128" s="266" t="s">
        <v>2122</v>
      </c>
      <c r="F1128" s="267">
        <v>35.700000000000003</v>
      </c>
      <c r="G1128" s="263"/>
      <c r="H1128" s="263"/>
      <c r="I1128" s="263"/>
      <c r="J1128" s="267">
        <v>1.07</v>
      </c>
      <c r="K1128" s="263"/>
      <c r="L1128" s="263"/>
      <c r="M1128" s="263"/>
      <c r="N1128" s="263"/>
      <c r="O1128" s="263"/>
      <c r="P1128" s="263"/>
      <c r="Q1128" s="263"/>
    </row>
    <row r="1129" spans="1:17" ht="22.5" x14ac:dyDescent="0.2">
      <c r="A1129" s="252"/>
      <c r="B1129" s="268" t="s">
        <v>1337</v>
      </c>
      <c r="C1129" s="265" t="s">
        <v>1338</v>
      </c>
      <c r="D1129" s="261" t="s">
        <v>434</v>
      </c>
      <c r="E1129" s="266" t="s">
        <v>2123</v>
      </c>
      <c r="F1129" s="267">
        <v>272.49</v>
      </c>
      <c r="G1129" s="263"/>
      <c r="H1129" s="263"/>
      <c r="I1129" s="263"/>
      <c r="J1129" s="267">
        <v>1.63</v>
      </c>
      <c r="K1129" s="263"/>
      <c r="L1129" s="263"/>
      <c r="M1129" s="263"/>
      <c r="N1129" s="263"/>
      <c r="O1129" s="263"/>
      <c r="P1129" s="263"/>
      <c r="Q1129" s="263"/>
    </row>
    <row r="1130" spans="1:17" ht="22.5" x14ac:dyDescent="0.2">
      <c r="A1130" s="252"/>
      <c r="B1130" s="268" t="s">
        <v>1340</v>
      </c>
      <c r="C1130" s="265" t="s">
        <v>1341</v>
      </c>
      <c r="D1130" s="261" t="s">
        <v>231</v>
      </c>
      <c r="E1130" s="266" t="s">
        <v>2124</v>
      </c>
      <c r="F1130" s="267">
        <v>28.56</v>
      </c>
      <c r="G1130" s="263"/>
      <c r="H1130" s="263"/>
      <c r="I1130" s="263"/>
      <c r="J1130" s="267">
        <v>0.94</v>
      </c>
      <c r="K1130" s="263"/>
      <c r="L1130" s="263"/>
      <c r="M1130" s="263"/>
      <c r="N1130" s="263"/>
      <c r="O1130" s="263"/>
      <c r="P1130" s="263"/>
      <c r="Q1130" s="263"/>
    </row>
    <row r="1131" spans="1:17" ht="22.5" x14ac:dyDescent="0.2">
      <c r="A1131" s="252"/>
      <c r="B1131" s="268" t="s">
        <v>1343</v>
      </c>
      <c r="C1131" s="265" t="s">
        <v>1344</v>
      </c>
      <c r="D1131" s="261" t="s">
        <v>231</v>
      </c>
      <c r="E1131" s="266" t="s">
        <v>2125</v>
      </c>
      <c r="F1131" s="267">
        <v>12.42</v>
      </c>
      <c r="G1131" s="263"/>
      <c r="H1131" s="263"/>
      <c r="I1131" s="263"/>
      <c r="J1131" s="267">
        <v>0.45</v>
      </c>
      <c r="K1131" s="263"/>
      <c r="L1131" s="263"/>
      <c r="M1131" s="263"/>
      <c r="N1131" s="263"/>
      <c r="O1131" s="263"/>
      <c r="P1131" s="263"/>
      <c r="Q1131" s="263"/>
    </row>
    <row r="1132" spans="1:17" ht="22.5" x14ac:dyDescent="0.2">
      <c r="A1132" s="252"/>
      <c r="B1132" s="268" t="s">
        <v>527</v>
      </c>
      <c r="C1132" s="265" t="s">
        <v>416</v>
      </c>
      <c r="D1132" s="261" t="s">
        <v>231</v>
      </c>
      <c r="E1132" s="266" t="s">
        <v>2126</v>
      </c>
      <c r="F1132" s="267">
        <v>2.38</v>
      </c>
      <c r="G1132" s="263"/>
      <c r="H1132" s="263"/>
      <c r="I1132" s="263"/>
      <c r="J1132" s="263"/>
      <c r="K1132" s="263"/>
      <c r="L1132" s="263"/>
      <c r="M1132" s="263"/>
      <c r="N1132" s="263"/>
      <c r="O1132" s="263"/>
      <c r="P1132" s="263"/>
      <c r="Q1132" s="263"/>
    </row>
    <row r="1133" spans="1:17" ht="22.5" x14ac:dyDescent="0.2">
      <c r="A1133" s="252"/>
      <c r="B1133" s="268" t="s">
        <v>528</v>
      </c>
      <c r="C1133" s="265" t="s">
        <v>418</v>
      </c>
      <c r="D1133" s="261" t="s">
        <v>220</v>
      </c>
      <c r="E1133" s="266" t="s">
        <v>2127</v>
      </c>
      <c r="F1133" s="267">
        <v>4.88</v>
      </c>
      <c r="G1133" s="263"/>
      <c r="H1133" s="263"/>
      <c r="I1133" s="263"/>
      <c r="J1133" s="267">
        <v>1.6</v>
      </c>
      <c r="K1133" s="263"/>
      <c r="L1133" s="263"/>
      <c r="M1133" s="263"/>
      <c r="N1133" s="263"/>
      <c r="O1133" s="263"/>
      <c r="P1133" s="263"/>
      <c r="Q1133" s="263"/>
    </row>
    <row r="1134" spans="1:17" ht="22.5" x14ac:dyDescent="0.2">
      <c r="A1134" s="252"/>
      <c r="B1134" s="268" t="s">
        <v>1365</v>
      </c>
      <c r="C1134" s="265" t="s">
        <v>1366</v>
      </c>
      <c r="D1134" s="261" t="s">
        <v>242</v>
      </c>
      <c r="E1134" s="266" t="s">
        <v>2128</v>
      </c>
      <c r="F1134" s="267">
        <v>261.51</v>
      </c>
      <c r="G1134" s="263"/>
      <c r="H1134" s="263"/>
      <c r="I1134" s="263"/>
      <c r="J1134" s="267">
        <v>173.17</v>
      </c>
      <c r="K1134" s="263"/>
      <c r="L1134" s="263"/>
      <c r="M1134" s="263"/>
      <c r="N1134" s="263"/>
      <c r="O1134" s="263"/>
      <c r="P1134" s="263"/>
      <c r="Q1134" s="263"/>
    </row>
    <row r="1135" spans="1:17" ht="72" x14ac:dyDescent="0.2">
      <c r="A1135" s="252">
        <v>260</v>
      </c>
      <c r="B1135" s="258" t="s">
        <v>1385</v>
      </c>
      <c r="C1135" s="259" t="s">
        <v>1388</v>
      </c>
      <c r="D1135" s="260" t="s">
        <v>346</v>
      </c>
      <c r="E1135" s="287">
        <v>1</v>
      </c>
      <c r="F1135" s="262" t="s">
        <v>1389</v>
      </c>
      <c r="G1135" s="263"/>
      <c r="H1135" s="263"/>
      <c r="I1135" s="263"/>
      <c r="J1135" s="263">
        <v>23</v>
      </c>
      <c r="K1135" s="263"/>
      <c r="L1135" s="263"/>
      <c r="M1135" s="263"/>
      <c r="N1135" s="263"/>
      <c r="O1135" s="263"/>
      <c r="P1135" s="263"/>
      <c r="Q1135" s="263"/>
    </row>
    <row r="1136" spans="1:17" ht="72" x14ac:dyDescent="0.2">
      <c r="A1136" s="252">
        <v>261</v>
      </c>
      <c r="B1136" s="258" t="s">
        <v>1385</v>
      </c>
      <c r="C1136" s="259" t="s">
        <v>1394</v>
      </c>
      <c r="D1136" s="260" t="s">
        <v>346</v>
      </c>
      <c r="E1136" s="287">
        <v>1</v>
      </c>
      <c r="F1136" s="262" t="s">
        <v>1395</v>
      </c>
      <c r="G1136" s="263"/>
      <c r="H1136" s="263"/>
      <c r="I1136" s="263"/>
      <c r="J1136" s="263">
        <v>14</v>
      </c>
      <c r="K1136" s="263"/>
      <c r="L1136" s="263"/>
      <c r="M1136" s="263"/>
      <c r="N1136" s="263"/>
      <c r="O1136" s="263"/>
      <c r="P1136" s="263"/>
      <c r="Q1136" s="263"/>
    </row>
    <row r="1137" spans="1:17" ht="72" x14ac:dyDescent="0.2">
      <c r="A1137" s="252">
        <v>262</v>
      </c>
      <c r="B1137" s="258" t="s">
        <v>1385</v>
      </c>
      <c r="C1137" s="259" t="s">
        <v>1400</v>
      </c>
      <c r="D1137" s="260" t="s">
        <v>346</v>
      </c>
      <c r="E1137" s="287">
        <v>1</v>
      </c>
      <c r="F1137" s="262" t="s">
        <v>1401</v>
      </c>
      <c r="G1137" s="263"/>
      <c r="H1137" s="263"/>
      <c r="I1137" s="263"/>
      <c r="J1137" s="263">
        <v>7</v>
      </c>
      <c r="K1137" s="263"/>
      <c r="L1137" s="263"/>
      <c r="M1137" s="263"/>
      <c r="N1137" s="263"/>
      <c r="O1137" s="263"/>
      <c r="P1137" s="263"/>
      <c r="Q1137" s="263"/>
    </row>
    <row r="1138" spans="1:17" ht="72" x14ac:dyDescent="0.2">
      <c r="A1138" s="252">
        <v>263</v>
      </c>
      <c r="B1138" s="258" t="s">
        <v>1385</v>
      </c>
      <c r="C1138" s="259" t="s">
        <v>1636</v>
      </c>
      <c r="D1138" s="260" t="s">
        <v>346</v>
      </c>
      <c r="E1138" s="287">
        <v>3</v>
      </c>
      <c r="F1138" s="262" t="s">
        <v>1637</v>
      </c>
      <c r="G1138" s="263"/>
      <c r="H1138" s="263"/>
      <c r="I1138" s="263"/>
      <c r="J1138" s="263">
        <v>46</v>
      </c>
      <c r="K1138" s="263"/>
      <c r="L1138" s="263"/>
      <c r="M1138" s="263"/>
      <c r="N1138" s="263"/>
      <c r="O1138" s="263"/>
      <c r="P1138" s="263"/>
      <c r="Q1138" s="263"/>
    </row>
    <row r="1139" spans="1:17" ht="72" x14ac:dyDescent="0.2">
      <c r="A1139" s="252">
        <v>264</v>
      </c>
      <c r="B1139" s="258" t="s">
        <v>1385</v>
      </c>
      <c r="C1139" s="259" t="s">
        <v>1406</v>
      </c>
      <c r="D1139" s="260" t="s">
        <v>346</v>
      </c>
      <c r="E1139" s="287">
        <v>1</v>
      </c>
      <c r="F1139" s="262" t="s">
        <v>1407</v>
      </c>
      <c r="G1139" s="263"/>
      <c r="H1139" s="263"/>
      <c r="I1139" s="263"/>
      <c r="J1139" s="263">
        <v>20</v>
      </c>
      <c r="K1139" s="263"/>
      <c r="L1139" s="263"/>
      <c r="M1139" s="263"/>
      <c r="N1139" s="263"/>
      <c r="O1139" s="263"/>
      <c r="P1139" s="263"/>
      <c r="Q1139" s="263"/>
    </row>
    <row r="1140" spans="1:17" ht="72" x14ac:dyDescent="0.2">
      <c r="A1140" s="252">
        <v>265</v>
      </c>
      <c r="B1140" s="258" t="s">
        <v>1385</v>
      </c>
      <c r="C1140" s="259" t="s">
        <v>2129</v>
      </c>
      <c r="D1140" s="260" t="s">
        <v>346</v>
      </c>
      <c r="E1140" s="287">
        <v>5</v>
      </c>
      <c r="F1140" s="262" t="s">
        <v>2130</v>
      </c>
      <c r="G1140" s="263"/>
      <c r="H1140" s="263"/>
      <c r="I1140" s="263"/>
      <c r="J1140" s="263">
        <v>46</v>
      </c>
      <c r="K1140" s="263"/>
      <c r="L1140" s="263"/>
      <c r="M1140" s="263"/>
      <c r="N1140" s="263"/>
      <c r="O1140" s="263"/>
      <c r="P1140" s="263"/>
      <c r="Q1140" s="263"/>
    </row>
    <row r="1141" spans="1:17" ht="38.25" x14ac:dyDescent="0.2">
      <c r="A1141" s="252">
        <v>266</v>
      </c>
      <c r="B1141" s="258" t="s">
        <v>1449</v>
      </c>
      <c r="C1141" s="259" t="s">
        <v>1450</v>
      </c>
      <c r="D1141" s="260" t="s">
        <v>216</v>
      </c>
      <c r="E1141" s="261" t="s">
        <v>2131</v>
      </c>
      <c r="F1141" s="262">
        <v>11187</v>
      </c>
      <c r="G1141" s="263"/>
      <c r="H1141" s="263"/>
      <c r="I1141" s="263"/>
      <c r="J1141" s="263">
        <v>1163</v>
      </c>
      <c r="K1141" s="263"/>
      <c r="L1141" s="263"/>
      <c r="M1141" s="263"/>
      <c r="N1141" s="263"/>
      <c r="O1141" s="263"/>
      <c r="P1141" s="263"/>
      <c r="Q1141" s="263"/>
    </row>
    <row r="1142" spans="1:17" x14ac:dyDescent="0.2">
      <c r="A1142" s="257" t="s">
        <v>243</v>
      </c>
      <c r="B1142" s="256"/>
      <c r="C1142" s="256"/>
      <c r="D1142" s="256"/>
      <c r="E1142" s="256"/>
      <c r="F1142" s="256"/>
      <c r="G1142" s="256"/>
      <c r="H1142" s="256"/>
      <c r="I1142" s="256"/>
      <c r="J1142" s="262">
        <v>1738</v>
      </c>
      <c r="K1142" s="262">
        <v>133</v>
      </c>
      <c r="L1142" s="262">
        <v>105</v>
      </c>
      <c r="M1142" s="262">
        <v>16</v>
      </c>
      <c r="N1142" s="263"/>
      <c r="O1142" s="262">
        <v>9.91</v>
      </c>
      <c r="P1142" s="263"/>
      <c r="Q1142" s="262">
        <v>0.94</v>
      </c>
    </row>
    <row r="1143" spans="1:17" x14ac:dyDescent="0.2">
      <c r="A1143" s="257" t="s">
        <v>244</v>
      </c>
      <c r="B1143" s="256"/>
      <c r="C1143" s="256"/>
      <c r="D1143" s="256"/>
      <c r="E1143" s="256"/>
      <c r="F1143" s="256"/>
      <c r="G1143" s="256"/>
      <c r="H1143" s="256"/>
      <c r="I1143" s="256"/>
      <c r="J1143" s="262">
        <v>171</v>
      </c>
      <c r="K1143" s="263"/>
      <c r="L1143" s="263"/>
      <c r="M1143" s="263"/>
      <c r="N1143" s="263"/>
      <c r="O1143" s="263"/>
      <c r="P1143" s="263"/>
      <c r="Q1143" s="263"/>
    </row>
    <row r="1144" spans="1:17" x14ac:dyDescent="0.2">
      <c r="A1144" s="257" t="s">
        <v>245</v>
      </c>
      <c r="B1144" s="256"/>
      <c r="C1144" s="256"/>
      <c r="D1144" s="256"/>
      <c r="E1144" s="256"/>
      <c r="F1144" s="256"/>
      <c r="G1144" s="256"/>
      <c r="H1144" s="256"/>
      <c r="I1144" s="256"/>
      <c r="J1144" s="262">
        <v>106</v>
      </c>
      <c r="K1144" s="263"/>
      <c r="L1144" s="263"/>
      <c r="M1144" s="263"/>
      <c r="N1144" s="263"/>
      <c r="O1144" s="263"/>
      <c r="P1144" s="263"/>
      <c r="Q1144" s="263"/>
    </row>
    <row r="1145" spans="1:17" x14ac:dyDescent="0.2">
      <c r="A1145" s="269" t="s">
        <v>2132</v>
      </c>
      <c r="B1145" s="256"/>
      <c r="C1145" s="256"/>
      <c r="D1145" s="256"/>
      <c r="E1145" s="256"/>
      <c r="F1145" s="256"/>
      <c r="G1145" s="256"/>
      <c r="H1145" s="256"/>
      <c r="I1145" s="256"/>
      <c r="J1145" s="263"/>
      <c r="K1145" s="263"/>
      <c r="L1145" s="263"/>
      <c r="M1145" s="263"/>
      <c r="N1145" s="263"/>
      <c r="O1145" s="263"/>
      <c r="P1145" s="263"/>
      <c r="Q1145" s="263"/>
    </row>
    <row r="1146" spans="1:17" x14ac:dyDescent="0.2">
      <c r="A1146" s="257" t="s">
        <v>639</v>
      </c>
      <c r="B1146" s="256"/>
      <c r="C1146" s="256"/>
      <c r="D1146" s="256"/>
      <c r="E1146" s="256"/>
      <c r="F1146" s="256"/>
      <c r="G1146" s="256"/>
      <c r="H1146" s="256"/>
      <c r="I1146" s="256"/>
      <c r="J1146" s="262">
        <v>696</v>
      </c>
      <c r="K1146" s="263"/>
      <c r="L1146" s="263"/>
      <c r="M1146" s="263"/>
      <c r="N1146" s="263"/>
      <c r="O1146" s="262">
        <v>9.91</v>
      </c>
      <c r="P1146" s="263"/>
      <c r="Q1146" s="262">
        <v>0.94</v>
      </c>
    </row>
    <row r="1147" spans="1:17" x14ac:dyDescent="0.2">
      <c r="A1147" s="257" t="s">
        <v>1646</v>
      </c>
      <c r="B1147" s="256"/>
      <c r="C1147" s="256"/>
      <c r="D1147" s="256"/>
      <c r="E1147" s="256"/>
      <c r="F1147" s="256"/>
      <c r="G1147" s="256"/>
      <c r="H1147" s="256"/>
      <c r="I1147" s="256"/>
      <c r="J1147" s="262">
        <v>156</v>
      </c>
      <c r="K1147" s="263"/>
      <c r="L1147" s="263"/>
      <c r="M1147" s="263"/>
      <c r="N1147" s="263"/>
      <c r="O1147" s="263"/>
      <c r="P1147" s="263"/>
      <c r="Q1147" s="263"/>
    </row>
    <row r="1148" spans="1:17" x14ac:dyDescent="0.2">
      <c r="A1148" s="257" t="s">
        <v>928</v>
      </c>
      <c r="B1148" s="256"/>
      <c r="C1148" s="256"/>
      <c r="D1148" s="256"/>
      <c r="E1148" s="256"/>
      <c r="F1148" s="256"/>
      <c r="G1148" s="256"/>
      <c r="H1148" s="256"/>
      <c r="I1148" s="256"/>
      <c r="J1148" s="262">
        <v>1163</v>
      </c>
      <c r="K1148" s="263"/>
      <c r="L1148" s="263"/>
      <c r="M1148" s="263"/>
      <c r="N1148" s="263"/>
      <c r="O1148" s="263"/>
      <c r="P1148" s="263"/>
      <c r="Q1148" s="263"/>
    </row>
    <row r="1149" spans="1:17" x14ac:dyDescent="0.2">
      <c r="A1149" s="257" t="s">
        <v>252</v>
      </c>
      <c r="B1149" s="256"/>
      <c r="C1149" s="256"/>
      <c r="D1149" s="256"/>
      <c r="E1149" s="256"/>
      <c r="F1149" s="256"/>
      <c r="G1149" s="256"/>
      <c r="H1149" s="256"/>
      <c r="I1149" s="256"/>
      <c r="J1149" s="262">
        <v>2015</v>
      </c>
      <c r="K1149" s="263"/>
      <c r="L1149" s="263"/>
      <c r="M1149" s="263"/>
      <c r="N1149" s="263"/>
      <c r="O1149" s="262">
        <v>9.91</v>
      </c>
      <c r="P1149" s="263"/>
      <c r="Q1149" s="262">
        <v>0.94</v>
      </c>
    </row>
    <row r="1150" spans="1:17" x14ac:dyDescent="0.2">
      <c r="A1150" s="257" t="s">
        <v>253</v>
      </c>
      <c r="B1150" s="256"/>
      <c r="C1150" s="256"/>
      <c r="D1150" s="256"/>
      <c r="E1150" s="256"/>
      <c r="F1150" s="256"/>
      <c r="G1150" s="256"/>
      <c r="H1150" s="256"/>
      <c r="I1150" s="256"/>
      <c r="J1150" s="263"/>
      <c r="K1150" s="263"/>
      <c r="L1150" s="263"/>
      <c r="M1150" s="263"/>
      <c r="N1150" s="263"/>
      <c r="O1150" s="263"/>
      <c r="P1150" s="263"/>
      <c r="Q1150" s="263"/>
    </row>
    <row r="1151" spans="1:17" x14ac:dyDescent="0.2">
      <c r="A1151" s="257" t="s">
        <v>572</v>
      </c>
      <c r="B1151" s="256"/>
      <c r="C1151" s="256"/>
      <c r="D1151" s="256"/>
      <c r="E1151" s="256"/>
      <c r="F1151" s="256"/>
      <c r="G1151" s="256"/>
      <c r="H1151" s="256"/>
      <c r="I1151" s="256"/>
      <c r="J1151" s="262">
        <v>1500</v>
      </c>
      <c r="K1151" s="263"/>
      <c r="L1151" s="263"/>
      <c r="M1151" s="263"/>
      <c r="N1151" s="263"/>
      <c r="O1151" s="263"/>
      <c r="P1151" s="263"/>
      <c r="Q1151" s="263"/>
    </row>
    <row r="1152" spans="1:17" x14ac:dyDescent="0.2">
      <c r="A1152" s="257" t="s">
        <v>254</v>
      </c>
      <c r="B1152" s="256"/>
      <c r="C1152" s="256"/>
      <c r="D1152" s="256"/>
      <c r="E1152" s="256"/>
      <c r="F1152" s="256"/>
      <c r="G1152" s="256"/>
      <c r="H1152" s="256"/>
      <c r="I1152" s="256"/>
      <c r="J1152" s="262">
        <v>105</v>
      </c>
      <c r="K1152" s="263"/>
      <c r="L1152" s="263"/>
      <c r="M1152" s="263"/>
      <c r="N1152" s="263"/>
      <c r="O1152" s="263"/>
      <c r="P1152" s="263"/>
      <c r="Q1152" s="263"/>
    </row>
    <row r="1153" spans="1:17" x14ac:dyDescent="0.2">
      <c r="A1153" s="257" t="s">
        <v>255</v>
      </c>
      <c r="B1153" s="256"/>
      <c r="C1153" s="256"/>
      <c r="D1153" s="256"/>
      <c r="E1153" s="256"/>
      <c r="F1153" s="256"/>
      <c r="G1153" s="256"/>
      <c r="H1153" s="256"/>
      <c r="I1153" s="256"/>
      <c r="J1153" s="262">
        <v>149</v>
      </c>
      <c r="K1153" s="263"/>
      <c r="L1153" s="263"/>
      <c r="M1153" s="263"/>
      <c r="N1153" s="263"/>
      <c r="O1153" s="263"/>
      <c r="P1153" s="263"/>
      <c r="Q1153" s="263"/>
    </row>
    <row r="1154" spans="1:17" x14ac:dyDescent="0.2">
      <c r="A1154" s="257" t="s">
        <v>256</v>
      </c>
      <c r="B1154" s="256"/>
      <c r="C1154" s="256"/>
      <c r="D1154" s="256"/>
      <c r="E1154" s="256"/>
      <c r="F1154" s="256"/>
      <c r="G1154" s="256"/>
      <c r="H1154" s="256"/>
      <c r="I1154" s="256"/>
      <c r="J1154" s="262">
        <v>171</v>
      </c>
      <c r="K1154" s="263"/>
      <c r="L1154" s="263"/>
      <c r="M1154" s="263"/>
      <c r="N1154" s="263"/>
      <c r="O1154" s="263"/>
      <c r="P1154" s="263"/>
      <c r="Q1154" s="263"/>
    </row>
    <row r="1155" spans="1:17" x14ac:dyDescent="0.2">
      <c r="A1155" s="257" t="s">
        <v>257</v>
      </c>
      <c r="B1155" s="256"/>
      <c r="C1155" s="256"/>
      <c r="D1155" s="256"/>
      <c r="E1155" s="256"/>
      <c r="F1155" s="256"/>
      <c r="G1155" s="256"/>
      <c r="H1155" s="256"/>
      <c r="I1155" s="256"/>
      <c r="J1155" s="262">
        <v>106</v>
      </c>
      <c r="K1155" s="263"/>
      <c r="L1155" s="263"/>
      <c r="M1155" s="263"/>
      <c r="N1155" s="263"/>
      <c r="O1155" s="263"/>
      <c r="P1155" s="263"/>
      <c r="Q1155" s="263"/>
    </row>
    <row r="1156" spans="1:17" x14ac:dyDescent="0.2">
      <c r="A1156" s="269" t="s">
        <v>2133</v>
      </c>
      <c r="B1156" s="256"/>
      <c r="C1156" s="256"/>
      <c r="D1156" s="256"/>
      <c r="E1156" s="256"/>
      <c r="F1156" s="256"/>
      <c r="G1156" s="256"/>
      <c r="H1156" s="256"/>
      <c r="I1156" s="256"/>
      <c r="J1156" s="270">
        <v>2015</v>
      </c>
      <c r="K1156" s="263"/>
      <c r="L1156" s="263"/>
      <c r="M1156" s="263"/>
      <c r="N1156" s="263"/>
      <c r="O1156" s="270">
        <v>9.91</v>
      </c>
      <c r="P1156" s="263"/>
      <c r="Q1156" s="270">
        <v>0.94</v>
      </c>
    </row>
    <row r="1157" spans="1:17" x14ac:dyDescent="0.2">
      <c r="A1157" s="255" t="s">
        <v>2134</v>
      </c>
      <c r="B1157" s="256"/>
      <c r="C1157" s="256"/>
      <c r="D1157" s="256"/>
      <c r="E1157" s="256"/>
      <c r="F1157" s="256"/>
      <c r="G1157" s="256"/>
      <c r="H1157" s="256"/>
      <c r="I1157" s="256"/>
      <c r="J1157" s="256"/>
      <c r="K1157" s="256"/>
      <c r="L1157" s="256"/>
      <c r="M1157" s="256"/>
      <c r="N1157" s="256"/>
      <c r="O1157" s="256"/>
      <c r="P1157" s="256"/>
      <c r="Q1157" s="256"/>
    </row>
    <row r="1158" spans="1:17" ht="72" x14ac:dyDescent="0.2">
      <c r="A1158" s="252">
        <v>267</v>
      </c>
      <c r="B1158" s="258" t="s">
        <v>1385</v>
      </c>
      <c r="C1158" s="259" t="s">
        <v>2100</v>
      </c>
      <c r="D1158" s="260" t="s">
        <v>346</v>
      </c>
      <c r="E1158" s="287">
        <v>3</v>
      </c>
      <c r="F1158" s="262" t="s">
        <v>1415</v>
      </c>
      <c r="G1158" s="263"/>
      <c r="H1158" s="263"/>
      <c r="I1158" s="263"/>
      <c r="J1158" s="263">
        <v>117</v>
      </c>
      <c r="K1158" s="263"/>
      <c r="L1158" s="263"/>
      <c r="M1158" s="263"/>
      <c r="N1158" s="263"/>
      <c r="O1158" s="263"/>
      <c r="P1158" s="263"/>
      <c r="Q1158" s="263"/>
    </row>
    <row r="1159" spans="1:17" ht="72" x14ac:dyDescent="0.2">
      <c r="A1159" s="252">
        <v>268</v>
      </c>
      <c r="B1159" s="258" t="s">
        <v>1385</v>
      </c>
      <c r="C1159" s="259" t="s">
        <v>1416</v>
      </c>
      <c r="D1159" s="260" t="s">
        <v>346</v>
      </c>
      <c r="E1159" s="287">
        <v>3</v>
      </c>
      <c r="F1159" s="262" t="s">
        <v>1417</v>
      </c>
      <c r="G1159" s="263"/>
      <c r="H1159" s="263"/>
      <c r="I1159" s="263"/>
      <c r="J1159" s="263">
        <v>60</v>
      </c>
      <c r="K1159" s="263"/>
      <c r="L1159" s="263"/>
      <c r="M1159" s="263"/>
      <c r="N1159" s="263"/>
      <c r="O1159" s="263"/>
      <c r="P1159" s="263"/>
      <c r="Q1159" s="263"/>
    </row>
    <row r="1160" spans="1:17" x14ac:dyDescent="0.2">
      <c r="A1160" s="257" t="s">
        <v>243</v>
      </c>
      <c r="B1160" s="256"/>
      <c r="C1160" s="256"/>
      <c r="D1160" s="256"/>
      <c r="E1160" s="256"/>
      <c r="F1160" s="256"/>
      <c r="G1160" s="256"/>
      <c r="H1160" s="256"/>
      <c r="I1160" s="256"/>
      <c r="J1160" s="262">
        <v>177</v>
      </c>
      <c r="K1160" s="263"/>
      <c r="L1160" s="263"/>
      <c r="M1160" s="263"/>
      <c r="N1160" s="263"/>
      <c r="O1160" s="263"/>
      <c r="P1160" s="263"/>
      <c r="Q1160" s="263"/>
    </row>
    <row r="1161" spans="1:17" x14ac:dyDescent="0.2">
      <c r="A1161" s="269" t="s">
        <v>2135</v>
      </c>
      <c r="B1161" s="256"/>
      <c r="C1161" s="256"/>
      <c r="D1161" s="256"/>
      <c r="E1161" s="256"/>
      <c r="F1161" s="256"/>
      <c r="G1161" s="256"/>
      <c r="H1161" s="256"/>
      <c r="I1161" s="256"/>
      <c r="J1161" s="263"/>
      <c r="K1161" s="263"/>
      <c r="L1161" s="263"/>
      <c r="M1161" s="263"/>
      <c r="N1161" s="263"/>
      <c r="O1161" s="263"/>
      <c r="P1161" s="263"/>
      <c r="Q1161" s="263"/>
    </row>
    <row r="1162" spans="1:17" x14ac:dyDescent="0.2">
      <c r="A1162" s="257" t="s">
        <v>1646</v>
      </c>
      <c r="B1162" s="256"/>
      <c r="C1162" s="256"/>
      <c r="D1162" s="256"/>
      <c r="E1162" s="256"/>
      <c r="F1162" s="256"/>
      <c r="G1162" s="256"/>
      <c r="H1162" s="256"/>
      <c r="I1162" s="256"/>
      <c r="J1162" s="262">
        <v>177</v>
      </c>
      <c r="K1162" s="263"/>
      <c r="L1162" s="263"/>
      <c r="M1162" s="263"/>
      <c r="N1162" s="263"/>
      <c r="O1162" s="263"/>
      <c r="P1162" s="263"/>
      <c r="Q1162" s="263"/>
    </row>
    <row r="1163" spans="1:17" x14ac:dyDescent="0.2">
      <c r="A1163" s="257" t="s">
        <v>252</v>
      </c>
      <c r="B1163" s="256"/>
      <c r="C1163" s="256"/>
      <c r="D1163" s="256"/>
      <c r="E1163" s="256"/>
      <c r="F1163" s="256"/>
      <c r="G1163" s="256"/>
      <c r="H1163" s="256"/>
      <c r="I1163" s="256"/>
      <c r="J1163" s="262">
        <v>177</v>
      </c>
      <c r="K1163" s="263"/>
      <c r="L1163" s="263"/>
      <c r="M1163" s="263"/>
      <c r="N1163" s="263"/>
      <c r="O1163" s="263"/>
      <c r="P1163" s="263"/>
      <c r="Q1163" s="263"/>
    </row>
    <row r="1164" spans="1:17" x14ac:dyDescent="0.2">
      <c r="A1164" s="257" t="s">
        <v>253</v>
      </c>
      <c r="B1164" s="256"/>
      <c r="C1164" s="256"/>
      <c r="D1164" s="256"/>
      <c r="E1164" s="256"/>
      <c r="F1164" s="256"/>
      <c r="G1164" s="256"/>
      <c r="H1164" s="256"/>
      <c r="I1164" s="256"/>
      <c r="J1164" s="263"/>
      <c r="K1164" s="263"/>
      <c r="L1164" s="263"/>
      <c r="M1164" s="263"/>
      <c r="N1164" s="263"/>
      <c r="O1164" s="263"/>
      <c r="P1164" s="263"/>
      <c r="Q1164" s="263"/>
    </row>
    <row r="1165" spans="1:17" x14ac:dyDescent="0.2">
      <c r="A1165" s="257" t="s">
        <v>572</v>
      </c>
      <c r="B1165" s="256"/>
      <c r="C1165" s="256"/>
      <c r="D1165" s="256"/>
      <c r="E1165" s="256"/>
      <c r="F1165" s="256"/>
      <c r="G1165" s="256"/>
      <c r="H1165" s="256"/>
      <c r="I1165" s="256"/>
      <c r="J1165" s="262">
        <v>177</v>
      </c>
      <c r="K1165" s="263"/>
      <c r="L1165" s="263"/>
      <c r="M1165" s="263"/>
      <c r="N1165" s="263"/>
      <c r="O1165" s="263"/>
      <c r="P1165" s="263"/>
      <c r="Q1165" s="263"/>
    </row>
    <row r="1166" spans="1:17" x14ac:dyDescent="0.2">
      <c r="A1166" s="269" t="s">
        <v>2136</v>
      </c>
      <c r="B1166" s="256"/>
      <c r="C1166" s="256"/>
      <c r="D1166" s="256"/>
      <c r="E1166" s="256"/>
      <c r="F1166" s="256"/>
      <c r="G1166" s="256"/>
      <c r="H1166" s="256"/>
      <c r="I1166" s="256"/>
      <c r="J1166" s="270">
        <v>177</v>
      </c>
      <c r="K1166" s="263"/>
      <c r="L1166" s="263"/>
      <c r="M1166" s="263"/>
      <c r="N1166" s="263"/>
      <c r="O1166" s="263"/>
      <c r="P1166" s="263"/>
      <c r="Q1166" s="263"/>
    </row>
    <row r="1167" spans="1:17" x14ac:dyDescent="0.2">
      <c r="A1167" s="255" t="s">
        <v>2137</v>
      </c>
      <c r="B1167" s="256"/>
      <c r="C1167" s="256"/>
      <c r="D1167" s="256"/>
      <c r="E1167" s="256"/>
      <c r="F1167" s="256"/>
      <c r="G1167" s="256"/>
      <c r="H1167" s="256"/>
      <c r="I1167" s="256"/>
      <c r="J1167" s="256"/>
      <c r="K1167" s="256"/>
      <c r="L1167" s="256"/>
      <c r="M1167" s="256"/>
      <c r="N1167" s="256"/>
      <c r="O1167" s="256"/>
      <c r="P1167" s="256"/>
      <c r="Q1167" s="256"/>
    </row>
    <row r="1168" spans="1:17" x14ac:dyDescent="0.2">
      <c r="A1168" s="257" t="s">
        <v>2138</v>
      </c>
      <c r="B1168" s="256"/>
      <c r="C1168" s="256"/>
      <c r="D1168" s="256"/>
      <c r="E1168" s="256"/>
      <c r="F1168" s="256"/>
      <c r="G1168" s="256"/>
      <c r="H1168" s="256"/>
      <c r="I1168" s="256"/>
      <c r="J1168" s="256"/>
      <c r="K1168" s="256"/>
      <c r="L1168" s="256"/>
      <c r="M1168" s="256"/>
      <c r="N1168" s="256"/>
      <c r="O1168" s="256"/>
      <c r="P1168" s="256"/>
      <c r="Q1168" s="256"/>
    </row>
    <row r="1169" spans="1:17" ht="53.25" x14ac:dyDescent="0.2">
      <c r="A1169" s="252">
        <v>269</v>
      </c>
      <c r="B1169" s="258" t="s">
        <v>2139</v>
      </c>
      <c r="C1169" s="259" t="s">
        <v>2140</v>
      </c>
      <c r="D1169" s="260" t="s">
        <v>346</v>
      </c>
      <c r="E1169" s="287">
        <v>1</v>
      </c>
      <c r="F1169" s="262">
        <v>165.57</v>
      </c>
      <c r="G1169" s="263"/>
      <c r="H1169" s="263"/>
      <c r="I1169" s="263"/>
      <c r="J1169" s="263">
        <v>166</v>
      </c>
      <c r="K1169" s="263"/>
      <c r="L1169" s="263"/>
      <c r="M1169" s="263"/>
      <c r="N1169" s="263"/>
      <c r="O1169" s="263"/>
      <c r="P1169" s="263"/>
      <c r="Q1169" s="263"/>
    </row>
    <row r="1170" spans="1:17" ht="43.5" x14ac:dyDescent="0.2">
      <c r="A1170" s="252">
        <v>270</v>
      </c>
      <c r="B1170" s="258" t="s">
        <v>2141</v>
      </c>
      <c r="C1170" s="259" t="s">
        <v>2142</v>
      </c>
      <c r="D1170" s="260" t="s">
        <v>1768</v>
      </c>
      <c r="E1170" s="261" t="s">
        <v>2143</v>
      </c>
      <c r="F1170" s="262">
        <v>247.37</v>
      </c>
      <c r="G1170" s="262">
        <v>20.399999999999999</v>
      </c>
      <c r="H1170" s="262">
        <v>7.82</v>
      </c>
      <c r="I1170" s="263"/>
      <c r="J1170" s="263">
        <v>124</v>
      </c>
      <c r="K1170" s="263">
        <v>10</v>
      </c>
      <c r="L1170" s="263">
        <v>4</v>
      </c>
      <c r="M1170" s="263"/>
      <c r="N1170" s="263">
        <v>1.46</v>
      </c>
      <c r="O1170" s="263">
        <v>0.73</v>
      </c>
      <c r="P1170" s="263"/>
      <c r="Q1170" s="263"/>
    </row>
    <row r="1171" spans="1:17" ht="19.5" x14ac:dyDescent="0.2">
      <c r="A1171" s="252"/>
      <c r="B1171" s="264"/>
      <c r="C1171" s="265" t="s">
        <v>619</v>
      </c>
      <c r="D1171" s="261" t="s">
        <v>119</v>
      </c>
      <c r="E1171" s="266" t="s">
        <v>2144</v>
      </c>
      <c r="F1171" s="267">
        <v>13.97</v>
      </c>
      <c r="G1171" s="267">
        <v>13.97</v>
      </c>
      <c r="H1171" s="263"/>
      <c r="I1171" s="263"/>
      <c r="J1171" s="267">
        <v>10.199999999999999</v>
      </c>
      <c r="K1171" s="267">
        <v>10.199999999999999</v>
      </c>
      <c r="L1171" s="263"/>
      <c r="M1171" s="263"/>
      <c r="N1171" s="263"/>
      <c r="O1171" s="263"/>
      <c r="P1171" s="263"/>
      <c r="Q1171" s="263"/>
    </row>
    <row r="1172" spans="1:17" ht="22.5" x14ac:dyDescent="0.2">
      <c r="A1172" s="252"/>
      <c r="B1172" s="268" t="s">
        <v>1602</v>
      </c>
      <c r="C1172" s="265" t="s">
        <v>327</v>
      </c>
      <c r="D1172" s="261" t="s">
        <v>146</v>
      </c>
      <c r="E1172" s="266" t="s">
        <v>2145</v>
      </c>
      <c r="F1172" s="267">
        <v>8.9700000000000006</v>
      </c>
      <c r="G1172" s="263"/>
      <c r="H1172" s="267">
        <v>8.9700000000000006</v>
      </c>
      <c r="I1172" s="263"/>
      <c r="J1172" s="267">
        <v>3.41</v>
      </c>
      <c r="K1172" s="263"/>
      <c r="L1172" s="267">
        <v>3.41</v>
      </c>
      <c r="M1172" s="263"/>
      <c r="N1172" s="263"/>
      <c r="O1172" s="263"/>
      <c r="P1172" s="263"/>
      <c r="Q1172" s="263"/>
    </row>
    <row r="1173" spans="1:17" ht="19.5" x14ac:dyDescent="0.2">
      <c r="A1173" s="252"/>
      <c r="B1173" s="268" t="s">
        <v>789</v>
      </c>
      <c r="C1173" s="265" t="s">
        <v>212</v>
      </c>
      <c r="D1173" s="261" t="s">
        <v>146</v>
      </c>
      <c r="E1173" s="266" t="s">
        <v>1033</v>
      </c>
      <c r="F1173" s="267">
        <v>109.17</v>
      </c>
      <c r="G1173" s="263"/>
      <c r="H1173" s="267">
        <v>109.17</v>
      </c>
      <c r="I1173" s="263"/>
      <c r="J1173" s="267">
        <v>1.0900000000000001</v>
      </c>
      <c r="K1173" s="263"/>
      <c r="L1173" s="267">
        <v>1.0900000000000001</v>
      </c>
      <c r="M1173" s="263"/>
      <c r="N1173" s="263"/>
      <c r="O1173" s="263"/>
      <c r="P1173" s="263"/>
      <c r="Q1173" s="263"/>
    </row>
    <row r="1174" spans="1:17" ht="22.5" x14ac:dyDescent="0.2">
      <c r="A1174" s="252"/>
      <c r="B1174" s="268" t="s">
        <v>1604</v>
      </c>
      <c r="C1174" s="265" t="s">
        <v>332</v>
      </c>
      <c r="D1174" s="261" t="s">
        <v>216</v>
      </c>
      <c r="E1174" s="266" t="s">
        <v>2146</v>
      </c>
      <c r="F1174" s="267">
        <v>11130.07</v>
      </c>
      <c r="G1174" s="263"/>
      <c r="H1174" s="263"/>
      <c r="I1174" s="263"/>
      <c r="J1174" s="267">
        <v>2.23</v>
      </c>
      <c r="K1174" s="263"/>
      <c r="L1174" s="263"/>
      <c r="M1174" s="263"/>
      <c r="N1174" s="263"/>
      <c r="O1174" s="263"/>
      <c r="P1174" s="263"/>
      <c r="Q1174" s="263"/>
    </row>
    <row r="1175" spans="1:17" ht="22.5" x14ac:dyDescent="0.2">
      <c r="A1175" s="252"/>
      <c r="B1175" s="268" t="s">
        <v>1606</v>
      </c>
      <c r="C1175" s="265" t="s">
        <v>429</v>
      </c>
      <c r="D1175" s="261" t="s">
        <v>216</v>
      </c>
      <c r="E1175" s="266" t="s">
        <v>2147</v>
      </c>
      <c r="F1175" s="267">
        <v>19992</v>
      </c>
      <c r="G1175" s="263"/>
      <c r="H1175" s="263"/>
      <c r="I1175" s="263"/>
      <c r="J1175" s="267">
        <v>17.989999999999998</v>
      </c>
      <c r="K1175" s="263"/>
      <c r="L1175" s="263"/>
      <c r="M1175" s="263"/>
      <c r="N1175" s="263"/>
      <c r="O1175" s="263"/>
      <c r="P1175" s="263"/>
      <c r="Q1175" s="263"/>
    </row>
    <row r="1176" spans="1:17" ht="33.75" x14ac:dyDescent="0.2">
      <c r="A1176" s="252"/>
      <c r="B1176" s="268" t="s">
        <v>2148</v>
      </c>
      <c r="C1176" s="265" t="s">
        <v>431</v>
      </c>
      <c r="D1176" s="261" t="s">
        <v>346</v>
      </c>
      <c r="E1176" s="266" t="s">
        <v>2149</v>
      </c>
      <c r="F1176" s="267">
        <v>89.26</v>
      </c>
      <c r="G1176" s="263"/>
      <c r="H1176" s="263"/>
      <c r="I1176" s="263"/>
      <c r="J1176" s="267">
        <v>89.26</v>
      </c>
      <c r="K1176" s="263"/>
      <c r="L1176" s="263"/>
      <c r="M1176" s="263"/>
      <c r="N1176" s="263"/>
      <c r="O1176" s="263"/>
      <c r="P1176" s="263"/>
      <c r="Q1176" s="263"/>
    </row>
    <row r="1177" spans="1:17" ht="22.5" x14ac:dyDescent="0.2">
      <c r="A1177" s="252"/>
      <c r="B1177" s="268" t="s">
        <v>2150</v>
      </c>
      <c r="C1177" s="265" t="s">
        <v>433</v>
      </c>
      <c r="D1177" s="261" t="s">
        <v>434</v>
      </c>
      <c r="E1177" s="266" t="s">
        <v>2151</v>
      </c>
      <c r="F1177" s="267">
        <v>2975</v>
      </c>
      <c r="G1177" s="263"/>
      <c r="H1177" s="263"/>
      <c r="I1177" s="263"/>
      <c r="J1177" s="267">
        <v>1.49</v>
      </c>
      <c r="K1177" s="263"/>
      <c r="L1177" s="263"/>
      <c r="M1177" s="263"/>
      <c r="N1177" s="263"/>
      <c r="O1177" s="263"/>
      <c r="P1177" s="263"/>
      <c r="Q1177" s="263"/>
    </row>
    <row r="1178" spans="1:17" ht="55.5" x14ac:dyDescent="0.2">
      <c r="A1178" s="252">
        <v>271</v>
      </c>
      <c r="B1178" s="258" t="s">
        <v>489</v>
      </c>
      <c r="C1178" s="259" t="s">
        <v>2152</v>
      </c>
      <c r="D1178" s="260" t="s">
        <v>399</v>
      </c>
      <c r="E1178" s="261" t="s">
        <v>1650</v>
      </c>
      <c r="F1178" s="262">
        <v>8494.65</v>
      </c>
      <c r="G1178" s="262">
        <v>502.3</v>
      </c>
      <c r="H1178" s="262">
        <v>79.16</v>
      </c>
      <c r="I1178" s="262">
        <v>2.73</v>
      </c>
      <c r="J1178" s="263">
        <v>85</v>
      </c>
      <c r="K1178" s="263">
        <v>5</v>
      </c>
      <c r="L1178" s="263">
        <v>1</v>
      </c>
      <c r="M1178" s="263"/>
      <c r="N1178" s="263">
        <v>37.07</v>
      </c>
      <c r="O1178" s="263">
        <v>0.37</v>
      </c>
      <c r="P1178" s="263">
        <v>0.15</v>
      </c>
      <c r="Q1178" s="263"/>
    </row>
    <row r="1179" spans="1:17" ht="19.5" x14ac:dyDescent="0.2">
      <c r="A1179" s="252"/>
      <c r="B1179" s="264"/>
      <c r="C1179" s="265" t="s">
        <v>492</v>
      </c>
      <c r="D1179" s="261" t="s">
        <v>119</v>
      </c>
      <c r="E1179" s="266" t="s">
        <v>2153</v>
      </c>
      <c r="F1179" s="267">
        <v>13.55</v>
      </c>
      <c r="G1179" s="267">
        <v>13.55</v>
      </c>
      <c r="H1179" s="263"/>
      <c r="I1179" s="263"/>
      <c r="J1179" s="267">
        <v>5.01</v>
      </c>
      <c r="K1179" s="267">
        <v>5.01</v>
      </c>
      <c r="L1179" s="263"/>
      <c r="M1179" s="263"/>
      <c r="N1179" s="263"/>
      <c r="O1179" s="263"/>
      <c r="P1179" s="263"/>
      <c r="Q1179" s="263"/>
    </row>
    <row r="1180" spans="1:17" ht="22.5" x14ac:dyDescent="0.2">
      <c r="A1180" s="252"/>
      <c r="B1180" s="268" t="s">
        <v>402</v>
      </c>
      <c r="C1180" s="265" t="s">
        <v>403</v>
      </c>
      <c r="D1180" s="261" t="s">
        <v>146</v>
      </c>
      <c r="E1180" s="266" t="s">
        <v>1578</v>
      </c>
      <c r="F1180" s="267">
        <v>255.96</v>
      </c>
      <c r="G1180" s="263"/>
      <c r="H1180" s="267">
        <v>255.96</v>
      </c>
      <c r="I1180" s="267">
        <v>18.2</v>
      </c>
      <c r="J1180" s="263"/>
      <c r="K1180" s="263"/>
      <c r="L1180" s="263"/>
      <c r="M1180" s="263"/>
      <c r="N1180" s="263"/>
      <c r="O1180" s="263"/>
      <c r="P1180" s="263"/>
      <c r="Q1180" s="263"/>
    </row>
    <row r="1181" spans="1:17" ht="22.5" x14ac:dyDescent="0.2">
      <c r="A1181" s="252"/>
      <c r="B1181" s="268" t="s">
        <v>190</v>
      </c>
      <c r="C1181" s="265" t="s">
        <v>191</v>
      </c>
      <c r="D1181" s="261" t="s">
        <v>146</v>
      </c>
      <c r="E1181" s="266" t="s">
        <v>1355</v>
      </c>
      <c r="F1181" s="267">
        <v>127.47</v>
      </c>
      <c r="G1181" s="263"/>
      <c r="H1181" s="267">
        <v>127.47</v>
      </c>
      <c r="I1181" s="267">
        <v>18.2</v>
      </c>
      <c r="J1181" s="263"/>
      <c r="K1181" s="263"/>
      <c r="L1181" s="263"/>
      <c r="M1181" s="263"/>
      <c r="N1181" s="263"/>
      <c r="O1181" s="263"/>
      <c r="P1181" s="263"/>
      <c r="Q1181" s="263"/>
    </row>
    <row r="1182" spans="1:17" ht="19.5" x14ac:dyDescent="0.2">
      <c r="A1182" s="252"/>
      <c r="B1182" s="268" t="s">
        <v>356</v>
      </c>
      <c r="C1182" s="265" t="s">
        <v>200</v>
      </c>
      <c r="D1182" s="261" t="s">
        <v>146</v>
      </c>
      <c r="E1182" s="266" t="s">
        <v>2154</v>
      </c>
      <c r="F1182" s="267">
        <v>1.24</v>
      </c>
      <c r="G1182" s="263"/>
      <c r="H1182" s="267">
        <v>1.24</v>
      </c>
      <c r="I1182" s="263"/>
      <c r="J1182" s="267">
        <v>0.01</v>
      </c>
      <c r="K1182" s="263"/>
      <c r="L1182" s="267">
        <v>0.01</v>
      </c>
      <c r="M1182" s="263"/>
      <c r="N1182" s="263"/>
      <c r="O1182" s="263"/>
      <c r="P1182" s="263"/>
      <c r="Q1182" s="263"/>
    </row>
    <row r="1183" spans="1:17" ht="19.5" x14ac:dyDescent="0.2">
      <c r="A1183" s="252"/>
      <c r="B1183" s="268" t="s">
        <v>407</v>
      </c>
      <c r="C1183" s="265" t="s">
        <v>212</v>
      </c>
      <c r="D1183" s="261" t="s">
        <v>146</v>
      </c>
      <c r="E1183" s="266" t="s">
        <v>2155</v>
      </c>
      <c r="F1183" s="267">
        <v>109.17</v>
      </c>
      <c r="G1183" s="263"/>
      <c r="H1183" s="267">
        <v>109.17</v>
      </c>
      <c r="I1183" s="263"/>
      <c r="J1183" s="263"/>
      <c r="K1183" s="263"/>
      <c r="L1183" s="263"/>
      <c r="M1183" s="263"/>
      <c r="N1183" s="263"/>
      <c r="O1183" s="263"/>
      <c r="P1183" s="263"/>
      <c r="Q1183" s="263"/>
    </row>
    <row r="1184" spans="1:17" ht="22.5" x14ac:dyDescent="0.2">
      <c r="A1184" s="252"/>
      <c r="B1184" s="268" t="s">
        <v>498</v>
      </c>
      <c r="C1184" s="265" t="s">
        <v>499</v>
      </c>
      <c r="D1184" s="261" t="s">
        <v>216</v>
      </c>
      <c r="E1184" s="266" t="s">
        <v>2156</v>
      </c>
      <c r="F1184" s="267">
        <v>71400</v>
      </c>
      <c r="G1184" s="263"/>
      <c r="H1184" s="263"/>
      <c r="I1184" s="263"/>
      <c r="J1184" s="263"/>
      <c r="K1184" s="263"/>
      <c r="L1184" s="263"/>
      <c r="M1184" s="263"/>
      <c r="N1184" s="263"/>
      <c r="O1184" s="263"/>
      <c r="P1184" s="263"/>
      <c r="Q1184" s="263"/>
    </row>
    <row r="1185" spans="1:17" ht="22.5" x14ac:dyDescent="0.2">
      <c r="A1185" s="252"/>
      <c r="B1185" s="268" t="s">
        <v>500</v>
      </c>
      <c r="C1185" s="265" t="s">
        <v>219</v>
      </c>
      <c r="D1185" s="261" t="s">
        <v>220</v>
      </c>
      <c r="E1185" s="266" t="s">
        <v>2157</v>
      </c>
      <c r="F1185" s="267">
        <v>11.89</v>
      </c>
      <c r="G1185" s="263"/>
      <c r="H1185" s="263"/>
      <c r="I1185" s="263"/>
      <c r="J1185" s="267">
        <v>0.04</v>
      </c>
      <c r="K1185" s="263"/>
      <c r="L1185" s="263"/>
      <c r="M1185" s="263"/>
      <c r="N1185" s="263"/>
      <c r="O1185" s="263"/>
      <c r="P1185" s="263"/>
      <c r="Q1185" s="263"/>
    </row>
    <row r="1186" spans="1:17" ht="22.5" x14ac:dyDescent="0.2">
      <c r="A1186" s="252"/>
      <c r="B1186" s="268" t="s">
        <v>501</v>
      </c>
      <c r="C1186" s="265" t="s">
        <v>388</v>
      </c>
      <c r="D1186" s="261" t="s">
        <v>216</v>
      </c>
      <c r="E1186" s="266" t="s">
        <v>2158</v>
      </c>
      <c r="F1186" s="267">
        <v>16871.82</v>
      </c>
      <c r="G1186" s="263"/>
      <c r="H1186" s="263"/>
      <c r="I1186" s="263"/>
      <c r="J1186" s="263"/>
      <c r="K1186" s="263"/>
      <c r="L1186" s="263"/>
      <c r="M1186" s="263"/>
      <c r="N1186" s="263"/>
      <c r="O1186" s="263"/>
      <c r="P1186" s="263"/>
      <c r="Q1186" s="263"/>
    </row>
    <row r="1187" spans="1:17" ht="22.5" x14ac:dyDescent="0.2">
      <c r="A1187" s="252"/>
      <c r="B1187" s="268" t="s">
        <v>503</v>
      </c>
      <c r="C1187" s="265" t="s">
        <v>390</v>
      </c>
      <c r="D1187" s="261" t="s">
        <v>216</v>
      </c>
      <c r="E1187" s="266" t="s">
        <v>2159</v>
      </c>
      <c r="F1187" s="267">
        <v>20706</v>
      </c>
      <c r="G1187" s="263"/>
      <c r="H1187" s="263"/>
      <c r="I1187" s="263"/>
      <c r="J1187" s="263"/>
      <c r="K1187" s="263"/>
      <c r="L1187" s="263"/>
      <c r="M1187" s="263"/>
      <c r="N1187" s="263"/>
      <c r="O1187" s="263"/>
      <c r="P1187" s="263"/>
      <c r="Q1187" s="263"/>
    </row>
    <row r="1188" spans="1:17" ht="22.5" x14ac:dyDescent="0.2">
      <c r="A1188" s="252"/>
      <c r="B1188" s="268" t="s">
        <v>504</v>
      </c>
      <c r="C1188" s="265" t="s">
        <v>505</v>
      </c>
      <c r="D1188" s="261" t="s">
        <v>216</v>
      </c>
      <c r="E1188" s="266" t="s">
        <v>2160</v>
      </c>
      <c r="F1188" s="267">
        <v>11328.8</v>
      </c>
      <c r="G1188" s="263"/>
      <c r="H1188" s="263"/>
      <c r="I1188" s="263"/>
      <c r="J1188" s="263"/>
      <c r="K1188" s="263"/>
      <c r="L1188" s="263"/>
      <c r="M1188" s="263"/>
      <c r="N1188" s="263"/>
      <c r="O1188" s="263"/>
      <c r="P1188" s="263"/>
      <c r="Q1188" s="263"/>
    </row>
    <row r="1189" spans="1:17" ht="22.5" x14ac:dyDescent="0.2">
      <c r="A1189" s="252"/>
      <c r="B1189" s="268" t="s">
        <v>506</v>
      </c>
      <c r="C1189" s="265" t="s">
        <v>392</v>
      </c>
      <c r="D1189" s="261" t="s">
        <v>231</v>
      </c>
      <c r="E1189" s="266" t="s">
        <v>2161</v>
      </c>
      <c r="F1189" s="267">
        <v>40.450000000000003</v>
      </c>
      <c r="G1189" s="263"/>
      <c r="H1189" s="263"/>
      <c r="I1189" s="263"/>
      <c r="J1189" s="267">
        <v>0.02</v>
      </c>
      <c r="K1189" s="263"/>
      <c r="L1189" s="263"/>
      <c r="M1189" s="263"/>
      <c r="N1189" s="263"/>
      <c r="O1189" s="263"/>
      <c r="P1189" s="263"/>
      <c r="Q1189" s="263"/>
    </row>
    <row r="1190" spans="1:17" ht="33.75" x14ac:dyDescent="0.2">
      <c r="A1190" s="252"/>
      <c r="B1190" s="268" t="s">
        <v>507</v>
      </c>
      <c r="C1190" s="265" t="s">
        <v>508</v>
      </c>
      <c r="D1190" s="261" t="s">
        <v>412</v>
      </c>
      <c r="E1190" s="266" t="s">
        <v>2162</v>
      </c>
      <c r="F1190" s="267">
        <v>78.62</v>
      </c>
      <c r="G1190" s="263"/>
      <c r="H1190" s="263"/>
      <c r="I1190" s="263"/>
      <c r="J1190" s="267">
        <v>78.62</v>
      </c>
      <c r="K1190" s="263"/>
      <c r="L1190" s="263"/>
      <c r="M1190" s="263"/>
      <c r="N1190" s="263"/>
      <c r="O1190" s="263"/>
      <c r="P1190" s="263"/>
      <c r="Q1190" s="263"/>
    </row>
    <row r="1191" spans="1:17" ht="22.5" x14ac:dyDescent="0.2">
      <c r="A1191" s="252"/>
      <c r="B1191" s="268" t="s">
        <v>509</v>
      </c>
      <c r="C1191" s="265" t="s">
        <v>416</v>
      </c>
      <c r="D1191" s="261" t="s">
        <v>231</v>
      </c>
      <c r="E1191" s="266" t="s">
        <v>2163</v>
      </c>
      <c r="F1191" s="267">
        <v>2.38</v>
      </c>
      <c r="G1191" s="263"/>
      <c r="H1191" s="263"/>
      <c r="I1191" s="263"/>
      <c r="J1191" s="263"/>
      <c r="K1191" s="263"/>
      <c r="L1191" s="263"/>
      <c r="M1191" s="263"/>
      <c r="N1191" s="263"/>
      <c r="O1191" s="263"/>
      <c r="P1191" s="263"/>
      <c r="Q1191" s="263"/>
    </row>
    <row r="1192" spans="1:17" ht="22.5" x14ac:dyDescent="0.2">
      <c r="A1192" s="252"/>
      <c r="B1192" s="268" t="s">
        <v>510</v>
      </c>
      <c r="C1192" s="265" t="s">
        <v>418</v>
      </c>
      <c r="D1192" s="261" t="s">
        <v>220</v>
      </c>
      <c r="E1192" s="266" t="s">
        <v>2164</v>
      </c>
      <c r="F1192" s="267">
        <v>4.88</v>
      </c>
      <c r="G1192" s="263"/>
      <c r="H1192" s="263"/>
      <c r="I1192" s="263"/>
      <c r="J1192" s="267">
        <v>0.09</v>
      </c>
      <c r="K1192" s="263"/>
      <c r="L1192" s="263"/>
      <c r="M1192" s="263"/>
      <c r="N1192" s="263"/>
      <c r="O1192" s="263"/>
      <c r="P1192" s="263"/>
      <c r="Q1192" s="263"/>
    </row>
    <row r="1193" spans="1:17" ht="65.25" x14ac:dyDescent="0.2">
      <c r="A1193" s="252">
        <v>272</v>
      </c>
      <c r="B1193" s="258" t="s">
        <v>529</v>
      </c>
      <c r="C1193" s="259" t="s">
        <v>2165</v>
      </c>
      <c r="D1193" s="260" t="s">
        <v>399</v>
      </c>
      <c r="E1193" s="261" t="s">
        <v>2166</v>
      </c>
      <c r="F1193" s="262">
        <v>1491.23</v>
      </c>
      <c r="G1193" s="262">
        <v>1097.3599999999999</v>
      </c>
      <c r="H1193" s="262">
        <v>278</v>
      </c>
      <c r="I1193" s="262">
        <v>6.73</v>
      </c>
      <c r="J1193" s="263">
        <v>6</v>
      </c>
      <c r="K1193" s="263">
        <v>5</v>
      </c>
      <c r="L1193" s="263">
        <v>1</v>
      </c>
      <c r="M1193" s="263"/>
      <c r="N1193" s="263">
        <v>79.75</v>
      </c>
      <c r="O1193" s="263">
        <v>0.34</v>
      </c>
      <c r="P1193" s="263">
        <v>0.37</v>
      </c>
      <c r="Q1193" s="263"/>
    </row>
    <row r="1194" spans="1:17" ht="19.5" x14ac:dyDescent="0.2">
      <c r="A1194" s="252"/>
      <c r="B1194" s="264"/>
      <c r="C1194" s="265" t="s">
        <v>514</v>
      </c>
      <c r="D1194" s="261" t="s">
        <v>119</v>
      </c>
      <c r="E1194" s="266" t="s">
        <v>2167</v>
      </c>
      <c r="F1194" s="267">
        <v>13.76</v>
      </c>
      <c r="G1194" s="267">
        <v>13.76</v>
      </c>
      <c r="H1194" s="263"/>
      <c r="I1194" s="263"/>
      <c r="J1194" s="267">
        <v>4.54</v>
      </c>
      <c r="K1194" s="267">
        <v>4.54</v>
      </c>
      <c r="L1194" s="263"/>
      <c r="M1194" s="263"/>
      <c r="N1194" s="263"/>
      <c r="O1194" s="263"/>
      <c r="P1194" s="263"/>
      <c r="Q1194" s="263"/>
    </row>
    <row r="1195" spans="1:17" ht="22.5" x14ac:dyDescent="0.2">
      <c r="A1195" s="252"/>
      <c r="B1195" s="268" t="s">
        <v>402</v>
      </c>
      <c r="C1195" s="265" t="s">
        <v>403</v>
      </c>
      <c r="D1195" s="261" t="s">
        <v>146</v>
      </c>
      <c r="E1195" s="266" t="s">
        <v>1944</v>
      </c>
      <c r="F1195" s="267">
        <v>255.96</v>
      </c>
      <c r="G1195" s="263"/>
      <c r="H1195" s="267">
        <v>255.96</v>
      </c>
      <c r="I1195" s="267">
        <v>18.2</v>
      </c>
      <c r="J1195" s="263"/>
      <c r="K1195" s="263"/>
      <c r="L1195" s="263"/>
      <c r="M1195" s="263"/>
      <c r="N1195" s="263"/>
      <c r="O1195" s="263"/>
      <c r="P1195" s="263"/>
      <c r="Q1195" s="263"/>
    </row>
    <row r="1196" spans="1:17" ht="22.5" x14ac:dyDescent="0.2">
      <c r="A1196" s="252"/>
      <c r="B1196" s="268" t="s">
        <v>190</v>
      </c>
      <c r="C1196" s="265" t="s">
        <v>191</v>
      </c>
      <c r="D1196" s="261" t="s">
        <v>146</v>
      </c>
      <c r="E1196" s="266" t="s">
        <v>1150</v>
      </c>
      <c r="F1196" s="267">
        <v>127.47</v>
      </c>
      <c r="G1196" s="263"/>
      <c r="H1196" s="267">
        <v>127.47</v>
      </c>
      <c r="I1196" s="267">
        <v>18.2</v>
      </c>
      <c r="J1196" s="263"/>
      <c r="K1196" s="263"/>
      <c r="L1196" s="263"/>
      <c r="M1196" s="263"/>
      <c r="N1196" s="263"/>
      <c r="O1196" s="263"/>
      <c r="P1196" s="263"/>
      <c r="Q1196" s="263"/>
    </row>
    <row r="1197" spans="1:17" ht="19.5" x14ac:dyDescent="0.2">
      <c r="A1197" s="252"/>
      <c r="B1197" s="268" t="s">
        <v>356</v>
      </c>
      <c r="C1197" s="265" t="s">
        <v>200</v>
      </c>
      <c r="D1197" s="261" t="s">
        <v>146</v>
      </c>
      <c r="E1197" s="266" t="s">
        <v>2168</v>
      </c>
      <c r="F1197" s="267">
        <v>1.24</v>
      </c>
      <c r="G1197" s="263"/>
      <c r="H1197" s="267">
        <v>1.24</v>
      </c>
      <c r="I1197" s="263"/>
      <c r="J1197" s="267">
        <v>0.19</v>
      </c>
      <c r="K1197" s="263"/>
      <c r="L1197" s="267">
        <v>0.19</v>
      </c>
      <c r="M1197" s="263"/>
      <c r="N1197" s="263"/>
      <c r="O1197" s="263"/>
      <c r="P1197" s="263"/>
      <c r="Q1197" s="263"/>
    </row>
    <row r="1198" spans="1:17" ht="19.5" x14ac:dyDescent="0.2">
      <c r="A1198" s="252"/>
      <c r="B1198" s="268" t="s">
        <v>407</v>
      </c>
      <c r="C1198" s="265" t="s">
        <v>212</v>
      </c>
      <c r="D1198" s="261" t="s">
        <v>146</v>
      </c>
      <c r="E1198" s="266" t="s">
        <v>2169</v>
      </c>
      <c r="F1198" s="267">
        <v>109.17</v>
      </c>
      <c r="G1198" s="263"/>
      <c r="H1198" s="267">
        <v>109.17</v>
      </c>
      <c r="I1198" s="263"/>
      <c r="J1198" s="267">
        <v>1.0900000000000001</v>
      </c>
      <c r="K1198" s="263"/>
      <c r="L1198" s="267">
        <v>1.0900000000000001</v>
      </c>
      <c r="M1198" s="263"/>
      <c r="N1198" s="263"/>
      <c r="O1198" s="263"/>
      <c r="P1198" s="263"/>
      <c r="Q1198" s="263"/>
    </row>
    <row r="1199" spans="1:17" ht="22.5" x14ac:dyDescent="0.2">
      <c r="A1199" s="252"/>
      <c r="B1199" s="268" t="s">
        <v>520</v>
      </c>
      <c r="C1199" s="265" t="s">
        <v>219</v>
      </c>
      <c r="D1199" s="261" t="s">
        <v>220</v>
      </c>
      <c r="E1199" s="266" t="s">
        <v>2170</v>
      </c>
      <c r="F1199" s="267">
        <v>11.89</v>
      </c>
      <c r="G1199" s="263"/>
      <c r="H1199" s="263"/>
      <c r="I1199" s="263"/>
      <c r="J1199" s="267">
        <v>0.03</v>
      </c>
      <c r="K1199" s="263"/>
      <c r="L1199" s="263"/>
      <c r="M1199" s="263"/>
      <c r="N1199" s="263"/>
      <c r="O1199" s="263"/>
      <c r="P1199" s="263"/>
      <c r="Q1199" s="263"/>
    </row>
    <row r="1200" spans="1:17" ht="22.5" x14ac:dyDescent="0.2">
      <c r="A1200" s="252"/>
      <c r="B1200" s="268" t="s">
        <v>521</v>
      </c>
      <c r="C1200" s="265" t="s">
        <v>505</v>
      </c>
      <c r="D1200" s="261" t="s">
        <v>216</v>
      </c>
      <c r="E1200" s="266" t="s">
        <v>1948</v>
      </c>
      <c r="F1200" s="267">
        <v>11328.8</v>
      </c>
      <c r="G1200" s="263"/>
      <c r="H1200" s="263"/>
      <c r="I1200" s="263"/>
      <c r="J1200" s="263"/>
      <c r="K1200" s="263"/>
      <c r="L1200" s="263"/>
      <c r="M1200" s="263"/>
      <c r="N1200" s="263"/>
      <c r="O1200" s="263"/>
      <c r="P1200" s="263"/>
      <c r="Q1200" s="263"/>
    </row>
    <row r="1201" spans="1:17" ht="22.5" x14ac:dyDescent="0.2">
      <c r="A1201" s="252"/>
      <c r="B1201" s="268" t="s">
        <v>522</v>
      </c>
      <c r="C1201" s="265" t="s">
        <v>523</v>
      </c>
      <c r="D1201" s="261" t="s">
        <v>220</v>
      </c>
      <c r="E1201" s="266" t="s">
        <v>2171</v>
      </c>
      <c r="F1201" s="267">
        <v>85</v>
      </c>
      <c r="G1201" s="263"/>
      <c r="H1201" s="263"/>
      <c r="I1201" s="263"/>
      <c r="J1201" s="267">
        <v>0.22</v>
      </c>
      <c r="K1201" s="263"/>
      <c r="L1201" s="263"/>
      <c r="M1201" s="263"/>
      <c r="N1201" s="263"/>
      <c r="O1201" s="263"/>
      <c r="P1201" s="263"/>
      <c r="Q1201" s="263"/>
    </row>
    <row r="1202" spans="1:17" ht="22.5" x14ac:dyDescent="0.2">
      <c r="A1202" s="252"/>
      <c r="B1202" s="268" t="s">
        <v>1950</v>
      </c>
      <c r="C1202" s="265" t="s">
        <v>414</v>
      </c>
      <c r="D1202" s="261" t="s">
        <v>220</v>
      </c>
      <c r="E1202" s="266" t="s">
        <v>2172</v>
      </c>
      <c r="F1202" s="267">
        <v>763.06</v>
      </c>
      <c r="G1202" s="263"/>
      <c r="H1202" s="263"/>
      <c r="I1202" s="263"/>
      <c r="J1202" s="267">
        <v>0.08</v>
      </c>
      <c r="K1202" s="263"/>
      <c r="L1202" s="263"/>
      <c r="M1202" s="263"/>
      <c r="N1202" s="263"/>
      <c r="O1202" s="263"/>
      <c r="P1202" s="263"/>
      <c r="Q1202" s="263"/>
    </row>
    <row r="1203" spans="1:17" ht="22.5" x14ac:dyDescent="0.2">
      <c r="A1203" s="252"/>
      <c r="B1203" s="268" t="s">
        <v>1952</v>
      </c>
      <c r="C1203" s="265" t="s">
        <v>416</v>
      </c>
      <c r="D1203" s="261" t="s">
        <v>231</v>
      </c>
      <c r="E1203" s="266" t="s">
        <v>2173</v>
      </c>
      <c r="F1203" s="267">
        <v>2.38</v>
      </c>
      <c r="G1203" s="263"/>
      <c r="H1203" s="263"/>
      <c r="I1203" s="263"/>
      <c r="J1203" s="263"/>
      <c r="K1203" s="263"/>
      <c r="L1203" s="263"/>
      <c r="M1203" s="263"/>
      <c r="N1203" s="263"/>
      <c r="O1203" s="263"/>
      <c r="P1203" s="263"/>
      <c r="Q1203" s="263"/>
    </row>
    <row r="1204" spans="1:17" ht="22.5" x14ac:dyDescent="0.2">
      <c r="A1204" s="252"/>
      <c r="B1204" s="268" t="s">
        <v>1954</v>
      </c>
      <c r="C1204" s="265" t="s">
        <v>418</v>
      </c>
      <c r="D1204" s="261" t="s">
        <v>220</v>
      </c>
      <c r="E1204" s="266" t="s">
        <v>2174</v>
      </c>
      <c r="F1204" s="267">
        <v>4.88</v>
      </c>
      <c r="G1204" s="263"/>
      <c r="H1204" s="263"/>
      <c r="I1204" s="263"/>
      <c r="J1204" s="267">
        <v>0.14000000000000001</v>
      </c>
      <c r="K1204" s="263"/>
      <c r="L1204" s="263"/>
      <c r="M1204" s="263"/>
      <c r="N1204" s="263"/>
      <c r="O1204" s="263"/>
      <c r="P1204" s="263"/>
      <c r="Q1204" s="263"/>
    </row>
    <row r="1205" spans="1:17" ht="48" x14ac:dyDescent="0.2">
      <c r="A1205" s="252">
        <v>273</v>
      </c>
      <c r="B1205" s="258" t="s">
        <v>2175</v>
      </c>
      <c r="C1205" s="259" t="s">
        <v>2176</v>
      </c>
      <c r="D1205" s="260" t="s">
        <v>412</v>
      </c>
      <c r="E1205" s="287">
        <v>0.3</v>
      </c>
      <c r="F1205" s="262">
        <v>70.75</v>
      </c>
      <c r="G1205" s="263"/>
      <c r="H1205" s="263"/>
      <c r="I1205" s="263"/>
      <c r="J1205" s="263">
        <v>21</v>
      </c>
      <c r="K1205" s="263"/>
      <c r="L1205" s="263"/>
      <c r="M1205" s="263"/>
      <c r="N1205" s="263"/>
      <c r="O1205" s="263"/>
      <c r="P1205" s="263"/>
      <c r="Q1205" s="263"/>
    </row>
    <row r="1206" spans="1:17" ht="48" x14ac:dyDescent="0.2">
      <c r="A1206" s="252">
        <v>274</v>
      </c>
      <c r="B1206" s="258" t="s">
        <v>2177</v>
      </c>
      <c r="C1206" s="259" t="s">
        <v>2178</v>
      </c>
      <c r="D1206" s="260" t="s">
        <v>346</v>
      </c>
      <c r="E1206" s="287">
        <v>1</v>
      </c>
      <c r="F1206" s="262">
        <v>43.3</v>
      </c>
      <c r="G1206" s="263"/>
      <c r="H1206" s="263"/>
      <c r="I1206" s="263"/>
      <c r="J1206" s="263">
        <v>43</v>
      </c>
      <c r="K1206" s="263"/>
      <c r="L1206" s="263"/>
      <c r="M1206" s="263"/>
      <c r="N1206" s="263"/>
      <c r="O1206" s="263"/>
      <c r="P1206" s="263"/>
      <c r="Q1206" s="263"/>
    </row>
    <row r="1207" spans="1:17" ht="65.25" x14ac:dyDescent="0.2">
      <c r="A1207" s="252">
        <v>275</v>
      </c>
      <c r="B1207" s="258" t="s">
        <v>539</v>
      </c>
      <c r="C1207" s="259" t="s">
        <v>2179</v>
      </c>
      <c r="D1207" s="260" t="s">
        <v>399</v>
      </c>
      <c r="E1207" s="261" t="s">
        <v>2180</v>
      </c>
      <c r="F1207" s="262">
        <v>1510.59</v>
      </c>
      <c r="G1207" s="262">
        <v>1097.3599999999999</v>
      </c>
      <c r="H1207" s="262">
        <v>278</v>
      </c>
      <c r="I1207" s="262">
        <v>6.73</v>
      </c>
      <c r="J1207" s="263">
        <v>79</v>
      </c>
      <c r="K1207" s="263">
        <v>58</v>
      </c>
      <c r="L1207" s="263">
        <v>15</v>
      </c>
      <c r="M1207" s="263"/>
      <c r="N1207" s="263">
        <v>79.75</v>
      </c>
      <c r="O1207" s="263">
        <v>4.1900000000000004</v>
      </c>
      <c r="P1207" s="263">
        <v>0.37</v>
      </c>
      <c r="Q1207" s="263">
        <v>0.02</v>
      </c>
    </row>
    <row r="1208" spans="1:17" ht="19.5" x14ac:dyDescent="0.2">
      <c r="A1208" s="252"/>
      <c r="B1208" s="264"/>
      <c r="C1208" s="265" t="s">
        <v>514</v>
      </c>
      <c r="D1208" s="261" t="s">
        <v>119</v>
      </c>
      <c r="E1208" s="266" t="s">
        <v>2181</v>
      </c>
      <c r="F1208" s="267">
        <v>13.76</v>
      </c>
      <c r="G1208" s="267">
        <v>13.76</v>
      </c>
      <c r="H1208" s="263"/>
      <c r="I1208" s="263"/>
      <c r="J1208" s="267">
        <v>57.65</v>
      </c>
      <c r="K1208" s="267">
        <v>57.65</v>
      </c>
      <c r="L1208" s="263"/>
      <c r="M1208" s="263"/>
      <c r="N1208" s="263"/>
      <c r="O1208" s="263"/>
      <c r="P1208" s="263"/>
      <c r="Q1208" s="263"/>
    </row>
    <row r="1209" spans="1:17" ht="22.5" x14ac:dyDescent="0.2">
      <c r="A1209" s="252"/>
      <c r="B1209" s="268" t="s">
        <v>402</v>
      </c>
      <c r="C1209" s="265" t="s">
        <v>403</v>
      </c>
      <c r="D1209" s="261" t="s">
        <v>146</v>
      </c>
      <c r="E1209" s="266" t="s">
        <v>2182</v>
      </c>
      <c r="F1209" s="267">
        <v>255.96</v>
      </c>
      <c r="G1209" s="263"/>
      <c r="H1209" s="267">
        <v>255.96</v>
      </c>
      <c r="I1209" s="267">
        <v>18.2</v>
      </c>
      <c r="J1209" s="267">
        <v>2.56</v>
      </c>
      <c r="K1209" s="263"/>
      <c r="L1209" s="267">
        <v>2.56</v>
      </c>
      <c r="M1209" s="267">
        <v>0.18</v>
      </c>
      <c r="N1209" s="263"/>
      <c r="O1209" s="263"/>
      <c r="P1209" s="263"/>
      <c r="Q1209" s="263"/>
    </row>
    <row r="1210" spans="1:17" ht="22.5" x14ac:dyDescent="0.2">
      <c r="A1210" s="252"/>
      <c r="B1210" s="268" t="s">
        <v>190</v>
      </c>
      <c r="C1210" s="265" t="s">
        <v>191</v>
      </c>
      <c r="D1210" s="261" t="s">
        <v>146</v>
      </c>
      <c r="E1210" s="266" t="s">
        <v>1718</v>
      </c>
      <c r="F1210" s="267">
        <v>127.47</v>
      </c>
      <c r="G1210" s="263"/>
      <c r="H1210" s="267">
        <v>127.47</v>
      </c>
      <c r="I1210" s="267">
        <v>18.2</v>
      </c>
      <c r="J1210" s="267">
        <v>1.27</v>
      </c>
      <c r="K1210" s="263"/>
      <c r="L1210" s="267">
        <v>1.27</v>
      </c>
      <c r="M1210" s="267">
        <v>0.18</v>
      </c>
      <c r="N1210" s="263"/>
      <c r="O1210" s="263"/>
      <c r="P1210" s="263"/>
      <c r="Q1210" s="263"/>
    </row>
    <row r="1211" spans="1:17" ht="19.5" x14ac:dyDescent="0.2">
      <c r="A1211" s="252"/>
      <c r="B1211" s="268" t="s">
        <v>356</v>
      </c>
      <c r="C1211" s="265" t="s">
        <v>200</v>
      </c>
      <c r="D1211" s="261" t="s">
        <v>146</v>
      </c>
      <c r="E1211" s="266" t="s">
        <v>2183</v>
      </c>
      <c r="F1211" s="267">
        <v>1.24</v>
      </c>
      <c r="G1211" s="263"/>
      <c r="H1211" s="267">
        <v>1.24</v>
      </c>
      <c r="I1211" s="263"/>
      <c r="J1211" s="267">
        <v>2.27</v>
      </c>
      <c r="K1211" s="263"/>
      <c r="L1211" s="267">
        <v>2.27</v>
      </c>
      <c r="M1211" s="263"/>
      <c r="N1211" s="263"/>
      <c r="O1211" s="263"/>
      <c r="P1211" s="263"/>
      <c r="Q1211" s="263"/>
    </row>
    <row r="1212" spans="1:17" ht="19.5" x14ac:dyDescent="0.2">
      <c r="A1212" s="252"/>
      <c r="B1212" s="268" t="s">
        <v>407</v>
      </c>
      <c r="C1212" s="265" t="s">
        <v>212</v>
      </c>
      <c r="D1212" s="261" t="s">
        <v>146</v>
      </c>
      <c r="E1212" s="266" t="s">
        <v>2184</v>
      </c>
      <c r="F1212" s="267">
        <v>109.17</v>
      </c>
      <c r="G1212" s="263"/>
      <c r="H1212" s="267">
        <v>109.17</v>
      </c>
      <c r="I1212" s="263"/>
      <c r="J1212" s="267">
        <v>7.64</v>
      </c>
      <c r="K1212" s="263"/>
      <c r="L1212" s="267">
        <v>7.64</v>
      </c>
      <c r="M1212" s="263"/>
      <c r="N1212" s="263"/>
      <c r="O1212" s="263"/>
      <c r="P1212" s="263"/>
      <c r="Q1212" s="263"/>
    </row>
    <row r="1213" spans="1:17" ht="22.5" x14ac:dyDescent="0.2">
      <c r="A1213" s="252"/>
      <c r="B1213" s="268" t="s">
        <v>520</v>
      </c>
      <c r="C1213" s="265" t="s">
        <v>219</v>
      </c>
      <c r="D1213" s="261" t="s">
        <v>220</v>
      </c>
      <c r="E1213" s="266" t="s">
        <v>2185</v>
      </c>
      <c r="F1213" s="267">
        <v>11.89</v>
      </c>
      <c r="G1213" s="263"/>
      <c r="H1213" s="263"/>
      <c r="I1213" s="263"/>
      <c r="J1213" s="267">
        <v>0.42</v>
      </c>
      <c r="K1213" s="263"/>
      <c r="L1213" s="263"/>
      <c r="M1213" s="263"/>
      <c r="N1213" s="263"/>
      <c r="O1213" s="263"/>
      <c r="P1213" s="263"/>
      <c r="Q1213" s="263"/>
    </row>
    <row r="1214" spans="1:17" ht="22.5" x14ac:dyDescent="0.2">
      <c r="A1214" s="252"/>
      <c r="B1214" s="268" t="s">
        <v>521</v>
      </c>
      <c r="C1214" s="265" t="s">
        <v>505</v>
      </c>
      <c r="D1214" s="261" t="s">
        <v>216</v>
      </c>
      <c r="E1214" s="266" t="s">
        <v>1948</v>
      </c>
      <c r="F1214" s="267">
        <v>11328.8</v>
      </c>
      <c r="G1214" s="263"/>
      <c r="H1214" s="263"/>
      <c r="I1214" s="263"/>
      <c r="J1214" s="263"/>
      <c r="K1214" s="263"/>
      <c r="L1214" s="263"/>
      <c r="M1214" s="263"/>
      <c r="N1214" s="263"/>
      <c r="O1214" s="263"/>
      <c r="P1214" s="263"/>
      <c r="Q1214" s="263"/>
    </row>
    <row r="1215" spans="1:17" ht="22.5" x14ac:dyDescent="0.2">
      <c r="A1215" s="252"/>
      <c r="B1215" s="268" t="s">
        <v>522</v>
      </c>
      <c r="C1215" s="265" t="s">
        <v>523</v>
      </c>
      <c r="D1215" s="261" t="s">
        <v>220</v>
      </c>
      <c r="E1215" s="266" t="s">
        <v>2186</v>
      </c>
      <c r="F1215" s="267">
        <v>85</v>
      </c>
      <c r="G1215" s="263"/>
      <c r="H1215" s="263"/>
      <c r="I1215" s="263"/>
      <c r="J1215" s="267">
        <v>2.72</v>
      </c>
      <c r="K1215" s="263"/>
      <c r="L1215" s="263"/>
      <c r="M1215" s="263"/>
      <c r="N1215" s="263"/>
      <c r="O1215" s="263"/>
      <c r="P1215" s="263"/>
      <c r="Q1215" s="263"/>
    </row>
    <row r="1216" spans="1:17" ht="22.5" x14ac:dyDescent="0.2">
      <c r="A1216" s="252"/>
      <c r="B1216" s="268" t="s">
        <v>1950</v>
      </c>
      <c r="C1216" s="265" t="s">
        <v>414</v>
      </c>
      <c r="D1216" s="261" t="s">
        <v>220</v>
      </c>
      <c r="E1216" s="266" t="s">
        <v>2187</v>
      </c>
      <c r="F1216" s="267">
        <v>763.06</v>
      </c>
      <c r="G1216" s="263"/>
      <c r="H1216" s="263"/>
      <c r="I1216" s="263"/>
      <c r="J1216" s="267">
        <v>0.84</v>
      </c>
      <c r="K1216" s="263"/>
      <c r="L1216" s="263"/>
      <c r="M1216" s="263"/>
      <c r="N1216" s="263"/>
      <c r="O1216" s="263"/>
      <c r="P1216" s="263"/>
      <c r="Q1216" s="263"/>
    </row>
    <row r="1217" spans="1:17" ht="22.5" x14ac:dyDescent="0.2">
      <c r="A1217" s="252"/>
      <c r="B1217" s="268" t="s">
        <v>1952</v>
      </c>
      <c r="C1217" s="265" t="s">
        <v>416</v>
      </c>
      <c r="D1217" s="261" t="s">
        <v>231</v>
      </c>
      <c r="E1217" s="266" t="s">
        <v>2188</v>
      </c>
      <c r="F1217" s="267">
        <v>2.38</v>
      </c>
      <c r="G1217" s="263"/>
      <c r="H1217" s="263"/>
      <c r="I1217" s="263"/>
      <c r="J1217" s="267">
        <v>0.01</v>
      </c>
      <c r="K1217" s="263"/>
      <c r="L1217" s="263"/>
      <c r="M1217" s="263"/>
      <c r="N1217" s="263"/>
      <c r="O1217" s="263"/>
      <c r="P1217" s="263"/>
      <c r="Q1217" s="263"/>
    </row>
    <row r="1218" spans="1:17" ht="22.5" x14ac:dyDescent="0.2">
      <c r="A1218" s="252"/>
      <c r="B1218" s="268" t="s">
        <v>1954</v>
      </c>
      <c r="C1218" s="265" t="s">
        <v>418</v>
      </c>
      <c r="D1218" s="261" t="s">
        <v>220</v>
      </c>
      <c r="E1218" s="266" t="s">
        <v>2189</v>
      </c>
      <c r="F1218" s="267">
        <v>4.88</v>
      </c>
      <c r="G1218" s="263"/>
      <c r="H1218" s="263"/>
      <c r="I1218" s="263"/>
      <c r="J1218" s="267">
        <v>2.82</v>
      </c>
      <c r="K1218" s="263"/>
      <c r="L1218" s="263"/>
      <c r="M1218" s="263"/>
      <c r="N1218" s="263"/>
      <c r="O1218" s="263"/>
      <c r="P1218" s="263"/>
      <c r="Q1218" s="263"/>
    </row>
    <row r="1219" spans="1:17" ht="48" x14ac:dyDescent="0.2">
      <c r="A1219" s="252">
        <v>276</v>
      </c>
      <c r="B1219" s="258" t="s">
        <v>2190</v>
      </c>
      <c r="C1219" s="259" t="s">
        <v>2191</v>
      </c>
      <c r="D1219" s="260" t="s">
        <v>412</v>
      </c>
      <c r="E1219" s="287">
        <v>5</v>
      </c>
      <c r="F1219" s="262">
        <v>102.84</v>
      </c>
      <c r="G1219" s="263"/>
      <c r="H1219" s="263"/>
      <c r="I1219" s="263"/>
      <c r="J1219" s="263">
        <v>514</v>
      </c>
      <c r="K1219" s="263"/>
      <c r="L1219" s="263"/>
      <c r="M1219" s="263"/>
      <c r="N1219" s="263"/>
      <c r="O1219" s="263"/>
      <c r="P1219" s="263"/>
      <c r="Q1219" s="263"/>
    </row>
    <row r="1220" spans="1:17" ht="48" x14ac:dyDescent="0.2">
      <c r="A1220" s="252">
        <v>277</v>
      </c>
      <c r="B1220" s="258" t="s">
        <v>2192</v>
      </c>
      <c r="C1220" s="259" t="s">
        <v>2193</v>
      </c>
      <c r="D1220" s="260" t="s">
        <v>346</v>
      </c>
      <c r="E1220" s="287">
        <v>2</v>
      </c>
      <c r="F1220" s="262">
        <v>61.4</v>
      </c>
      <c r="G1220" s="263"/>
      <c r="H1220" s="263"/>
      <c r="I1220" s="263"/>
      <c r="J1220" s="263">
        <v>123</v>
      </c>
      <c r="K1220" s="263"/>
      <c r="L1220" s="263"/>
      <c r="M1220" s="263"/>
      <c r="N1220" s="263"/>
      <c r="O1220" s="263"/>
      <c r="P1220" s="263"/>
      <c r="Q1220" s="263"/>
    </row>
    <row r="1221" spans="1:17" ht="48" x14ac:dyDescent="0.2">
      <c r="A1221" s="252">
        <v>278</v>
      </c>
      <c r="B1221" s="258" t="s">
        <v>2194</v>
      </c>
      <c r="C1221" s="259" t="s">
        <v>2195</v>
      </c>
      <c r="D1221" s="260" t="s">
        <v>346</v>
      </c>
      <c r="E1221" s="287">
        <v>1</v>
      </c>
      <c r="F1221" s="262">
        <v>341.3</v>
      </c>
      <c r="G1221" s="263"/>
      <c r="H1221" s="263"/>
      <c r="I1221" s="263"/>
      <c r="J1221" s="263">
        <v>341</v>
      </c>
      <c r="K1221" s="263"/>
      <c r="L1221" s="263"/>
      <c r="M1221" s="263"/>
      <c r="N1221" s="263"/>
      <c r="O1221" s="263"/>
      <c r="P1221" s="263"/>
      <c r="Q1221" s="263"/>
    </row>
    <row r="1222" spans="1:17" ht="48" x14ac:dyDescent="0.2">
      <c r="A1222" s="252">
        <v>279</v>
      </c>
      <c r="B1222" s="258" t="s">
        <v>2196</v>
      </c>
      <c r="C1222" s="259" t="s">
        <v>2197</v>
      </c>
      <c r="D1222" s="260" t="s">
        <v>346</v>
      </c>
      <c r="E1222" s="287">
        <v>1</v>
      </c>
      <c r="F1222" s="262">
        <v>37.799999999999997</v>
      </c>
      <c r="G1222" s="263"/>
      <c r="H1222" s="263"/>
      <c r="I1222" s="263"/>
      <c r="J1222" s="263">
        <v>38</v>
      </c>
      <c r="K1222" s="263"/>
      <c r="L1222" s="263"/>
      <c r="M1222" s="263"/>
      <c r="N1222" s="263"/>
      <c r="O1222" s="263"/>
      <c r="P1222" s="263"/>
      <c r="Q1222" s="263"/>
    </row>
    <row r="1223" spans="1:17" ht="29.25" x14ac:dyDescent="0.2">
      <c r="A1223" s="252">
        <v>280</v>
      </c>
      <c r="B1223" s="258" t="s">
        <v>1449</v>
      </c>
      <c r="C1223" s="259" t="s">
        <v>1450</v>
      </c>
      <c r="D1223" s="260" t="s">
        <v>216</v>
      </c>
      <c r="E1223" s="261" t="s">
        <v>2198</v>
      </c>
      <c r="F1223" s="262">
        <v>11187</v>
      </c>
      <c r="G1223" s="263"/>
      <c r="H1223" s="263"/>
      <c r="I1223" s="263"/>
      <c r="J1223" s="263">
        <v>125</v>
      </c>
      <c r="K1223" s="263"/>
      <c r="L1223" s="263"/>
      <c r="M1223" s="263"/>
      <c r="N1223" s="263"/>
      <c r="O1223" s="263"/>
      <c r="P1223" s="263"/>
      <c r="Q1223" s="263"/>
    </row>
    <row r="1224" spans="1:17" ht="55.5" x14ac:dyDescent="0.2">
      <c r="A1224" s="252">
        <v>281</v>
      </c>
      <c r="B1224" s="258" t="s">
        <v>1774</v>
      </c>
      <c r="C1224" s="259" t="s">
        <v>1974</v>
      </c>
      <c r="D1224" s="260" t="s">
        <v>399</v>
      </c>
      <c r="E1224" s="261" t="s">
        <v>1650</v>
      </c>
      <c r="F1224" s="262">
        <v>104.4</v>
      </c>
      <c r="G1224" s="262">
        <v>82.16</v>
      </c>
      <c r="H1224" s="262">
        <v>15.29</v>
      </c>
      <c r="I1224" s="263"/>
      <c r="J1224" s="263">
        <v>1</v>
      </c>
      <c r="K1224" s="263">
        <v>1</v>
      </c>
      <c r="L1224" s="263"/>
      <c r="M1224" s="263"/>
      <c r="N1224" s="263">
        <v>5.01</v>
      </c>
      <c r="O1224" s="263">
        <v>0.05</v>
      </c>
      <c r="P1224" s="263"/>
      <c r="Q1224" s="263"/>
    </row>
    <row r="1225" spans="1:17" ht="19.5" x14ac:dyDescent="0.2">
      <c r="A1225" s="252"/>
      <c r="B1225" s="264"/>
      <c r="C1225" s="265" t="s">
        <v>1777</v>
      </c>
      <c r="D1225" s="261" t="s">
        <v>119</v>
      </c>
      <c r="E1225" s="266" t="s">
        <v>2199</v>
      </c>
      <c r="F1225" s="267">
        <v>16.399999999999999</v>
      </c>
      <c r="G1225" s="267">
        <v>16.399999999999999</v>
      </c>
      <c r="H1225" s="263"/>
      <c r="I1225" s="263"/>
      <c r="J1225" s="267">
        <v>0.82</v>
      </c>
      <c r="K1225" s="267">
        <v>0.82</v>
      </c>
      <c r="L1225" s="263"/>
      <c r="M1225" s="263"/>
      <c r="N1225" s="263"/>
      <c r="O1225" s="263"/>
      <c r="P1225" s="263"/>
      <c r="Q1225" s="263"/>
    </row>
    <row r="1226" spans="1:17" ht="33.75" x14ac:dyDescent="0.2">
      <c r="A1226" s="252"/>
      <c r="B1226" s="268" t="s">
        <v>1779</v>
      </c>
      <c r="C1226" s="265" t="s">
        <v>1463</v>
      </c>
      <c r="D1226" s="261" t="s">
        <v>146</v>
      </c>
      <c r="E1226" s="266" t="s">
        <v>2200</v>
      </c>
      <c r="F1226" s="267">
        <v>10.19</v>
      </c>
      <c r="G1226" s="263"/>
      <c r="H1226" s="267">
        <v>10.19</v>
      </c>
      <c r="I1226" s="263"/>
      <c r="J1226" s="267">
        <v>0.2</v>
      </c>
      <c r="K1226" s="263"/>
      <c r="L1226" s="267">
        <v>0.2</v>
      </c>
      <c r="M1226" s="263"/>
      <c r="N1226" s="263"/>
      <c r="O1226" s="263"/>
      <c r="P1226" s="263"/>
      <c r="Q1226" s="263"/>
    </row>
    <row r="1227" spans="1:17" ht="22.5" x14ac:dyDescent="0.2">
      <c r="A1227" s="252"/>
      <c r="B1227" s="268" t="s">
        <v>1781</v>
      </c>
      <c r="C1227" s="265" t="s">
        <v>388</v>
      </c>
      <c r="D1227" s="261" t="s">
        <v>216</v>
      </c>
      <c r="E1227" s="266" t="s">
        <v>1782</v>
      </c>
      <c r="F1227" s="267">
        <v>16871.82</v>
      </c>
      <c r="G1227" s="263"/>
      <c r="H1227" s="263"/>
      <c r="I1227" s="263"/>
      <c r="J1227" s="263"/>
      <c r="K1227" s="263"/>
      <c r="L1227" s="263"/>
      <c r="M1227" s="263"/>
      <c r="N1227" s="263"/>
      <c r="O1227" s="263"/>
      <c r="P1227" s="263"/>
      <c r="Q1227" s="263"/>
    </row>
    <row r="1228" spans="1:17" ht="22.5" x14ac:dyDescent="0.2">
      <c r="A1228" s="252"/>
      <c r="B1228" s="268" t="s">
        <v>632</v>
      </c>
      <c r="C1228" s="265" t="s">
        <v>390</v>
      </c>
      <c r="D1228" s="261" t="s">
        <v>216</v>
      </c>
      <c r="E1228" s="266" t="s">
        <v>1615</v>
      </c>
      <c r="F1228" s="267">
        <v>20706</v>
      </c>
      <c r="G1228" s="263"/>
      <c r="H1228" s="263"/>
      <c r="I1228" s="263"/>
      <c r="J1228" s="263"/>
      <c r="K1228" s="263"/>
      <c r="L1228" s="263"/>
      <c r="M1228" s="263"/>
      <c r="N1228" s="263"/>
      <c r="O1228" s="263"/>
      <c r="P1228" s="263"/>
      <c r="Q1228" s="263"/>
    </row>
    <row r="1229" spans="1:17" ht="22.5" x14ac:dyDescent="0.2">
      <c r="A1229" s="252"/>
      <c r="B1229" s="268" t="s">
        <v>633</v>
      </c>
      <c r="C1229" s="265" t="s">
        <v>392</v>
      </c>
      <c r="D1229" s="261" t="s">
        <v>231</v>
      </c>
      <c r="E1229" s="266" t="s">
        <v>2201</v>
      </c>
      <c r="F1229" s="267">
        <v>40.450000000000003</v>
      </c>
      <c r="G1229" s="263"/>
      <c r="H1229" s="263"/>
      <c r="I1229" s="263"/>
      <c r="J1229" s="267">
        <v>0.01</v>
      </c>
      <c r="K1229" s="263"/>
      <c r="L1229" s="263"/>
      <c r="M1229" s="263"/>
      <c r="N1229" s="263"/>
      <c r="O1229" s="263"/>
      <c r="P1229" s="263"/>
      <c r="Q1229" s="263"/>
    </row>
    <row r="1230" spans="1:17" ht="22.5" x14ac:dyDescent="0.2">
      <c r="A1230" s="252"/>
      <c r="B1230" s="268" t="s">
        <v>1784</v>
      </c>
      <c r="C1230" s="265" t="s">
        <v>418</v>
      </c>
      <c r="D1230" s="261" t="s">
        <v>220</v>
      </c>
      <c r="E1230" s="266" t="s">
        <v>2202</v>
      </c>
      <c r="F1230" s="267">
        <v>4.88</v>
      </c>
      <c r="G1230" s="263"/>
      <c r="H1230" s="263"/>
      <c r="I1230" s="263"/>
      <c r="J1230" s="267">
        <v>0.05</v>
      </c>
      <c r="K1230" s="263"/>
      <c r="L1230" s="263"/>
      <c r="M1230" s="263"/>
      <c r="N1230" s="263"/>
      <c r="O1230" s="263"/>
      <c r="P1230" s="263"/>
      <c r="Q1230" s="263"/>
    </row>
    <row r="1231" spans="1:17" ht="55.5" x14ac:dyDescent="0.2">
      <c r="A1231" s="252">
        <v>282</v>
      </c>
      <c r="B1231" s="258" t="s">
        <v>1979</v>
      </c>
      <c r="C1231" s="259" t="s">
        <v>2203</v>
      </c>
      <c r="D1231" s="260" t="s">
        <v>399</v>
      </c>
      <c r="E1231" s="261" t="s">
        <v>2204</v>
      </c>
      <c r="F1231" s="262">
        <v>118.06</v>
      </c>
      <c r="G1231" s="262">
        <v>82.16</v>
      </c>
      <c r="H1231" s="262">
        <v>15.29</v>
      </c>
      <c r="I1231" s="263"/>
      <c r="J1231" s="263">
        <v>7</v>
      </c>
      <c r="K1231" s="263">
        <v>5</v>
      </c>
      <c r="L1231" s="263">
        <v>1</v>
      </c>
      <c r="M1231" s="263"/>
      <c r="N1231" s="263">
        <v>5.01</v>
      </c>
      <c r="O1231" s="263">
        <v>0.28000000000000003</v>
      </c>
      <c r="P1231" s="263"/>
      <c r="Q1231" s="263"/>
    </row>
    <row r="1232" spans="1:17" ht="19.5" x14ac:dyDescent="0.2">
      <c r="A1232" s="252"/>
      <c r="B1232" s="264"/>
      <c r="C1232" s="265" t="s">
        <v>1777</v>
      </c>
      <c r="D1232" s="261" t="s">
        <v>119</v>
      </c>
      <c r="E1232" s="266" t="s">
        <v>2205</v>
      </c>
      <c r="F1232" s="267">
        <v>16.399999999999999</v>
      </c>
      <c r="G1232" s="267">
        <v>16.399999999999999</v>
      </c>
      <c r="H1232" s="263"/>
      <c r="I1232" s="263"/>
      <c r="J1232" s="267">
        <v>4.59</v>
      </c>
      <c r="K1232" s="267">
        <v>4.59</v>
      </c>
      <c r="L1232" s="263"/>
      <c r="M1232" s="263"/>
      <c r="N1232" s="263"/>
      <c r="O1232" s="263"/>
      <c r="P1232" s="263"/>
      <c r="Q1232" s="263"/>
    </row>
    <row r="1233" spans="1:17" ht="33.75" x14ac:dyDescent="0.2">
      <c r="A1233" s="252"/>
      <c r="B1233" s="268" t="s">
        <v>1779</v>
      </c>
      <c r="C1233" s="265" t="s">
        <v>1463</v>
      </c>
      <c r="D1233" s="261" t="s">
        <v>146</v>
      </c>
      <c r="E1233" s="266" t="s">
        <v>2206</v>
      </c>
      <c r="F1233" s="267">
        <v>10.19</v>
      </c>
      <c r="G1233" s="263"/>
      <c r="H1233" s="267">
        <v>10.19</v>
      </c>
      <c r="I1233" s="263"/>
      <c r="J1233" s="267">
        <v>0.92</v>
      </c>
      <c r="K1233" s="263"/>
      <c r="L1233" s="267">
        <v>0.92</v>
      </c>
      <c r="M1233" s="263"/>
      <c r="N1233" s="263"/>
      <c r="O1233" s="263"/>
      <c r="P1233" s="263"/>
      <c r="Q1233" s="263"/>
    </row>
    <row r="1234" spans="1:17" ht="22.5" x14ac:dyDescent="0.2">
      <c r="A1234" s="252"/>
      <c r="B1234" s="268" t="s">
        <v>1781</v>
      </c>
      <c r="C1234" s="265" t="s">
        <v>388</v>
      </c>
      <c r="D1234" s="261" t="s">
        <v>216</v>
      </c>
      <c r="E1234" s="266" t="s">
        <v>1782</v>
      </c>
      <c r="F1234" s="267">
        <v>16871.82</v>
      </c>
      <c r="G1234" s="263"/>
      <c r="H1234" s="263"/>
      <c r="I1234" s="263"/>
      <c r="J1234" s="263"/>
      <c r="K1234" s="263"/>
      <c r="L1234" s="263"/>
      <c r="M1234" s="263"/>
      <c r="N1234" s="263"/>
      <c r="O1234" s="263"/>
      <c r="P1234" s="263"/>
      <c r="Q1234" s="263"/>
    </row>
    <row r="1235" spans="1:17" ht="22.5" x14ac:dyDescent="0.2">
      <c r="A1235" s="252"/>
      <c r="B1235" s="268" t="s">
        <v>632</v>
      </c>
      <c r="C1235" s="265" t="s">
        <v>390</v>
      </c>
      <c r="D1235" s="261" t="s">
        <v>216</v>
      </c>
      <c r="E1235" s="266" t="s">
        <v>1615</v>
      </c>
      <c r="F1235" s="267">
        <v>20706</v>
      </c>
      <c r="G1235" s="263"/>
      <c r="H1235" s="263"/>
      <c r="I1235" s="263"/>
      <c r="J1235" s="263"/>
      <c r="K1235" s="263"/>
      <c r="L1235" s="263"/>
      <c r="M1235" s="263"/>
      <c r="N1235" s="263"/>
      <c r="O1235" s="263"/>
      <c r="P1235" s="263"/>
      <c r="Q1235" s="263"/>
    </row>
    <row r="1236" spans="1:17" ht="22.5" x14ac:dyDescent="0.2">
      <c r="A1236" s="252"/>
      <c r="B1236" s="268" t="s">
        <v>633</v>
      </c>
      <c r="C1236" s="265" t="s">
        <v>392</v>
      </c>
      <c r="D1236" s="261" t="s">
        <v>231</v>
      </c>
      <c r="E1236" s="266" t="s">
        <v>2207</v>
      </c>
      <c r="F1236" s="267">
        <v>40.450000000000003</v>
      </c>
      <c r="G1236" s="263"/>
      <c r="H1236" s="263"/>
      <c r="I1236" s="263"/>
      <c r="J1236" s="267">
        <v>0.04</v>
      </c>
      <c r="K1236" s="263"/>
      <c r="L1236" s="263"/>
      <c r="M1236" s="263"/>
      <c r="N1236" s="263"/>
      <c r="O1236" s="263"/>
      <c r="P1236" s="263"/>
      <c r="Q1236" s="263"/>
    </row>
    <row r="1237" spans="1:17" ht="22.5" x14ac:dyDescent="0.2">
      <c r="A1237" s="252"/>
      <c r="B1237" s="268" t="s">
        <v>1784</v>
      </c>
      <c r="C1237" s="265" t="s">
        <v>418</v>
      </c>
      <c r="D1237" s="261" t="s">
        <v>220</v>
      </c>
      <c r="E1237" s="266" t="s">
        <v>2208</v>
      </c>
      <c r="F1237" s="267">
        <v>4.88</v>
      </c>
      <c r="G1237" s="263"/>
      <c r="H1237" s="263"/>
      <c r="I1237" s="263"/>
      <c r="J1237" s="267">
        <v>1.05</v>
      </c>
      <c r="K1237" s="263"/>
      <c r="L1237" s="263"/>
      <c r="M1237" s="263"/>
      <c r="N1237" s="263"/>
      <c r="O1237" s="263"/>
      <c r="P1237" s="263"/>
      <c r="Q1237" s="263"/>
    </row>
    <row r="1238" spans="1:17" ht="63" x14ac:dyDescent="0.2">
      <c r="A1238" s="252">
        <v>283</v>
      </c>
      <c r="B1238" s="258" t="s">
        <v>1305</v>
      </c>
      <c r="C1238" s="259" t="s">
        <v>2209</v>
      </c>
      <c r="D1238" s="260" t="s">
        <v>887</v>
      </c>
      <c r="E1238" s="261" t="s">
        <v>2210</v>
      </c>
      <c r="F1238" s="262">
        <v>1261.82</v>
      </c>
      <c r="G1238" s="262">
        <v>97.9</v>
      </c>
      <c r="H1238" s="262">
        <v>13.36</v>
      </c>
      <c r="I1238" s="262">
        <v>0.32</v>
      </c>
      <c r="J1238" s="263">
        <v>25</v>
      </c>
      <c r="K1238" s="263">
        <v>2</v>
      </c>
      <c r="L1238" s="263"/>
      <c r="M1238" s="263"/>
      <c r="N1238" s="263">
        <v>7.66</v>
      </c>
      <c r="O1238" s="263">
        <v>0.15</v>
      </c>
      <c r="P1238" s="263">
        <v>0.02</v>
      </c>
      <c r="Q1238" s="263"/>
    </row>
    <row r="1239" spans="1:17" ht="19.5" x14ac:dyDescent="0.2">
      <c r="A1239" s="252"/>
      <c r="B1239" s="264"/>
      <c r="C1239" s="265" t="s">
        <v>152</v>
      </c>
      <c r="D1239" s="261" t="s">
        <v>119</v>
      </c>
      <c r="E1239" s="266" t="s">
        <v>2211</v>
      </c>
      <c r="F1239" s="267">
        <v>12.78</v>
      </c>
      <c r="G1239" s="267">
        <v>12.78</v>
      </c>
      <c r="H1239" s="263"/>
      <c r="I1239" s="263"/>
      <c r="J1239" s="267">
        <v>1.92</v>
      </c>
      <c r="K1239" s="267">
        <v>1.92</v>
      </c>
      <c r="L1239" s="263"/>
      <c r="M1239" s="263"/>
      <c r="N1239" s="263"/>
      <c r="O1239" s="263"/>
      <c r="P1239" s="263"/>
      <c r="Q1239" s="263"/>
    </row>
    <row r="1240" spans="1:17" ht="19.5" x14ac:dyDescent="0.2">
      <c r="A1240" s="252"/>
      <c r="B1240" s="268" t="s">
        <v>801</v>
      </c>
      <c r="C1240" s="265" t="s">
        <v>802</v>
      </c>
      <c r="D1240" s="261" t="s">
        <v>146</v>
      </c>
      <c r="E1240" s="266" t="s">
        <v>1783</v>
      </c>
      <c r="F1240" s="267">
        <v>76.88</v>
      </c>
      <c r="G1240" s="263"/>
      <c r="H1240" s="267">
        <v>76.88</v>
      </c>
      <c r="I1240" s="267">
        <v>15.62</v>
      </c>
      <c r="J1240" s="263"/>
      <c r="K1240" s="263"/>
      <c r="L1240" s="263"/>
      <c r="M1240" s="263"/>
      <c r="N1240" s="263"/>
      <c r="O1240" s="263"/>
      <c r="P1240" s="263"/>
      <c r="Q1240" s="263"/>
    </row>
    <row r="1241" spans="1:17" ht="22.5" x14ac:dyDescent="0.2">
      <c r="A1241" s="252"/>
      <c r="B1241" s="268" t="s">
        <v>1310</v>
      </c>
      <c r="C1241" s="265" t="s">
        <v>1311</v>
      </c>
      <c r="D1241" s="261" t="s">
        <v>146</v>
      </c>
      <c r="E1241" s="266" t="s">
        <v>1783</v>
      </c>
      <c r="F1241" s="267">
        <v>1.93</v>
      </c>
      <c r="G1241" s="263"/>
      <c r="H1241" s="267">
        <v>1.93</v>
      </c>
      <c r="I1241" s="263"/>
      <c r="J1241" s="263"/>
      <c r="K1241" s="263"/>
      <c r="L1241" s="263"/>
      <c r="M1241" s="263"/>
      <c r="N1241" s="263"/>
      <c r="O1241" s="263"/>
      <c r="P1241" s="263"/>
      <c r="Q1241" s="263"/>
    </row>
    <row r="1242" spans="1:17" ht="22.5" x14ac:dyDescent="0.2">
      <c r="A1242" s="252"/>
      <c r="B1242" s="268" t="s">
        <v>1312</v>
      </c>
      <c r="C1242" s="265" t="s">
        <v>1313</v>
      </c>
      <c r="D1242" s="261" t="s">
        <v>146</v>
      </c>
      <c r="E1242" s="266" t="s">
        <v>2212</v>
      </c>
      <c r="F1242" s="267">
        <v>7.38</v>
      </c>
      <c r="G1242" s="263"/>
      <c r="H1242" s="267">
        <v>7.38</v>
      </c>
      <c r="I1242" s="263"/>
      <c r="J1242" s="267">
        <v>0.22</v>
      </c>
      <c r="K1242" s="263"/>
      <c r="L1242" s="267">
        <v>0.22</v>
      </c>
      <c r="M1242" s="263"/>
      <c r="N1242" s="263"/>
      <c r="O1242" s="263"/>
      <c r="P1242" s="263"/>
      <c r="Q1242" s="263"/>
    </row>
    <row r="1243" spans="1:17" ht="19.5" x14ac:dyDescent="0.2">
      <c r="A1243" s="252"/>
      <c r="B1243" s="268" t="s">
        <v>407</v>
      </c>
      <c r="C1243" s="265" t="s">
        <v>212</v>
      </c>
      <c r="D1243" s="261" t="s">
        <v>146</v>
      </c>
      <c r="E1243" s="266" t="s">
        <v>1783</v>
      </c>
      <c r="F1243" s="267">
        <v>109.17</v>
      </c>
      <c r="G1243" s="263"/>
      <c r="H1243" s="267">
        <v>109.17</v>
      </c>
      <c r="I1243" s="263"/>
      <c r="J1243" s="263"/>
      <c r="K1243" s="263"/>
      <c r="L1243" s="263"/>
      <c r="M1243" s="263"/>
      <c r="N1243" s="263"/>
      <c r="O1243" s="263"/>
      <c r="P1243" s="263"/>
      <c r="Q1243" s="263"/>
    </row>
    <row r="1244" spans="1:17" ht="22.5" x14ac:dyDescent="0.2">
      <c r="A1244" s="252"/>
      <c r="B1244" s="268" t="s">
        <v>1315</v>
      </c>
      <c r="C1244" s="265" t="s">
        <v>460</v>
      </c>
      <c r="D1244" s="261" t="s">
        <v>216</v>
      </c>
      <c r="E1244" s="266" t="s">
        <v>2213</v>
      </c>
      <c r="F1244" s="267">
        <v>7161.42</v>
      </c>
      <c r="G1244" s="263"/>
      <c r="H1244" s="263"/>
      <c r="I1244" s="263"/>
      <c r="J1244" s="267">
        <v>0.72</v>
      </c>
      <c r="K1244" s="263"/>
      <c r="L1244" s="263"/>
      <c r="M1244" s="263"/>
      <c r="N1244" s="263"/>
      <c r="O1244" s="263"/>
      <c r="P1244" s="263"/>
      <c r="Q1244" s="263"/>
    </row>
    <row r="1245" spans="1:17" ht="22.5" x14ac:dyDescent="0.2">
      <c r="A1245" s="252"/>
      <c r="B1245" s="268" t="s">
        <v>1317</v>
      </c>
      <c r="C1245" s="265" t="s">
        <v>1318</v>
      </c>
      <c r="D1245" s="261" t="s">
        <v>216</v>
      </c>
      <c r="E1245" s="266" t="s">
        <v>2214</v>
      </c>
      <c r="F1245" s="267">
        <v>29750</v>
      </c>
      <c r="G1245" s="263"/>
      <c r="H1245" s="263"/>
      <c r="I1245" s="263"/>
      <c r="J1245" s="267">
        <v>23.8</v>
      </c>
      <c r="K1245" s="263"/>
      <c r="L1245" s="263"/>
      <c r="M1245" s="263"/>
      <c r="N1245" s="263"/>
      <c r="O1245" s="263"/>
      <c r="P1245" s="263"/>
      <c r="Q1245" s="263"/>
    </row>
    <row r="1246" spans="1:17" x14ac:dyDescent="0.2">
      <c r="A1246" s="257" t="s">
        <v>2215</v>
      </c>
      <c r="B1246" s="256"/>
      <c r="C1246" s="256"/>
      <c r="D1246" s="256"/>
      <c r="E1246" s="256"/>
      <c r="F1246" s="256"/>
      <c r="G1246" s="256"/>
      <c r="H1246" s="256"/>
      <c r="I1246" s="256"/>
      <c r="J1246" s="256"/>
      <c r="K1246" s="256"/>
      <c r="L1246" s="256"/>
      <c r="M1246" s="256"/>
      <c r="N1246" s="256"/>
      <c r="O1246" s="256"/>
      <c r="P1246" s="256"/>
      <c r="Q1246" s="256"/>
    </row>
    <row r="1247" spans="1:17" ht="65.25" x14ac:dyDescent="0.2">
      <c r="A1247" s="252">
        <v>284</v>
      </c>
      <c r="B1247" s="258" t="s">
        <v>539</v>
      </c>
      <c r="C1247" s="259" t="s">
        <v>2216</v>
      </c>
      <c r="D1247" s="260" t="s">
        <v>399</v>
      </c>
      <c r="E1247" s="261" t="s">
        <v>2217</v>
      </c>
      <c r="F1247" s="262">
        <v>1510.59</v>
      </c>
      <c r="G1247" s="262">
        <v>1097.3599999999999</v>
      </c>
      <c r="H1247" s="262">
        <v>278</v>
      </c>
      <c r="I1247" s="262">
        <v>6.73</v>
      </c>
      <c r="J1247" s="263">
        <v>25</v>
      </c>
      <c r="K1247" s="263">
        <v>18</v>
      </c>
      <c r="L1247" s="263">
        <v>5</v>
      </c>
      <c r="M1247" s="263"/>
      <c r="N1247" s="263">
        <v>79.75</v>
      </c>
      <c r="O1247" s="263">
        <v>1.32</v>
      </c>
      <c r="P1247" s="263">
        <v>0.37</v>
      </c>
      <c r="Q1247" s="263">
        <v>0.01</v>
      </c>
    </row>
    <row r="1248" spans="1:17" ht="19.5" x14ac:dyDescent="0.2">
      <c r="A1248" s="252"/>
      <c r="B1248" s="264"/>
      <c r="C1248" s="265" t="s">
        <v>514</v>
      </c>
      <c r="D1248" s="261" t="s">
        <v>119</v>
      </c>
      <c r="E1248" s="266" t="s">
        <v>2218</v>
      </c>
      <c r="F1248" s="267">
        <v>13.76</v>
      </c>
      <c r="G1248" s="267">
        <v>13.76</v>
      </c>
      <c r="H1248" s="263"/>
      <c r="I1248" s="263"/>
      <c r="J1248" s="267">
        <v>18.16</v>
      </c>
      <c r="K1248" s="267">
        <v>18.16</v>
      </c>
      <c r="L1248" s="263"/>
      <c r="M1248" s="263"/>
      <c r="N1248" s="263"/>
      <c r="O1248" s="263"/>
      <c r="P1248" s="263"/>
      <c r="Q1248" s="263"/>
    </row>
    <row r="1249" spans="1:17" ht="22.5" x14ac:dyDescent="0.2">
      <c r="A1249" s="252"/>
      <c r="B1249" s="268" t="s">
        <v>402</v>
      </c>
      <c r="C1249" s="265" t="s">
        <v>403</v>
      </c>
      <c r="D1249" s="261" t="s">
        <v>146</v>
      </c>
      <c r="E1249" s="266" t="s">
        <v>1944</v>
      </c>
      <c r="F1249" s="267">
        <v>255.96</v>
      </c>
      <c r="G1249" s="263"/>
      <c r="H1249" s="267">
        <v>255.96</v>
      </c>
      <c r="I1249" s="267">
        <v>18.2</v>
      </c>
      <c r="J1249" s="263"/>
      <c r="K1249" s="263"/>
      <c r="L1249" s="263"/>
      <c r="M1249" s="263"/>
      <c r="N1249" s="263"/>
      <c r="O1249" s="263"/>
      <c r="P1249" s="263"/>
      <c r="Q1249" s="263"/>
    </row>
    <row r="1250" spans="1:17" ht="22.5" x14ac:dyDescent="0.2">
      <c r="A1250" s="252"/>
      <c r="B1250" s="268" t="s">
        <v>190</v>
      </c>
      <c r="C1250" s="265" t="s">
        <v>191</v>
      </c>
      <c r="D1250" s="261" t="s">
        <v>146</v>
      </c>
      <c r="E1250" s="266" t="s">
        <v>1150</v>
      </c>
      <c r="F1250" s="267">
        <v>127.47</v>
      </c>
      <c r="G1250" s="263"/>
      <c r="H1250" s="267">
        <v>127.47</v>
      </c>
      <c r="I1250" s="267">
        <v>18.2</v>
      </c>
      <c r="J1250" s="263"/>
      <c r="K1250" s="263"/>
      <c r="L1250" s="263"/>
      <c r="M1250" s="263"/>
      <c r="N1250" s="263"/>
      <c r="O1250" s="263"/>
      <c r="P1250" s="263"/>
      <c r="Q1250" s="263"/>
    </row>
    <row r="1251" spans="1:17" ht="19.5" x14ac:dyDescent="0.2">
      <c r="A1251" s="252"/>
      <c r="B1251" s="268" t="s">
        <v>356</v>
      </c>
      <c r="C1251" s="265" t="s">
        <v>200</v>
      </c>
      <c r="D1251" s="261" t="s">
        <v>146</v>
      </c>
      <c r="E1251" s="266" t="s">
        <v>2219</v>
      </c>
      <c r="F1251" s="267">
        <v>1.24</v>
      </c>
      <c r="G1251" s="263"/>
      <c r="H1251" s="267">
        <v>1.24</v>
      </c>
      <c r="I1251" s="263"/>
      <c r="J1251" s="267">
        <v>0.72</v>
      </c>
      <c r="K1251" s="263"/>
      <c r="L1251" s="267">
        <v>0.72</v>
      </c>
      <c r="M1251" s="263"/>
      <c r="N1251" s="263"/>
      <c r="O1251" s="263"/>
      <c r="P1251" s="263"/>
      <c r="Q1251" s="263"/>
    </row>
    <row r="1252" spans="1:17" ht="19.5" x14ac:dyDescent="0.2">
      <c r="A1252" s="252"/>
      <c r="B1252" s="268" t="s">
        <v>407</v>
      </c>
      <c r="C1252" s="265" t="s">
        <v>212</v>
      </c>
      <c r="D1252" s="261" t="s">
        <v>146</v>
      </c>
      <c r="E1252" s="266" t="s">
        <v>2220</v>
      </c>
      <c r="F1252" s="267">
        <v>109.17</v>
      </c>
      <c r="G1252" s="263"/>
      <c r="H1252" s="267">
        <v>109.17</v>
      </c>
      <c r="I1252" s="263"/>
      <c r="J1252" s="267">
        <v>2.1800000000000002</v>
      </c>
      <c r="K1252" s="263"/>
      <c r="L1252" s="267">
        <v>2.1800000000000002</v>
      </c>
      <c r="M1252" s="263"/>
      <c r="N1252" s="263"/>
      <c r="O1252" s="263"/>
      <c r="P1252" s="263"/>
      <c r="Q1252" s="263"/>
    </row>
    <row r="1253" spans="1:17" ht="22.5" x14ac:dyDescent="0.2">
      <c r="A1253" s="252"/>
      <c r="B1253" s="268" t="s">
        <v>520</v>
      </c>
      <c r="C1253" s="265" t="s">
        <v>219</v>
      </c>
      <c r="D1253" s="261" t="s">
        <v>220</v>
      </c>
      <c r="E1253" s="266" t="s">
        <v>2221</v>
      </c>
      <c r="F1253" s="267">
        <v>11.89</v>
      </c>
      <c r="G1253" s="263"/>
      <c r="H1253" s="263"/>
      <c r="I1253" s="263"/>
      <c r="J1253" s="267">
        <v>0.13</v>
      </c>
      <c r="K1253" s="263"/>
      <c r="L1253" s="263"/>
      <c r="M1253" s="263"/>
      <c r="N1253" s="263"/>
      <c r="O1253" s="263"/>
      <c r="P1253" s="263"/>
      <c r="Q1253" s="263"/>
    </row>
    <row r="1254" spans="1:17" ht="22.5" x14ac:dyDescent="0.2">
      <c r="A1254" s="252"/>
      <c r="B1254" s="268" t="s">
        <v>521</v>
      </c>
      <c r="C1254" s="265" t="s">
        <v>505</v>
      </c>
      <c r="D1254" s="261" t="s">
        <v>216</v>
      </c>
      <c r="E1254" s="266" t="s">
        <v>1948</v>
      </c>
      <c r="F1254" s="267">
        <v>11328.8</v>
      </c>
      <c r="G1254" s="263"/>
      <c r="H1254" s="263"/>
      <c r="I1254" s="263"/>
      <c r="J1254" s="263"/>
      <c r="K1254" s="263"/>
      <c r="L1254" s="263"/>
      <c r="M1254" s="263"/>
      <c r="N1254" s="263"/>
      <c r="O1254" s="263"/>
      <c r="P1254" s="263"/>
      <c r="Q1254" s="263"/>
    </row>
    <row r="1255" spans="1:17" ht="22.5" x14ac:dyDescent="0.2">
      <c r="A1255" s="252"/>
      <c r="B1255" s="268" t="s">
        <v>522</v>
      </c>
      <c r="C1255" s="265" t="s">
        <v>523</v>
      </c>
      <c r="D1255" s="261" t="s">
        <v>220</v>
      </c>
      <c r="E1255" s="266" t="s">
        <v>2222</v>
      </c>
      <c r="F1255" s="267">
        <v>85</v>
      </c>
      <c r="G1255" s="263"/>
      <c r="H1255" s="263"/>
      <c r="I1255" s="263"/>
      <c r="J1255" s="267">
        <v>0.86</v>
      </c>
      <c r="K1255" s="263"/>
      <c r="L1255" s="263"/>
      <c r="M1255" s="263"/>
      <c r="N1255" s="263"/>
      <c r="O1255" s="263"/>
      <c r="P1255" s="263"/>
      <c r="Q1255" s="263"/>
    </row>
    <row r="1256" spans="1:17" ht="22.5" x14ac:dyDescent="0.2">
      <c r="A1256" s="252"/>
      <c r="B1256" s="268" t="s">
        <v>1950</v>
      </c>
      <c r="C1256" s="265" t="s">
        <v>414</v>
      </c>
      <c r="D1256" s="261" t="s">
        <v>220</v>
      </c>
      <c r="E1256" s="266" t="s">
        <v>2223</v>
      </c>
      <c r="F1256" s="267">
        <v>763.06</v>
      </c>
      <c r="G1256" s="263"/>
      <c r="H1256" s="263"/>
      <c r="I1256" s="263"/>
      <c r="J1256" s="267">
        <v>0.23</v>
      </c>
      <c r="K1256" s="263"/>
      <c r="L1256" s="263"/>
      <c r="M1256" s="263"/>
      <c r="N1256" s="263"/>
      <c r="O1256" s="263"/>
      <c r="P1256" s="263"/>
      <c r="Q1256" s="263"/>
    </row>
    <row r="1257" spans="1:17" ht="22.5" x14ac:dyDescent="0.2">
      <c r="A1257" s="252"/>
      <c r="B1257" s="268" t="s">
        <v>1952</v>
      </c>
      <c r="C1257" s="265" t="s">
        <v>416</v>
      </c>
      <c r="D1257" s="261" t="s">
        <v>231</v>
      </c>
      <c r="E1257" s="266" t="s">
        <v>2224</v>
      </c>
      <c r="F1257" s="267">
        <v>2.38</v>
      </c>
      <c r="G1257" s="263"/>
      <c r="H1257" s="263"/>
      <c r="I1257" s="263"/>
      <c r="J1257" s="263"/>
      <c r="K1257" s="263"/>
      <c r="L1257" s="263"/>
      <c r="M1257" s="263"/>
      <c r="N1257" s="263"/>
      <c r="O1257" s="263"/>
      <c r="P1257" s="263"/>
      <c r="Q1257" s="263"/>
    </row>
    <row r="1258" spans="1:17" ht="22.5" x14ac:dyDescent="0.2">
      <c r="A1258" s="252"/>
      <c r="B1258" s="268" t="s">
        <v>1954</v>
      </c>
      <c r="C1258" s="265" t="s">
        <v>418</v>
      </c>
      <c r="D1258" s="261" t="s">
        <v>220</v>
      </c>
      <c r="E1258" s="266" t="s">
        <v>2225</v>
      </c>
      <c r="F1258" s="267">
        <v>4.88</v>
      </c>
      <c r="G1258" s="263"/>
      <c r="H1258" s="263"/>
      <c r="I1258" s="263"/>
      <c r="J1258" s="267">
        <v>0.88</v>
      </c>
      <c r="K1258" s="263"/>
      <c r="L1258" s="263"/>
      <c r="M1258" s="263"/>
      <c r="N1258" s="263"/>
      <c r="O1258" s="263"/>
      <c r="P1258" s="263"/>
      <c r="Q1258" s="263"/>
    </row>
    <row r="1259" spans="1:17" ht="48" x14ac:dyDescent="0.2">
      <c r="A1259" s="252">
        <v>285</v>
      </c>
      <c r="B1259" s="258" t="s">
        <v>2226</v>
      </c>
      <c r="C1259" s="259" t="s">
        <v>2227</v>
      </c>
      <c r="D1259" s="260" t="s">
        <v>412</v>
      </c>
      <c r="E1259" s="287">
        <v>1.5</v>
      </c>
      <c r="F1259" s="262">
        <v>92.12</v>
      </c>
      <c r="G1259" s="263"/>
      <c r="H1259" s="263"/>
      <c r="I1259" s="263"/>
      <c r="J1259" s="263">
        <v>138</v>
      </c>
      <c r="K1259" s="263"/>
      <c r="L1259" s="263"/>
      <c r="M1259" s="263"/>
      <c r="N1259" s="263"/>
      <c r="O1259" s="263"/>
      <c r="P1259" s="263"/>
      <c r="Q1259" s="263"/>
    </row>
    <row r="1260" spans="1:17" ht="48" x14ac:dyDescent="0.2">
      <c r="A1260" s="252">
        <v>286</v>
      </c>
      <c r="B1260" s="258" t="s">
        <v>2192</v>
      </c>
      <c r="C1260" s="259" t="s">
        <v>2193</v>
      </c>
      <c r="D1260" s="260" t="s">
        <v>346</v>
      </c>
      <c r="E1260" s="287">
        <v>1</v>
      </c>
      <c r="F1260" s="262">
        <v>61.4</v>
      </c>
      <c r="G1260" s="263"/>
      <c r="H1260" s="263"/>
      <c r="I1260" s="263"/>
      <c r="J1260" s="263">
        <v>61</v>
      </c>
      <c r="K1260" s="263"/>
      <c r="L1260" s="263"/>
      <c r="M1260" s="263"/>
      <c r="N1260" s="263"/>
      <c r="O1260" s="263"/>
      <c r="P1260" s="263"/>
      <c r="Q1260" s="263"/>
    </row>
    <row r="1261" spans="1:17" ht="55.5" x14ac:dyDescent="0.2">
      <c r="A1261" s="252">
        <v>287</v>
      </c>
      <c r="B1261" s="258" t="s">
        <v>1979</v>
      </c>
      <c r="C1261" s="259" t="s">
        <v>2228</v>
      </c>
      <c r="D1261" s="260" t="s">
        <v>399</v>
      </c>
      <c r="E1261" s="261" t="s">
        <v>2229</v>
      </c>
      <c r="F1261" s="262">
        <v>118.06</v>
      </c>
      <c r="G1261" s="262">
        <v>82.16</v>
      </c>
      <c r="H1261" s="262">
        <v>15.29</v>
      </c>
      <c r="I1261" s="263"/>
      <c r="J1261" s="263">
        <v>2</v>
      </c>
      <c r="K1261" s="263">
        <v>1</v>
      </c>
      <c r="L1261" s="263"/>
      <c r="M1261" s="263"/>
      <c r="N1261" s="263">
        <v>5.01</v>
      </c>
      <c r="O1261" s="263">
        <v>0.08</v>
      </c>
      <c r="P1261" s="263"/>
      <c r="Q1261" s="263"/>
    </row>
    <row r="1262" spans="1:17" ht="19.5" x14ac:dyDescent="0.2">
      <c r="A1262" s="252"/>
      <c r="B1262" s="264"/>
      <c r="C1262" s="265" t="s">
        <v>1777</v>
      </c>
      <c r="D1262" s="261" t="s">
        <v>119</v>
      </c>
      <c r="E1262" s="266" t="s">
        <v>2230</v>
      </c>
      <c r="F1262" s="267">
        <v>16.399999999999999</v>
      </c>
      <c r="G1262" s="267">
        <v>16.399999999999999</v>
      </c>
      <c r="H1262" s="263"/>
      <c r="I1262" s="263"/>
      <c r="J1262" s="267">
        <v>1.31</v>
      </c>
      <c r="K1262" s="267">
        <v>1.31</v>
      </c>
      <c r="L1262" s="263"/>
      <c r="M1262" s="263"/>
      <c r="N1262" s="263"/>
      <c r="O1262" s="263"/>
      <c r="P1262" s="263"/>
      <c r="Q1262" s="263"/>
    </row>
    <row r="1263" spans="1:17" ht="33.75" x14ac:dyDescent="0.2">
      <c r="A1263" s="252"/>
      <c r="B1263" s="268" t="s">
        <v>1779</v>
      </c>
      <c r="C1263" s="265" t="s">
        <v>1463</v>
      </c>
      <c r="D1263" s="261" t="s">
        <v>146</v>
      </c>
      <c r="E1263" s="266" t="s">
        <v>2200</v>
      </c>
      <c r="F1263" s="267">
        <v>10.19</v>
      </c>
      <c r="G1263" s="263"/>
      <c r="H1263" s="267">
        <v>10.19</v>
      </c>
      <c r="I1263" s="263"/>
      <c r="J1263" s="267">
        <v>0.2</v>
      </c>
      <c r="K1263" s="263"/>
      <c r="L1263" s="267">
        <v>0.2</v>
      </c>
      <c r="M1263" s="263"/>
      <c r="N1263" s="263"/>
      <c r="O1263" s="263"/>
      <c r="P1263" s="263"/>
      <c r="Q1263" s="263"/>
    </row>
    <row r="1264" spans="1:17" ht="22.5" x14ac:dyDescent="0.2">
      <c r="A1264" s="252"/>
      <c r="B1264" s="268" t="s">
        <v>1781</v>
      </c>
      <c r="C1264" s="265" t="s">
        <v>388</v>
      </c>
      <c r="D1264" s="261" t="s">
        <v>216</v>
      </c>
      <c r="E1264" s="266" t="s">
        <v>1782</v>
      </c>
      <c r="F1264" s="267">
        <v>16871.82</v>
      </c>
      <c r="G1264" s="263"/>
      <c r="H1264" s="263"/>
      <c r="I1264" s="263"/>
      <c r="J1264" s="263"/>
      <c r="K1264" s="263"/>
      <c r="L1264" s="263"/>
      <c r="M1264" s="263"/>
      <c r="N1264" s="263"/>
      <c r="O1264" s="263"/>
      <c r="P1264" s="263"/>
      <c r="Q1264" s="263"/>
    </row>
    <row r="1265" spans="1:17" ht="22.5" x14ac:dyDescent="0.2">
      <c r="A1265" s="252"/>
      <c r="B1265" s="268" t="s">
        <v>632</v>
      </c>
      <c r="C1265" s="265" t="s">
        <v>390</v>
      </c>
      <c r="D1265" s="261" t="s">
        <v>216</v>
      </c>
      <c r="E1265" s="266" t="s">
        <v>1615</v>
      </c>
      <c r="F1265" s="267">
        <v>20706</v>
      </c>
      <c r="G1265" s="263"/>
      <c r="H1265" s="263"/>
      <c r="I1265" s="263"/>
      <c r="J1265" s="263"/>
      <c r="K1265" s="263"/>
      <c r="L1265" s="263"/>
      <c r="M1265" s="263"/>
      <c r="N1265" s="263"/>
      <c r="O1265" s="263"/>
      <c r="P1265" s="263"/>
      <c r="Q1265" s="263"/>
    </row>
    <row r="1266" spans="1:17" ht="22.5" x14ac:dyDescent="0.2">
      <c r="A1266" s="252"/>
      <c r="B1266" s="268" t="s">
        <v>633</v>
      </c>
      <c r="C1266" s="265" t="s">
        <v>392</v>
      </c>
      <c r="D1266" s="261" t="s">
        <v>231</v>
      </c>
      <c r="E1266" s="266" t="s">
        <v>2231</v>
      </c>
      <c r="F1266" s="267">
        <v>40.450000000000003</v>
      </c>
      <c r="G1266" s="263"/>
      <c r="H1266" s="263"/>
      <c r="I1266" s="263"/>
      <c r="J1266" s="267">
        <v>0.01</v>
      </c>
      <c r="K1266" s="263"/>
      <c r="L1266" s="263"/>
      <c r="M1266" s="263"/>
      <c r="N1266" s="263"/>
      <c r="O1266" s="263"/>
      <c r="P1266" s="263"/>
      <c r="Q1266" s="263"/>
    </row>
    <row r="1267" spans="1:17" ht="22.5" x14ac:dyDescent="0.2">
      <c r="A1267" s="252"/>
      <c r="B1267" s="268" t="s">
        <v>1784</v>
      </c>
      <c r="C1267" s="265" t="s">
        <v>418</v>
      </c>
      <c r="D1267" s="261" t="s">
        <v>220</v>
      </c>
      <c r="E1267" s="266" t="s">
        <v>2232</v>
      </c>
      <c r="F1267" s="267">
        <v>4.88</v>
      </c>
      <c r="G1267" s="263"/>
      <c r="H1267" s="263"/>
      <c r="I1267" s="263"/>
      <c r="J1267" s="267">
        <v>0.31</v>
      </c>
      <c r="K1267" s="263"/>
      <c r="L1267" s="263"/>
      <c r="M1267" s="263"/>
      <c r="N1267" s="263"/>
      <c r="O1267" s="263"/>
      <c r="P1267" s="263"/>
      <c r="Q1267" s="263"/>
    </row>
    <row r="1268" spans="1:17" ht="43.5" x14ac:dyDescent="0.2">
      <c r="A1268" s="252">
        <v>288</v>
      </c>
      <c r="B1268" s="258" t="s">
        <v>2141</v>
      </c>
      <c r="C1268" s="259" t="s">
        <v>2142</v>
      </c>
      <c r="D1268" s="260" t="s">
        <v>1768</v>
      </c>
      <c r="E1268" s="261" t="s">
        <v>2143</v>
      </c>
      <c r="F1268" s="262">
        <v>247.37</v>
      </c>
      <c r="G1268" s="262">
        <v>20.399999999999999</v>
      </c>
      <c r="H1268" s="262">
        <v>7.82</v>
      </c>
      <c r="I1268" s="263"/>
      <c r="J1268" s="263">
        <v>124</v>
      </c>
      <c r="K1268" s="263">
        <v>10</v>
      </c>
      <c r="L1268" s="263">
        <v>4</v>
      </c>
      <c r="M1268" s="263"/>
      <c r="N1268" s="263">
        <v>1.46</v>
      </c>
      <c r="O1268" s="263">
        <v>0.73</v>
      </c>
      <c r="P1268" s="263"/>
      <c r="Q1268" s="263"/>
    </row>
    <row r="1269" spans="1:17" ht="19.5" x14ac:dyDescent="0.2">
      <c r="A1269" s="252"/>
      <c r="B1269" s="264"/>
      <c r="C1269" s="265" t="s">
        <v>619</v>
      </c>
      <c r="D1269" s="261" t="s">
        <v>119</v>
      </c>
      <c r="E1269" s="266" t="s">
        <v>2144</v>
      </c>
      <c r="F1269" s="267">
        <v>13.97</v>
      </c>
      <c r="G1269" s="267">
        <v>13.97</v>
      </c>
      <c r="H1269" s="263"/>
      <c r="I1269" s="263"/>
      <c r="J1269" s="267">
        <v>10.199999999999999</v>
      </c>
      <c r="K1269" s="267">
        <v>10.199999999999999</v>
      </c>
      <c r="L1269" s="263"/>
      <c r="M1269" s="263"/>
      <c r="N1269" s="263"/>
      <c r="O1269" s="263"/>
      <c r="P1269" s="263"/>
      <c r="Q1269" s="263"/>
    </row>
    <row r="1270" spans="1:17" ht="22.5" x14ac:dyDescent="0.2">
      <c r="A1270" s="252"/>
      <c r="B1270" s="268" t="s">
        <v>1602</v>
      </c>
      <c r="C1270" s="265" t="s">
        <v>327</v>
      </c>
      <c r="D1270" s="261" t="s">
        <v>146</v>
      </c>
      <c r="E1270" s="266" t="s">
        <v>2145</v>
      </c>
      <c r="F1270" s="267">
        <v>8.9700000000000006</v>
      </c>
      <c r="G1270" s="263"/>
      <c r="H1270" s="267">
        <v>8.9700000000000006</v>
      </c>
      <c r="I1270" s="263"/>
      <c r="J1270" s="267">
        <v>3.41</v>
      </c>
      <c r="K1270" s="263"/>
      <c r="L1270" s="267">
        <v>3.41</v>
      </c>
      <c r="M1270" s="263"/>
      <c r="N1270" s="263"/>
      <c r="O1270" s="263"/>
      <c r="P1270" s="263"/>
      <c r="Q1270" s="263"/>
    </row>
    <row r="1271" spans="1:17" ht="19.5" x14ac:dyDescent="0.2">
      <c r="A1271" s="252"/>
      <c r="B1271" s="268" t="s">
        <v>789</v>
      </c>
      <c r="C1271" s="265" t="s">
        <v>212</v>
      </c>
      <c r="D1271" s="261" t="s">
        <v>146</v>
      </c>
      <c r="E1271" s="266" t="s">
        <v>1033</v>
      </c>
      <c r="F1271" s="267">
        <v>109.17</v>
      </c>
      <c r="G1271" s="263"/>
      <c r="H1271" s="267">
        <v>109.17</v>
      </c>
      <c r="I1271" s="263"/>
      <c r="J1271" s="267">
        <v>1.0900000000000001</v>
      </c>
      <c r="K1271" s="263"/>
      <c r="L1271" s="267">
        <v>1.0900000000000001</v>
      </c>
      <c r="M1271" s="263"/>
      <c r="N1271" s="263"/>
      <c r="O1271" s="263"/>
      <c r="P1271" s="263"/>
      <c r="Q1271" s="263"/>
    </row>
    <row r="1272" spans="1:17" ht="22.5" x14ac:dyDescent="0.2">
      <c r="A1272" s="252"/>
      <c r="B1272" s="268" t="s">
        <v>1604</v>
      </c>
      <c r="C1272" s="265" t="s">
        <v>332</v>
      </c>
      <c r="D1272" s="261" t="s">
        <v>216</v>
      </c>
      <c r="E1272" s="266" t="s">
        <v>2146</v>
      </c>
      <c r="F1272" s="267">
        <v>11130.07</v>
      </c>
      <c r="G1272" s="263"/>
      <c r="H1272" s="263"/>
      <c r="I1272" s="263"/>
      <c r="J1272" s="267">
        <v>2.23</v>
      </c>
      <c r="K1272" s="263"/>
      <c r="L1272" s="263"/>
      <c r="M1272" s="263"/>
      <c r="N1272" s="263"/>
      <c r="O1272" s="263"/>
      <c r="P1272" s="263"/>
      <c r="Q1272" s="263"/>
    </row>
    <row r="1273" spans="1:17" ht="22.5" x14ac:dyDescent="0.2">
      <c r="A1273" s="252"/>
      <c r="B1273" s="268" t="s">
        <v>1606</v>
      </c>
      <c r="C1273" s="265" t="s">
        <v>429</v>
      </c>
      <c r="D1273" s="261" t="s">
        <v>216</v>
      </c>
      <c r="E1273" s="266" t="s">
        <v>2147</v>
      </c>
      <c r="F1273" s="267">
        <v>19992</v>
      </c>
      <c r="G1273" s="263"/>
      <c r="H1273" s="263"/>
      <c r="I1273" s="263"/>
      <c r="J1273" s="267">
        <v>17.989999999999998</v>
      </c>
      <c r="K1273" s="263"/>
      <c r="L1273" s="263"/>
      <c r="M1273" s="263"/>
      <c r="N1273" s="263"/>
      <c r="O1273" s="263"/>
      <c r="P1273" s="263"/>
      <c r="Q1273" s="263"/>
    </row>
    <row r="1274" spans="1:17" ht="33.75" x14ac:dyDescent="0.2">
      <c r="A1274" s="252"/>
      <c r="B1274" s="268" t="s">
        <v>2148</v>
      </c>
      <c r="C1274" s="265" t="s">
        <v>431</v>
      </c>
      <c r="D1274" s="261" t="s">
        <v>346</v>
      </c>
      <c r="E1274" s="266" t="s">
        <v>2149</v>
      </c>
      <c r="F1274" s="267">
        <v>89.26</v>
      </c>
      <c r="G1274" s="263"/>
      <c r="H1274" s="263"/>
      <c r="I1274" s="263"/>
      <c r="J1274" s="267">
        <v>89.26</v>
      </c>
      <c r="K1274" s="263"/>
      <c r="L1274" s="263"/>
      <c r="M1274" s="263"/>
      <c r="N1274" s="263"/>
      <c r="O1274" s="263"/>
      <c r="P1274" s="263"/>
      <c r="Q1274" s="263"/>
    </row>
    <row r="1275" spans="1:17" ht="22.5" x14ac:dyDescent="0.2">
      <c r="A1275" s="252"/>
      <c r="B1275" s="268" t="s">
        <v>2150</v>
      </c>
      <c r="C1275" s="265" t="s">
        <v>433</v>
      </c>
      <c r="D1275" s="261" t="s">
        <v>434</v>
      </c>
      <c r="E1275" s="266" t="s">
        <v>2151</v>
      </c>
      <c r="F1275" s="267">
        <v>2975</v>
      </c>
      <c r="G1275" s="263"/>
      <c r="H1275" s="263"/>
      <c r="I1275" s="263"/>
      <c r="J1275" s="267">
        <v>1.49</v>
      </c>
      <c r="K1275" s="263"/>
      <c r="L1275" s="263"/>
      <c r="M1275" s="263"/>
      <c r="N1275" s="263"/>
      <c r="O1275" s="263"/>
      <c r="P1275" s="263"/>
      <c r="Q1275" s="263"/>
    </row>
    <row r="1276" spans="1:17" ht="24" x14ac:dyDescent="0.2">
      <c r="A1276" s="252">
        <v>289</v>
      </c>
      <c r="B1276" s="258" t="s">
        <v>1449</v>
      </c>
      <c r="C1276" s="259" t="s">
        <v>1450</v>
      </c>
      <c r="D1276" s="260" t="s">
        <v>216</v>
      </c>
      <c r="E1276" s="261" t="s">
        <v>2233</v>
      </c>
      <c r="F1276" s="262">
        <v>11187</v>
      </c>
      <c r="G1276" s="263"/>
      <c r="H1276" s="263"/>
      <c r="I1276" s="263"/>
      <c r="J1276" s="263">
        <v>321</v>
      </c>
      <c r="K1276" s="263"/>
      <c r="L1276" s="263"/>
      <c r="M1276" s="263"/>
      <c r="N1276" s="263"/>
      <c r="O1276" s="263"/>
      <c r="P1276" s="263"/>
      <c r="Q1276" s="263"/>
    </row>
    <row r="1277" spans="1:17" ht="63" x14ac:dyDescent="0.2">
      <c r="A1277" s="252">
        <v>290</v>
      </c>
      <c r="B1277" s="258" t="s">
        <v>1305</v>
      </c>
      <c r="C1277" s="259" t="s">
        <v>2074</v>
      </c>
      <c r="D1277" s="260" t="s">
        <v>887</v>
      </c>
      <c r="E1277" s="261" t="s">
        <v>2234</v>
      </c>
      <c r="F1277" s="262">
        <v>1261.82</v>
      </c>
      <c r="G1277" s="262">
        <v>97.9</v>
      </c>
      <c r="H1277" s="262">
        <v>13.36</v>
      </c>
      <c r="I1277" s="262">
        <v>0.32</v>
      </c>
      <c r="J1277" s="263">
        <v>8</v>
      </c>
      <c r="K1277" s="263">
        <v>1</v>
      </c>
      <c r="L1277" s="263"/>
      <c r="M1277" s="263"/>
      <c r="N1277" s="263">
        <v>7.66</v>
      </c>
      <c r="O1277" s="263">
        <v>0.05</v>
      </c>
      <c r="P1277" s="263">
        <v>0.02</v>
      </c>
      <c r="Q1277" s="263"/>
    </row>
    <row r="1278" spans="1:17" ht="19.5" x14ac:dyDescent="0.2">
      <c r="A1278" s="252"/>
      <c r="B1278" s="264"/>
      <c r="C1278" s="265" t="s">
        <v>152</v>
      </c>
      <c r="D1278" s="261" t="s">
        <v>119</v>
      </c>
      <c r="E1278" s="266" t="s">
        <v>2235</v>
      </c>
      <c r="F1278" s="267">
        <v>12.78</v>
      </c>
      <c r="G1278" s="267">
        <v>12.78</v>
      </c>
      <c r="H1278" s="263"/>
      <c r="I1278" s="263"/>
      <c r="J1278" s="267">
        <v>0.64</v>
      </c>
      <c r="K1278" s="267">
        <v>0.64</v>
      </c>
      <c r="L1278" s="263"/>
      <c r="M1278" s="263"/>
      <c r="N1278" s="263"/>
      <c r="O1278" s="263"/>
      <c r="P1278" s="263"/>
      <c r="Q1278" s="263"/>
    </row>
    <row r="1279" spans="1:17" ht="19.5" x14ac:dyDescent="0.2">
      <c r="A1279" s="252"/>
      <c r="B1279" s="268" t="s">
        <v>801</v>
      </c>
      <c r="C1279" s="265" t="s">
        <v>802</v>
      </c>
      <c r="D1279" s="261" t="s">
        <v>146</v>
      </c>
      <c r="E1279" s="266" t="s">
        <v>1783</v>
      </c>
      <c r="F1279" s="267">
        <v>76.88</v>
      </c>
      <c r="G1279" s="263"/>
      <c r="H1279" s="267">
        <v>76.88</v>
      </c>
      <c r="I1279" s="267">
        <v>15.62</v>
      </c>
      <c r="J1279" s="263"/>
      <c r="K1279" s="263"/>
      <c r="L1279" s="263"/>
      <c r="M1279" s="263"/>
      <c r="N1279" s="263"/>
      <c r="O1279" s="263"/>
      <c r="P1279" s="263"/>
      <c r="Q1279" s="263"/>
    </row>
    <row r="1280" spans="1:17" ht="22.5" x14ac:dyDescent="0.2">
      <c r="A1280" s="252"/>
      <c r="B1280" s="268" t="s">
        <v>1310</v>
      </c>
      <c r="C1280" s="265" t="s">
        <v>1311</v>
      </c>
      <c r="D1280" s="261" t="s">
        <v>146</v>
      </c>
      <c r="E1280" s="266" t="s">
        <v>1783</v>
      </c>
      <c r="F1280" s="267">
        <v>1.93</v>
      </c>
      <c r="G1280" s="263"/>
      <c r="H1280" s="267">
        <v>1.93</v>
      </c>
      <c r="I1280" s="263"/>
      <c r="J1280" s="263"/>
      <c r="K1280" s="263"/>
      <c r="L1280" s="263"/>
      <c r="M1280" s="263"/>
      <c r="N1280" s="263"/>
      <c r="O1280" s="263"/>
      <c r="P1280" s="263"/>
      <c r="Q1280" s="263"/>
    </row>
    <row r="1281" spans="1:17" ht="22.5" x14ac:dyDescent="0.2">
      <c r="A1281" s="252"/>
      <c r="B1281" s="268" t="s">
        <v>1312</v>
      </c>
      <c r="C1281" s="265" t="s">
        <v>1313</v>
      </c>
      <c r="D1281" s="261" t="s">
        <v>146</v>
      </c>
      <c r="E1281" s="266" t="s">
        <v>2076</v>
      </c>
      <c r="F1281" s="267">
        <v>7.38</v>
      </c>
      <c r="G1281" s="263"/>
      <c r="H1281" s="267">
        <v>7.38</v>
      </c>
      <c r="I1281" s="263"/>
      <c r="J1281" s="267">
        <v>7.0000000000000007E-2</v>
      </c>
      <c r="K1281" s="263"/>
      <c r="L1281" s="267">
        <v>7.0000000000000007E-2</v>
      </c>
      <c r="M1281" s="263"/>
      <c r="N1281" s="263"/>
      <c r="O1281" s="263"/>
      <c r="P1281" s="263"/>
      <c r="Q1281" s="263"/>
    </row>
    <row r="1282" spans="1:17" ht="19.5" x14ac:dyDescent="0.2">
      <c r="A1282" s="252"/>
      <c r="B1282" s="268" t="s">
        <v>407</v>
      </c>
      <c r="C1282" s="265" t="s">
        <v>212</v>
      </c>
      <c r="D1282" s="261" t="s">
        <v>146</v>
      </c>
      <c r="E1282" s="266" t="s">
        <v>1783</v>
      </c>
      <c r="F1282" s="267">
        <v>109.17</v>
      </c>
      <c r="G1282" s="263"/>
      <c r="H1282" s="267">
        <v>109.17</v>
      </c>
      <c r="I1282" s="263"/>
      <c r="J1282" s="263"/>
      <c r="K1282" s="263"/>
      <c r="L1282" s="263"/>
      <c r="M1282" s="263"/>
      <c r="N1282" s="263"/>
      <c r="O1282" s="263"/>
      <c r="P1282" s="263"/>
      <c r="Q1282" s="263"/>
    </row>
    <row r="1283" spans="1:17" ht="22.5" x14ac:dyDescent="0.2">
      <c r="A1283" s="252"/>
      <c r="B1283" s="268" t="s">
        <v>1315</v>
      </c>
      <c r="C1283" s="265" t="s">
        <v>460</v>
      </c>
      <c r="D1283" s="261" t="s">
        <v>216</v>
      </c>
      <c r="E1283" s="266" t="s">
        <v>1790</v>
      </c>
      <c r="F1283" s="267">
        <v>7161.42</v>
      </c>
      <c r="G1283" s="263"/>
      <c r="H1283" s="263"/>
      <c r="I1283" s="263"/>
      <c r="J1283" s="263"/>
      <c r="K1283" s="263"/>
      <c r="L1283" s="263"/>
      <c r="M1283" s="263"/>
      <c r="N1283" s="263"/>
      <c r="O1283" s="263"/>
      <c r="P1283" s="263"/>
      <c r="Q1283" s="263"/>
    </row>
    <row r="1284" spans="1:17" ht="22.5" x14ac:dyDescent="0.2">
      <c r="A1284" s="252"/>
      <c r="B1284" s="268" t="s">
        <v>1317</v>
      </c>
      <c r="C1284" s="265" t="s">
        <v>1318</v>
      </c>
      <c r="D1284" s="261" t="s">
        <v>216</v>
      </c>
      <c r="E1284" s="266" t="s">
        <v>2236</v>
      </c>
      <c r="F1284" s="267">
        <v>29750</v>
      </c>
      <c r="G1284" s="263"/>
      <c r="H1284" s="263"/>
      <c r="I1284" s="263"/>
      <c r="J1284" s="267">
        <v>5.95</v>
      </c>
      <c r="K1284" s="263"/>
      <c r="L1284" s="263"/>
      <c r="M1284" s="263"/>
      <c r="N1284" s="263"/>
      <c r="O1284" s="263"/>
      <c r="P1284" s="263"/>
      <c r="Q1284" s="263"/>
    </row>
    <row r="1285" spans="1:17" x14ac:dyDescent="0.2">
      <c r="A1285" s="257" t="s">
        <v>2237</v>
      </c>
      <c r="B1285" s="256"/>
      <c r="C1285" s="256"/>
      <c r="D1285" s="256"/>
      <c r="E1285" s="256"/>
      <c r="F1285" s="256"/>
      <c r="G1285" s="256"/>
      <c r="H1285" s="256"/>
      <c r="I1285" s="256"/>
      <c r="J1285" s="256"/>
      <c r="K1285" s="256"/>
      <c r="L1285" s="256"/>
      <c r="M1285" s="256"/>
      <c r="N1285" s="256"/>
      <c r="O1285" s="256"/>
      <c r="P1285" s="256"/>
      <c r="Q1285" s="256"/>
    </row>
    <row r="1286" spans="1:17" ht="24" x14ac:dyDescent="0.2">
      <c r="A1286" s="252">
        <v>291</v>
      </c>
      <c r="B1286" s="258" t="s">
        <v>2139</v>
      </c>
      <c r="C1286" s="259" t="s">
        <v>2238</v>
      </c>
      <c r="D1286" s="260" t="s">
        <v>346</v>
      </c>
      <c r="E1286" s="287">
        <v>2</v>
      </c>
      <c r="F1286" s="262">
        <v>161.84</v>
      </c>
      <c r="G1286" s="263"/>
      <c r="H1286" s="263"/>
      <c r="I1286" s="263"/>
      <c r="J1286" s="263">
        <v>324</v>
      </c>
      <c r="K1286" s="263"/>
      <c r="L1286" s="263"/>
      <c r="M1286" s="263"/>
      <c r="N1286" s="263"/>
      <c r="O1286" s="263"/>
      <c r="P1286" s="263"/>
      <c r="Q1286" s="263"/>
    </row>
    <row r="1287" spans="1:17" ht="53.25" x14ac:dyDescent="0.2">
      <c r="A1287" s="252">
        <v>292</v>
      </c>
      <c r="B1287" s="258" t="s">
        <v>1766</v>
      </c>
      <c r="C1287" s="259" t="s">
        <v>2239</v>
      </c>
      <c r="D1287" s="260" t="s">
        <v>1768</v>
      </c>
      <c r="E1287" s="261" t="s">
        <v>1769</v>
      </c>
      <c r="F1287" s="262">
        <v>99.31</v>
      </c>
      <c r="G1287" s="262">
        <v>13.41</v>
      </c>
      <c r="H1287" s="262">
        <v>5.04</v>
      </c>
      <c r="I1287" s="263"/>
      <c r="J1287" s="263">
        <v>99</v>
      </c>
      <c r="K1287" s="263">
        <v>13</v>
      </c>
      <c r="L1287" s="263">
        <v>5</v>
      </c>
      <c r="M1287" s="263"/>
      <c r="N1287" s="263">
        <v>0.96</v>
      </c>
      <c r="O1287" s="263">
        <v>0.96</v>
      </c>
      <c r="P1287" s="263"/>
      <c r="Q1287" s="263"/>
    </row>
    <row r="1288" spans="1:17" ht="19.5" x14ac:dyDescent="0.2">
      <c r="A1288" s="252"/>
      <c r="B1288" s="264"/>
      <c r="C1288" s="265" t="s">
        <v>619</v>
      </c>
      <c r="D1288" s="261" t="s">
        <v>119</v>
      </c>
      <c r="E1288" s="266" t="s">
        <v>1770</v>
      </c>
      <c r="F1288" s="267">
        <v>13.97</v>
      </c>
      <c r="G1288" s="267">
        <v>13.97</v>
      </c>
      <c r="H1288" s="263"/>
      <c r="I1288" s="263"/>
      <c r="J1288" s="267">
        <v>13.41</v>
      </c>
      <c r="K1288" s="267">
        <v>13.41</v>
      </c>
      <c r="L1288" s="263"/>
      <c r="M1288" s="263"/>
      <c r="N1288" s="263"/>
      <c r="O1288" s="263"/>
      <c r="P1288" s="263"/>
      <c r="Q1288" s="263"/>
    </row>
    <row r="1289" spans="1:17" ht="22.5" x14ac:dyDescent="0.2">
      <c r="A1289" s="252"/>
      <c r="B1289" s="268" t="s">
        <v>1602</v>
      </c>
      <c r="C1289" s="265" t="s">
        <v>327</v>
      </c>
      <c r="D1289" s="261" t="s">
        <v>146</v>
      </c>
      <c r="E1289" s="266" t="s">
        <v>1771</v>
      </c>
      <c r="F1289" s="267">
        <v>8.9700000000000006</v>
      </c>
      <c r="G1289" s="263"/>
      <c r="H1289" s="267">
        <v>8.9700000000000006</v>
      </c>
      <c r="I1289" s="263"/>
      <c r="J1289" s="267">
        <v>3.95</v>
      </c>
      <c r="K1289" s="263"/>
      <c r="L1289" s="267">
        <v>3.95</v>
      </c>
      <c r="M1289" s="263"/>
      <c r="N1289" s="263"/>
      <c r="O1289" s="263"/>
      <c r="P1289" s="263"/>
      <c r="Q1289" s="263"/>
    </row>
    <row r="1290" spans="1:17" ht="19.5" x14ac:dyDescent="0.2">
      <c r="A1290" s="252"/>
      <c r="B1290" s="268" t="s">
        <v>789</v>
      </c>
      <c r="C1290" s="265" t="s">
        <v>212</v>
      </c>
      <c r="D1290" s="261" t="s">
        <v>146</v>
      </c>
      <c r="E1290" s="266" t="s">
        <v>1033</v>
      </c>
      <c r="F1290" s="267">
        <v>109.17</v>
      </c>
      <c r="G1290" s="263"/>
      <c r="H1290" s="267">
        <v>109.17</v>
      </c>
      <c r="I1290" s="263"/>
      <c r="J1290" s="267">
        <v>1.0900000000000001</v>
      </c>
      <c r="K1290" s="263"/>
      <c r="L1290" s="267">
        <v>1.0900000000000001</v>
      </c>
      <c r="M1290" s="263"/>
      <c r="N1290" s="263"/>
      <c r="O1290" s="263"/>
      <c r="P1290" s="263"/>
      <c r="Q1290" s="263"/>
    </row>
    <row r="1291" spans="1:17" ht="22.5" x14ac:dyDescent="0.2">
      <c r="A1291" s="252"/>
      <c r="B1291" s="268" t="s">
        <v>1604</v>
      </c>
      <c r="C1291" s="265" t="s">
        <v>332</v>
      </c>
      <c r="D1291" s="261" t="s">
        <v>216</v>
      </c>
      <c r="E1291" s="266" t="s">
        <v>1605</v>
      </c>
      <c r="F1291" s="267">
        <v>11130.07</v>
      </c>
      <c r="G1291" s="263"/>
      <c r="H1291" s="263"/>
      <c r="I1291" s="263"/>
      <c r="J1291" s="267">
        <v>1.1100000000000001</v>
      </c>
      <c r="K1291" s="263"/>
      <c r="L1291" s="263"/>
      <c r="M1291" s="263"/>
      <c r="N1291" s="263"/>
      <c r="O1291" s="263"/>
      <c r="P1291" s="263"/>
      <c r="Q1291" s="263"/>
    </row>
    <row r="1292" spans="1:17" ht="22.5" x14ac:dyDescent="0.2">
      <c r="A1292" s="252"/>
      <c r="B1292" s="268" t="s">
        <v>1606</v>
      </c>
      <c r="C1292" s="265" t="s">
        <v>429</v>
      </c>
      <c r="D1292" s="261" t="s">
        <v>216</v>
      </c>
      <c r="E1292" s="266" t="s">
        <v>1772</v>
      </c>
      <c r="F1292" s="267">
        <v>19992</v>
      </c>
      <c r="G1292" s="263"/>
      <c r="H1292" s="263"/>
      <c r="I1292" s="263"/>
      <c r="J1292" s="267">
        <v>15.99</v>
      </c>
      <c r="K1292" s="263"/>
      <c r="L1292" s="263"/>
      <c r="M1292" s="263"/>
      <c r="N1292" s="263"/>
      <c r="O1292" s="263"/>
      <c r="P1292" s="263"/>
      <c r="Q1292" s="263"/>
    </row>
    <row r="1293" spans="1:17" ht="33.75" x14ac:dyDescent="0.2">
      <c r="A1293" s="288" t="s">
        <v>809</v>
      </c>
      <c r="B1293" s="268" t="s">
        <v>2240</v>
      </c>
      <c r="C1293" s="265" t="s">
        <v>345</v>
      </c>
      <c r="D1293" s="261" t="s">
        <v>346</v>
      </c>
      <c r="E1293" s="266" t="s">
        <v>1729</v>
      </c>
      <c r="F1293" s="267">
        <v>30.94</v>
      </c>
      <c r="G1293" s="263"/>
      <c r="H1293" s="263"/>
      <c r="I1293" s="263"/>
      <c r="J1293" s="267">
        <v>61.88</v>
      </c>
      <c r="K1293" s="263"/>
      <c r="L1293" s="263"/>
      <c r="M1293" s="263"/>
      <c r="N1293" s="263"/>
      <c r="O1293" s="263"/>
      <c r="P1293" s="263"/>
      <c r="Q1293" s="263"/>
    </row>
    <row r="1294" spans="1:17" ht="22.5" x14ac:dyDescent="0.2">
      <c r="A1294" s="252"/>
      <c r="B1294" s="268" t="s">
        <v>1730</v>
      </c>
      <c r="C1294" s="265" t="s">
        <v>1609</v>
      </c>
      <c r="D1294" s="261" t="s">
        <v>434</v>
      </c>
      <c r="E1294" s="266" t="s">
        <v>1773</v>
      </c>
      <c r="F1294" s="267">
        <v>1428</v>
      </c>
      <c r="G1294" s="263"/>
      <c r="H1294" s="263"/>
      <c r="I1294" s="263"/>
      <c r="J1294" s="267">
        <v>1.43</v>
      </c>
      <c r="K1294" s="263"/>
      <c r="L1294" s="263"/>
      <c r="M1294" s="263"/>
      <c r="N1294" s="263"/>
      <c r="O1294" s="263"/>
      <c r="P1294" s="263"/>
      <c r="Q1294" s="263"/>
    </row>
    <row r="1295" spans="1:17" ht="55.5" x14ac:dyDescent="0.2">
      <c r="A1295" s="252">
        <v>293</v>
      </c>
      <c r="B1295" s="258" t="s">
        <v>489</v>
      </c>
      <c r="C1295" s="259" t="s">
        <v>2241</v>
      </c>
      <c r="D1295" s="260" t="s">
        <v>399</v>
      </c>
      <c r="E1295" s="261" t="s">
        <v>485</v>
      </c>
      <c r="F1295" s="262">
        <v>8494.65</v>
      </c>
      <c r="G1295" s="262">
        <v>502.3</v>
      </c>
      <c r="H1295" s="262">
        <v>79.16</v>
      </c>
      <c r="I1295" s="262">
        <v>2.73</v>
      </c>
      <c r="J1295" s="263">
        <v>170</v>
      </c>
      <c r="K1295" s="263">
        <v>10</v>
      </c>
      <c r="L1295" s="263">
        <v>2</v>
      </c>
      <c r="M1295" s="263"/>
      <c r="N1295" s="263">
        <v>37.07</v>
      </c>
      <c r="O1295" s="263">
        <v>0.74</v>
      </c>
      <c r="P1295" s="263">
        <v>0.15</v>
      </c>
      <c r="Q1295" s="263"/>
    </row>
    <row r="1296" spans="1:17" ht="19.5" x14ac:dyDescent="0.2">
      <c r="A1296" s="252"/>
      <c r="B1296" s="264"/>
      <c r="C1296" s="265" t="s">
        <v>492</v>
      </c>
      <c r="D1296" s="261" t="s">
        <v>119</v>
      </c>
      <c r="E1296" s="266" t="s">
        <v>2242</v>
      </c>
      <c r="F1296" s="267">
        <v>13.55</v>
      </c>
      <c r="G1296" s="267">
        <v>13.55</v>
      </c>
      <c r="H1296" s="263"/>
      <c r="I1296" s="263"/>
      <c r="J1296" s="267">
        <v>10.029999999999999</v>
      </c>
      <c r="K1296" s="267">
        <v>10.029999999999999</v>
      </c>
      <c r="L1296" s="263"/>
      <c r="M1296" s="263"/>
      <c r="N1296" s="263"/>
      <c r="O1296" s="263"/>
      <c r="P1296" s="263"/>
      <c r="Q1296" s="263"/>
    </row>
    <row r="1297" spans="1:17" ht="22.5" x14ac:dyDescent="0.2">
      <c r="A1297" s="252"/>
      <c r="B1297" s="268" t="s">
        <v>402</v>
      </c>
      <c r="C1297" s="265" t="s">
        <v>403</v>
      </c>
      <c r="D1297" s="261" t="s">
        <v>146</v>
      </c>
      <c r="E1297" s="266" t="s">
        <v>1578</v>
      </c>
      <c r="F1297" s="267">
        <v>255.96</v>
      </c>
      <c r="G1297" s="263"/>
      <c r="H1297" s="267">
        <v>255.96</v>
      </c>
      <c r="I1297" s="267">
        <v>18.2</v>
      </c>
      <c r="J1297" s="263"/>
      <c r="K1297" s="263"/>
      <c r="L1297" s="263"/>
      <c r="M1297" s="263"/>
      <c r="N1297" s="263"/>
      <c r="O1297" s="263"/>
      <c r="P1297" s="263"/>
      <c r="Q1297" s="263"/>
    </row>
    <row r="1298" spans="1:17" ht="22.5" x14ac:dyDescent="0.2">
      <c r="A1298" s="252"/>
      <c r="B1298" s="268" t="s">
        <v>190</v>
      </c>
      <c r="C1298" s="265" t="s">
        <v>191</v>
      </c>
      <c r="D1298" s="261" t="s">
        <v>146</v>
      </c>
      <c r="E1298" s="266" t="s">
        <v>1355</v>
      </c>
      <c r="F1298" s="267">
        <v>127.47</v>
      </c>
      <c r="G1298" s="263"/>
      <c r="H1298" s="267">
        <v>127.47</v>
      </c>
      <c r="I1298" s="267">
        <v>18.2</v>
      </c>
      <c r="J1298" s="263"/>
      <c r="K1298" s="263"/>
      <c r="L1298" s="263"/>
      <c r="M1298" s="263"/>
      <c r="N1298" s="263"/>
      <c r="O1298" s="263"/>
      <c r="P1298" s="263"/>
      <c r="Q1298" s="263"/>
    </row>
    <row r="1299" spans="1:17" ht="19.5" x14ac:dyDescent="0.2">
      <c r="A1299" s="252"/>
      <c r="B1299" s="268" t="s">
        <v>356</v>
      </c>
      <c r="C1299" s="265" t="s">
        <v>200</v>
      </c>
      <c r="D1299" s="261" t="s">
        <v>146</v>
      </c>
      <c r="E1299" s="266" t="s">
        <v>2243</v>
      </c>
      <c r="F1299" s="267">
        <v>1.24</v>
      </c>
      <c r="G1299" s="263"/>
      <c r="H1299" s="267">
        <v>1.24</v>
      </c>
      <c r="I1299" s="263"/>
      <c r="J1299" s="267">
        <v>0.04</v>
      </c>
      <c r="K1299" s="263"/>
      <c r="L1299" s="267">
        <v>0.04</v>
      </c>
      <c r="M1299" s="263"/>
      <c r="N1299" s="263"/>
      <c r="O1299" s="263"/>
      <c r="P1299" s="263"/>
      <c r="Q1299" s="263"/>
    </row>
    <row r="1300" spans="1:17" ht="19.5" x14ac:dyDescent="0.2">
      <c r="A1300" s="252"/>
      <c r="B1300" s="268" t="s">
        <v>407</v>
      </c>
      <c r="C1300" s="265" t="s">
        <v>212</v>
      </c>
      <c r="D1300" s="261" t="s">
        <v>146</v>
      </c>
      <c r="E1300" s="266" t="s">
        <v>2244</v>
      </c>
      <c r="F1300" s="267">
        <v>109.17</v>
      </c>
      <c r="G1300" s="263"/>
      <c r="H1300" s="267">
        <v>109.17</v>
      </c>
      <c r="I1300" s="263"/>
      <c r="J1300" s="267">
        <v>1.0900000000000001</v>
      </c>
      <c r="K1300" s="263"/>
      <c r="L1300" s="267">
        <v>1.0900000000000001</v>
      </c>
      <c r="M1300" s="263"/>
      <c r="N1300" s="263"/>
      <c r="O1300" s="263"/>
      <c r="P1300" s="263"/>
      <c r="Q1300" s="263"/>
    </row>
    <row r="1301" spans="1:17" ht="22.5" x14ac:dyDescent="0.2">
      <c r="A1301" s="252"/>
      <c r="B1301" s="268" t="s">
        <v>498</v>
      </c>
      <c r="C1301" s="265" t="s">
        <v>499</v>
      </c>
      <c r="D1301" s="261" t="s">
        <v>216</v>
      </c>
      <c r="E1301" s="266" t="s">
        <v>2156</v>
      </c>
      <c r="F1301" s="267">
        <v>71400</v>
      </c>
      <c r="G1301" s="263"/>
      <c r="H1301" s="263"/>
      <c r="I1301" s="263"/>
      <c r="J1301" s="263"/>
      <c r="K1301" s="263"/>
      <c r="L1301" s="263"/>
      <c r="M1301" s="263"/>
      <c r="N1301" s="263"/>
      <c r="O1301" s="263"/>
      <c r="P1301" s="263"/>
      <c r="Q1301" s="263"/>
    </row>
    <row r="1302" spans="1:17" ht="22.5" x14ac:dyDescent="0.2">
      <c r="A1302" s="252"/>
      <c r="B1302" s="268" t="s">
        <v>500</v>
      </c>
      <c r="C1302" s="265" t="s">
        <v>219</v>
      </c>
      <c r="D1302" s="261" t="s">
        <v>220</v>
      </c>
      <c r="E1302" s="266" t="s">
        <v>2245</v>
      </c>
      <c r="F1302" s="267">
        <v>11.89</v>
      </c>
      <c r="G1302" s="263"/>
      <c r="H1302" s="263"/>
      <c r="I1302" s="263"/>
      <c r="J1302" s="267">
        <v>0.08</v>
      </c>
      <c r="K1302" s="263"/>
      <c r="L1302" s="263"/>
      <c r="M1302" s="263"/>
      <c r="N1302" s="263"/>
      <c r="O1302" s="263"/>
      <c r="P1302" s="263"/>
      <c r="Q1302" s="263"/>
    </row>
    <row r="1303" spans="1:17" ht="22.5" x14ac:dyDescent="0.2">
      <c r="A1303" s="252"/>
      <c r="B1303" s="268" t="s">
        <v>501</v>
      </c>
      <c r="C1303" s="265" t="s">
        <v>388</v>
      </c>
      <c r="D1303" s="261" t="s">
        <v>216</v>
      </c>
      <c r="E1303" s="266" t="s">
        <v>2158</v>
      </c>
      <c r="F1303" s="267">
        <v>16871.82</v>
      </c>
      <c r="G1303" s="263"/>
      <c r="H1303" s="263"/>
      <c r="I1303" s="263"/>
      <c r="J1303" s="263"/>
      <c r="K1303" s="263"/>
      <c r="L1303" s="263"/>
      <c r="M1303" s="263"/>
      <c r="N1303" s="263"/>
      <c r="O1303" s="263"/>
      <c r="P1303" s="263"/>
      <c r="Q1303" s="263"/>
    </row>
    <row r="1304" spans="1:17" ht="22.5" x14ac:dyDescent="0.2">
      <c r="A1304" s="252"/>
      <c r="B1304" s="268" t="s">
        <v>503</v>
      </c>
      <c r="C1304" s="265" t="s">
        <v>390</v>
      </c>
      <c r="D1304" s="261" t="s">
        <v>216</v>
      </c>
      <c r="E1304" s="266" t="s">
        <v>2159</v>
      </c>
      <c r="F1304" s="267">
        <v>20706</v>
      </c>
      <c r="G1304" s="263"/>
      <c r="H1304" s="263"/>
      <c r="I1304" s="263"/>
      <c r="J1304" s="263"/>
      <c r="K1304" s="263"/>
      <c r="L1304" s="263"/>
      <c r="M1304" s="263"/>
      <c r="N1304" s="263"/>
      <c r="O1304" s="263"/>
      <c r="P1304" s="263"/>
      <c r="Q1304" s="263"/>
    </row>
    <row r="1305" spans="1:17" ht="22.5" x14ac:dyDescent="0.2">
      <c r="A1305" s="252"/>
      <c r="B1305" s="268" t="s">
        <v>504</v>
      </c>
      <c r="C1305" s="265" t="s">
        <v>505</v>
      </c>
      <c r="D1305" s="261" t="s">
        <v>216</v>
      </c>
      <c r="E1305" s="266" t="s">
        <v>2160</v>
      </c>
      <c r="F1305" s="267">
        <v>11328.8</v>
      </c>
      <c r="G1305" s="263"/>
      <c r="H1305" s="263"/>
      <c r="I1305" s="263"/>
      <c r="J1305" s="263"/>
      <c r="K1305" s="263"/>
      <c r="L1305" s="263"/>
      <c r="M1305" s="263"/>
      <c r="N1305" s="263"/>
      <c r="O1305" s="263"/>
      <c r="P1305" s="263"/>
      <c r="Q1305" s="263"/>
    </row>
    <row r="1306" spans="1:17" ht="22.5" x14ac:dyDescent="0.2">
      <c r="A1306" s="252"/>
      <c r="B1306" s="268" t="s">
        <v>506</v>
      </c>
      <c r="C1306" s="265" t="s">
        <v>392</v>
      </c>
      <c r="D1306" s="261" t="s">
        <v>231</v>
      </c>
      <c r="E1306" s="266" t="s">
        <v>2246</v>
      </c>
      <c r="F1306" s="267">
        <v>40.450000000000003</v>
      </c>
      <c r="G1306" s="263"/>
      <c r="H1306" s="263"/>
      <c r="I1306" s="263"/>
      <c r="J1306" s="267">
        <v>0.04</v>
      </c>
      <c r="K1306" s="263"/>
      <c r="L1306" s="263"/>
      <c r="M1306" s="263"/>
      <c r="N1306" s="263"/>
      <c r="O1306" s="263"/>
      <c r="P1306" s="263"/>
      <c r="Q1306" s="263"/>
    </row>
    <row r="1307" spans="1:17" ht="33.75" x14ac:dyDescent="0.2">
      <c r="A1307" s="252"/>
      <c r="B1307" s="268" t="s">
        <v>507</v>
      </c>
      <c r="C1307" s="265" t="s">
        <v>508</v>
      </c>
      <c r="D1307" s="261" t="s">
        <v>412</v>
      </c>
      <c r="E1307" s="266" t="s">
        <v>2247</v>
      </c>
      <c r="F1307" s="267">
        <v>78.62</v>
      </c>
      <c r="G1307" s="263"/>
      <c r="H1307" s="263"/>
      <c r="I1307" s="263"/>
      <c r="J1307" s="267">
        <v>157.24</v>
      </c>
      <c r="K1307" s="263"/>
      <c r="L1307" s="263"/>
      <c r="M1307" s="263"/>
      <c r="N1307" s="263"/>
      <c r="O1307" s="263"/>
      <c r="P1307" s="263"/>
      <c r="Q1307" s="263"/>
    </row>
    <row r="1308" spans="1:17" ht="22.5" x14ac:dyDescent="0.2">
      <c r="A1308" s="252"/>
      <c r="B1308" s="268" t="s">
        <v>509</v>
      </c>
      <c r="C1308" s="265" t="s">
        <v>416</v>
      </c>
      <c r="D1308" s="261" t="s">
        <v>231</v>
      </c>
      <c r="E1308" s="266" t="s">
        <v>2163</v>
      </c>
      <c r="F1308" s="267">
        <v>2.38</v>
      </c>
      <c r="G1308" s="263"/>
      <c r="H1308" s="263"/>
      <c r="I1308" s="263"/>
      <c r="J1308" s="263"/>
      <c r="K1308" s="263"/>
      <c r="L1308" s="263"/>
      <c r="M1308" s="263"/>
      <c r="N1308" s="263"/>
      <c r="O1308" s="263"/>
      <c r="P1308" s="263"/>
      <c r="Q1308" s="263"/>
    </row>
    <row r="1309" spans="1:17" ht="22.5" x14ac:dyDescent="0.2">
      <c r="A1309" s="252"/>
      <c r="B1309" s="268" t="s">
        <v>510</v>
      </c>
      <c r="C1309" s="265" t="s">
        <v>418</v>
      </c>
      <c r="D1309" s="261" t="s">
        <v>220</v>
      </c>
      <c r="E1309" s="266" t="s">
        <v>2248</v>
      </c>
      <c r="F1309" s="267">
        <v>4.88</v>
      </c>
      <c r="G1309" s="263"/>
      <c r="H1309" s="263"/>
      <c r="I1309" s="263"/>
      <c r="J1309" s="267">
        <v>0.17</v>
      </c>
      <c r="K1309" s="263"/>
      <c r="L1309" s="263"/>
      <c r="M1309" s="263"/>
      <c r="N1309" s="263"/>
      <c r="O1309" s="263"/>
      <c r="P1309" s="263"/>
      <c r="Q1309" s="263"/>
    </row>
    <row r="1310" spans="1:17" ht="55.5" x14ac:dyDescent="0.2">
      <c r="A1310" s="252">
        <v>294</v>
      </c>
      <c r="B1310" s="258" t="s">
        <v>1774</v>
      </c>
      <c r="C1310" s="259" t="s">
        <v>2249</v>
      </c>
      <c r="D1310" s="260" t="s">
        <v>399</v>
      </c>
      <c r="E1310" s="261" t="s">
        <v>485</v>
      </c>
      <c r="F1310" s="262">
        <v>104.4</v>
      </c>
      <c r="G1310" s="262">
        <v>82.16</v>
      </c>
      <c r="H1310" s="262">
        <v>15.29</v>
      </c>
      <c r="I1310" s="263"/>
      <c r="J1310" s="263">
        <v>2</v>
      </c>
      <c r="K1310" s="263">
        <v>2</v>
      </c>
      <c r="L1310" s="263"/>
      <c r="M1310" s="263"/>
      <c r="N1310" s="263">
        <v>5.01</v>
      </c>
      <c r="O1310" s="263">
        <v>0.1</v>
      </c>
      <c r="P1310" s="263"/>
      <c r="Q1310" s="263"/>
    </row>
    <row r="1311" spans="1:17" ht="19.5" x14ac:dyDescent="0.2">
      <c r="A1311" s="252"/>
      <c r="B1311" s="264"/>
      <c r="C1311" s="265" t="s">
        <v>1777</v>
      </c>
      <c r="D1311" s="261" t="s">
        <v>119</v>
      </c>
      <c r="E1311" s="266" t="s">
        <v>2250</v>
      </c>
      <c r="F1311" s="267">
        <v>16.399999999999999</v>
      </c>
      <c r="G1311" s="267">
        <v>16.399999999999999</v>
      </c>
      <c r="H1311" s="263"/>
      <c r="I1311" s="263"/>
      <c r="J1311" s="267">
        <v>1.64</v>
      </c>
      <c r="K1311" s="267">
        <v>1.64</v>
      </c>
      <c r="L1311" s="263"/>
      <c r="M1311" s="263"/>
      <c r="N1311" s="263"/>
      <c r="O1311" s="263"/>
      <c r="P1311" s="263"/>
      <c r="Q1311" s="263"/>
    </row>
    <row r="1312" spans="1:17" ht="33.75" x14ac:dyDescent="0.2">
      <c r="A1312" s="252"/>
      <c r="B1312" s="268" t="s">
        <v>1779</v>
      </c>
      <c r="C1312" s="265" t="s">
        <v>1463</v>
      </c>
      <c r="D1312" s="261" t="s">
        <v>146</v>
      </c>
      <c r="E1312" s="266" t="s">
        <v>2251</v>
      </c>
      <c r="F1312" s="267">
        <v>10.19</v>
      </c>
      <c r="G1312" s="263"/>
      <c r="H1312" s="267">
        <v>10.19</v>
      </c>
      <c r="I1312" s="263"/>
      <c r="J1312" s="267">
        <v>0.31</v>
      </c>
      <c r="K1312" s="263"/>
      <c r="L1312" s="267">
        <v>0.31</v>
      </c>
      <c r="M1312" s="263"/>
      <c r="N1312" s="263"/>
      <c r="O1312" s="263"/>
      <c r="P1312" s="263"/>
      <c r="Q1312" s="263"/>
    </row>
    <row r="1313" spans="1:17" ht="22.5" x14ac:dyDescent="0.2">
      <c r="A1313" s="252"/>
      <c r="B1313" s="268" t="s">
        <v>1781</v>
      </c>
      <c r="C1313" s="265" t="s">
        <v>388</v>
      </c>
      <c r="D1313" s="261" t="s">
        <v>216</v>
      </c>
      <c r="E1313" s="266" t="s">
        <v>1782</v>
      </c>
      <c r="F1313" s="267">
        <v>16871.82</v>
      </c>
      <c r="G1313" s="263"/>
      <c r="H1313" s="263"/>
      <c r="I1313" s="263"/>
      <c r="J1313" s="263"/>
      <c r="K1313" s="263"/>
      <c r="L1313" s="263"/>
      <c r="M1313" s="263"/>
      <c r="N1313" s="263"/>
      <c r="O1313" s="263"/>
      <c r="P1313" s="263"/>
      <c r="Q1313" s="263"/>
    </row>
    <row r="1314" spans="1:17" ht="22.5" x14ac:dyDescent="0.2">
      <c r="A1314" s="252"/>
      <c r="B1314" s="268" t="s">
        <v>632</v>
      </c>
      <c r="C1314" s="265" t="s">
        <v>390</v>
      </c>
      <c r="D1314" s="261" t="s">
        <v>216</v>
      </c>
      <c r="E1314" s="266" t="s">
        <v>1615</v>
      </c>
      <c r="F1314" s="267">
        <v>20706</v>
      </c>
      <c r="G1314" s="263"/>
      <c r="H1314" s="263"/>
      <c r="I1314" s="263"/>
      <c r="J1314" s="263"/>
      <c r="K1314" s="263"/>
      <c r="L1314" s="263"/>
      <c r="M1314" s="263"/>
      <c r="N1314" s="263"/>
      <c r="O1314" s="263"/>
      <c r="P1314" s="263"/>
      <c r="Q1314" s="263"/>
    </row>
    <row r="1315" spans="1:17" ht="22.5" x14ac:dyDescent="0.2">
      <c r="A1315" s="252"/>
      <c r="B1315" s="268" t="s">
        <v>633</v>
      </c>
      <c r="C1315" s="265" t="s">
        <v>392</v>
      </c>
      <c r="D1315" s="261" t="s">
        <v>231</v>
      </c>
      <c r="E1315" s="266" t="s">
        <v>2252</v>
      </c>
      <c r="F1315" s="267">
        <v>40.450000000000003</v>
      </c>
      <c r="G1315" s="263"/>
      <c r="H1315" s="263"/>
      <c r="I1315" s="263"/>
      <c r="J1315" s="267">
        <v>0.02</v>
      </c>
      <c r="K1315" s="263"/>
      <c r="L1315" s="263"/>
      <c r="M1315" s="263"/>
      <c r="N1315" s="263"/>
      <c r="O1315" s="263"/>
      <c r="P1315" s="263"/>
      <c r="Q1315" s="263"/>
    </row>
    <row r="1316" spans="1:17" ht="22.5" x14ac:dyDescent="0.2">
      <c r="A1316" s="252"/>
      <c r="B1316" s="268" t="s">
        <v>1784</v>
      </c>
      <c r="C1316" s="265" t="s">
        <v>418</v>
      </c>
      <c r="D1316" s="261" t="s">
        <v>220</v>
      </c>
      <c r="E1316" s="266" t="s">
        <v>2253</v>
      </c>
      <c r="F1316" s="267">
        <v>4.88</v>
      </c>
      <c r="G1316" s="263"/>
      <c r="H1316" s="263"/>
      <c r="I1316" s="263"/>
      <c r="J1316" s="267">
        <v>0.1</v>
      </c>
      <c r="K1316" s="263"/>
      <c r="L1316" s="263"/>
      <c r="M1316" s="263"/>
      <c r="N1316" s="263"/>
      <c r="O1316" s="263"/>
      <c r="P1316" s="263"/>
      <c r="Q1316" s="263"/>
    </row>
    <row r="1317" spans="1:17" ht="63" x14ac:dyDescent="0.2">
      <c r="A1317" s="252">
        <v>295</v>
      </c>
      <c r="B1317" s="258" t="s">
        <v>1305</v>
      </c>
      <c r="C1317" s="259" t="s">
        <v>1786</v>
      </c>
      <c r="D1317" s="260" t="s">
        <v>887</v>
      </c>
      <c r="E1317" s="261" t="s">
        <v>2254</v>
      </c>
      <c r="F1317" s="262">
        <v>1261.82</v>
      </c>
      <c r="G1317" s="262">
        <v>97.9</v>
      </c>
      <c r="H1317" s="262">
        <v>13.36</v>
      </c>
      <c r="I1317" s="262">
        <v>0.32</v>
      </c>
      <c r="J1317" s="263">
        <v>4</v>
      </c>
      <c r="K1317" s="263"/>
      <c r="L1317" s="263"/>
      <c r="M1317" s="263"/>
      <c r="N1317" s="263">
        <v>7.66</v>
      </c>
      <c r="O1317" s="263">
        <v>0.02</v>
      </c>
      <c r="P1317" s="263">
        <v>0.02</v>
      </c>
      <c r="Q1317" s="263"/>
    </row>
    <row r="1318" spans="1:17" ht="19.5" x14ac:dyDescent="0.2">
      <c r="A1318" s="252"/>
      <c r="B1318" s="264"/>
      <c r="C1318" s="265" t="s">
        <v>152</v>
      </c>
      <c r="D1318" s="261" t="s">
        <v>119</v>
      </c>
      <c r="E1318" s="266" t="s">
        <v>1987</v>
      </c>
      <c r="F1318" s="267">
        <v>12.78</v>
      </c>
      <c r="G1318" s="267">
        <v>12.78</v>
      </c>
      <c r="H1318" s="263"/>
      <c r="I1318" s="263"/>
      <c r="J1318" s="267">
        <v>0.26</v>
      </c>
      <c r="K1318" s="267">
        <v>0.26</v>
      </c>
      <c r="L1318" s="263"/>
      <c r="M1318" s="263"/>
      <c r="N1318" s="263"/>
      <c r="O1318" s="263"/>
      <c r="P1318" s="263"/>
      <c r="Q1318" s="263"/>
    </row>
    <row r="1319" spans="1:17" ht="19.5" x14ac:dyDescent="0.2">
      <c r="A1319" s="252"/>
      <c r="B1319" s="268" t="s">
        <v>801</v>
      </c>
      <c r="C1319" s="265" t="s">
        <v>802</v>
      </c>
      <c r="D1319" s="261" t="s">
        <v>146</v>
      </c>
      <c r="E1319" s="266" t="s">
        <v>1783</v>
      </c>
      <c r="F1319" s="267">
        <v>76.88</v>
      </c>
      <c r="G1319" s="263"/>
      <c r="H1319" s="267">
        <v>76.88</v>
      </c>
      <c r="I1319" s="267">
        <v>15.62</v>
      </c>
      <c r="J1319" s="263"/>
      <c r="K1319" s="263"/>
      <c r="L1319" s="263"/>
      <c r="M1319" s="263"/>
      <c r="N1319" s="263"/>
      <c r="O1319" s="263"/>
      <c r="P1319" s="263"/>
      <c r="Q1319" s="263"/>
    </row>
    <row r="1320" spans="1:17" ht="22.5" x14ac:dyDescent="0.2">
      <c r="A1320" s="252"/>
      <c r="B1320" s="268" t="s">
        <v>1310</v>
      </c>
      <c r="C1320" s="265" t="s">
        <v>1311</v>
      </c>
      <c r="D1320" s="261" t="s">
        <v>146</v>
      </c>
      <c r="E1320" s="266" t="s">
        <v>1783</v>
      </c>
      <c r="F1320" s="267">
        <v>1.93</v>
      </c>
      <c r="G1320" s="263"/>
      <c r="H1320" s="267">
        <v>1.93</v>
      </c>
      <c r="I1320" s="263"/>
      <c r="J1320" s="263"/>
      <c r="K1320" s="263"/>
      <c r="L1320" s="263"/>
      <c r="M1320" s="263"/>
      <c r="N1320" s="263"/>
      <c r="O1320" s="263"/>
      <c r="P1320" s="263"/>
      <c r="Q1320" s="263"/>
    </row>
    <row r="1321" spans="1:17" ht="22.5" x14ac:dyDescent="0.2">
      <c r="A1321" s="252"/>
      <c r="B1321" s="268" t="s">
        <v>1312</v>
      </c>
      <c r="C1321" s="265" t="s">
        <v>1313</v>
      </c>
      <c r="D1321" s="261" t="s">
        <v>146</v>
      </c>
      <c r="E1321" s="266" t="s">
        <v>1789</v>
      </c>
      <c r="F1321" s="267">
        <v>7.38</v>
      </c>
      <c r="G1321" s="263"/>
      <c r="H1321" s="267">
        <v>7.38</v>
      </c>
      <c r="I1321" s="263"/>
      <c r="J1321" s="263"/>
      <c r="K1321" s="263"/>
      <c r="L1321" s="263"/>
      <c r="M1321" s="263"/>
      <c r="N1321" s="263"/>
      <c r="O1321" s="263"/>
      <c r="P1321" s="263"/>
      <c r="Q1321" s="263"/>
    </row>
    <row r="1322" spans="1:17" ht="19.5" x14ac:dyDescent="0.2">
      <c r="A1322" s="252"/>
      <c r="B1322" s="268" t="s">
        <v>407</v>
      </c>
      <c r="C1322" s="265" t="s">
        <v>212</v>
      </c>
      <c r="D1322" s="261" t="s">
        <v>146</v>
      </c>
      <c r="E1322" s="266" t="s">
        <v>1783</v>
      </c>
      <c r="F1322" s="267">
        <v>109.17</v>
      </c>
      <c r="G1322" s="263"/>
      <c r="H1322" s="267">
        <v>109.17</v>
      </c>
      <c r="I1322" s="263"/>
      <c r="J1322" s="263"/>
      <c r="K1322" s="263"/>
      <c r="L1322" s="263"/>
      <c r="M1322" s="263"/>
      <c r="N1322" s="263"/>
      <c r="O1322" s="263"/>
      <c r="P1322" s="263"/>
      <c r="Q1322" s="263"/>
    </row>
    <row r="1323" spans="1:17" ht="22.5" x14ac:dyDescent="0.2">
      <c r="A1323" s="252"/>
      <c r="B1323" s="268" t="s">
        <v>1315</v>
      </c>
      <c r="C1323" s="265" t="s">
        <v>460</v>
      </c>
      <c r="D1323" s="261" t="s">
        <v>216</v>
      </c>
      <c r="E1323" s="266" t="s">
        <v>1790</v>
      </c>
      <c r="F1323" s="267">
        <v>7161.42</v>
      </c>
      <c r="G1323" s="263"/>
      <c r="H1323" s="263"/>
      <c r="I1323" s="263"/>
      <c r="J1323" s="263"/>
      <c r="K1323" s="263"/>
      <c r="L1323" s="263"/>
      <c r="M1323" s="263"/>
      <c r="N1323" s="263"/>
      <c r="O1323" s="263"/>
      <c r="P1323" s="263"/>
      <c r="Q1323" s="263"/>
    </row>
    <row r="1324" spans="1:17" ht="22.5" x14ac:dyDescent="0.2">
      <c r="A1324" s="252"/>
      <c r="B1324" s="268" t="s">
        <v>1317</v>
      </c>
      <c r="C1324" s="265" t="s">
        <v>1318</v>
      </c>
      <c r="D1324" s="261" t="s">
        <v>216</v>
      </c>
      <c r="E1324" s="266" t="s">
        <v>1988</v>
      </c>
      <c r="F1324" s="267">
        <v>29750</v>
      </c>
      <c r="G1324" s="263"/>
      <c r="H1324" s="263"/>
      <c r="I1324" s="263"/>
      <c r="J1324" s="267">
        <v>2.98</v>
      </c>
      <c r="K1324" s="263"/>
      <c r="L1324" s="263"/>
      <c r="M1324" s="263"/>
      <c r="N1324" s="263"/>
      <c r="O1324" s="263"/>
      <c r="P1324" s="263"/>
      <c r="Q1324" s="263"/>
    </row>
    <row r="1325" spans="1:17" ht="41.25" x14ac:dyDescent="0.2">
      <c r="A1325" s="252">
        <v>296</v>
      </c>
      <c r="B1325" s="258" t="s">
        <v>489</v>
      </c>
      <c r="C1325" s="259" t="s">
        <v>2255</v>
      </c>
      <c r="D1325" s="260" t="s">
        <v>399</v>
      </c>
      <c r="E1325" s="261" t="s">
        <v>2256</v>
      </c>
      <c r="F1325" s="262">
        <v>632.65</v>
      </c>
      <c r="G1325" s="262">
        <v>502.3</v>
      </c>
      <c r="H1325" s="262">
        <v>79.16</v>
      </c>
      <c r="I1325" s="262">
        <v>2.73</v>
      </c>
      <c r="J1325" s="263">
        <v>1</v>
      </c>
      <c r="K1325" s="263">
        <v>1</v>
      </c>
      <c r="L1325" s="263"/>
      <c r="M1325" s="263"/>
      <c r="N1325" s="263">
        <v>37.07</v>
      </c>
      <c r="O1325" s="263">
        <v>0.06</v>
      </c>
      <c r="P1325" s="263">
        <v>0.15</v>
      </c>
      <c r="Q1325" s="263"/>
    </row>
    <row r="1326" spans="1:17" ht="19.5" x14ac:dyDescent="0.2">
      <c r="A1326" s="252"/>
      <c r="B1326" s="264"/>
      <c r="C1326" s="265" t="s">
        <v>492</v>
      </c>
      <c r="D1326" s="261" t="s">
        <v>119</v>
      </c>
      <c r="E1326" s="266" t="s">
        <v>2257</v>
      </c>
      <c r="F1326" s="267">
        <v>13.55</v>
      </c>
      <c r="G1326" s="267">
        <v>13.55</v>
      </c>
      <c r="H1326" s="263"/>
      <c r="I1326" s="263"/>
      <c r="J1326" s="267">
        <v>0.81</v>
      </c>
      <c r="K1326" s="267">
        <v>0.81</v>
      </c>
      <c r="L1326" s="263"/>
      <c r="M1326" s="263"/>
      <c r="N1326" s="263"/>
      <c r="O1326" s="263"/>
      <c r="P1326" s="263"/>
      <c r="Q1326" s="263"/>
    </row>
    <row r="1327" spans="1:17" ht="22.5" x14ac:dyDescent="0.2">
      <c r="A1327" s="252"/>
      <c r="B1327" s="268" t="s">
        <v>402</v>
      </c>
      <c r="C1327" s="265" t="s">
        <v>403</v>
      </c>
      <c r="D1327" s="261" t="s">
        <v>146</v>
      </c>
      <c r="E1327" s="266" t="s">
        <v>1578</v>
      </c>
      <c r="F1327" s="267">
        <v>255.96</v>
      </c>
      <c r="G1327" s="263"/>
      <c r="H1327" s="267">
        <v>255.96</v>
      </c>
      <c r="I1327" s="267">
        <v>18.2</v>
      </c>
      <c r="J1327" s="263"/>
      <c r="K1327" s="263"/>
      <c r="L1327" s="263"/>
      <c r="M1327" s="263"/>
      <c r="N1327" s="263"/>
      <c r="O1327" s="263"/>
      <c r="P1327" s="263"/>
      <c r="Q1327" s="263"/>
    </row>
    <row r="1328" spans="1:17" ht="22.5" x14ac:dyDescent="0.2">
      <c r="A1328" s="252"/>
      <c r="B1328" s="268" t="s">
        <v>190</v>
      </c>
      <c r="C1328" s="265" t="s">
        <v>191</v>
      </c>
      <c r="D1328" s="261" t="s">
        <v>146</v>
      </c>
      <c r="E1328" s="266" t="s">
        <v>1355</v>
      </c>
      <c r="F1328" s="267">
        <v>127.47</v>
      </c>
      <c r="G1328" s="263"/>
      <c r="H1328" s="267">
        <v>127.47</v>
      </c>
      <c r="I1328" s="267">
        <v>18.2</v>
      </c>
      <c r="J1328" s="263"/>
      <c r="K1328" s="263"/>
      <c r="L1328" s="263"/>
      <c r="M1328" s="263"/>
      <c r="N1328" s="263"/>
      <c r="O1328" s="263"/>
      <c r="P1328" s="263"/>
      <c r="Q1328" s="263"/>
    </row>
    <row r="1329" spans="1:17" ht="19.5" x14ac:dyDescent="0.2">
      <c r="A1329" s="252"/>
      <c r="B1329" s="268" t="s">
        <v>356</v>
      </c>
      <c r="C1329" s="265" t="s">
        <v>200</v>
      </c>
      <c r="D1329" s="261" t="s">
        <v>146</v>
      </c>
      <c r="E1329" s="266" t="s">
        <v>2258</v>
      </c>
      <c r="F1329" s="267">
        <v>1.24</v>
      </c>
      <c r="G1329" s="263"/>
      <c r="H1329" s="267">
        <v>1.24</v>
      </c>
      <c r="I1329" s="263"/>
      <c r="J1329" s="263"/>
      <c r="K1329" s="263"/>
      <c r="L1329" s="263"/>
      <c r="M1329" s="263"/>
      <c r="N1329" s="263"/>
      <c r="O1329" s="263"/>
      <c r="P1329" s="263"/>
      <c r="Q1329" s="263"/>
    </row>
    <row r="1330" spans="1:17" ht="19.5" x14ac:dyDescent="0.2">
      <c r="A1330" s="252"/>
      <c r="B1330" s="268" t="s">
        <v>407</v>
      </c>
      <c r="C1330" s="265" t="s">
        <v>212</v>
      </c>
      <c r="D1330" s="261" t="s">
        <v>146</v>
      </c>
      <c r="E1330" s="266" t="s">
        <v>2155</v>
      </c>
      <c r="F1330" s="267">
        <v>109.17</v>
      </c>
      <c r="G1330" s="263"/>
      <c r="H1330" s="267">
        <v>109.17</v>
      </c>
      <c r="I1330" s="263"/>
      <c r="J1330" s="263"/>
      <c r="K1330" s="263"/>
      <c r="L1330" s="263"/>
      <c r="M1330" s="263"/>
      <c r="N1330" s="263"/>
      <c r="O1330" s="263"/>
      <c r="P1330" s="263"/>
      <c r="Q1330" s="263"/>
    </row>
    <row r="1331" spans="1:17" ht="22.5" x14ac:dyDescent="0.2">
      <c r="A1331" s="252"/>
      <c r="B1331" s="268" t="s">
        <v>498</v>
      </c>
      <c r="C1331" s="265" t="s">
        <v>499</v>
      </c>
      <c r="D1331" s="261" t="s">
        <v>216</v>
      </c>
      <c r="E1331" s="266" t="s">
        <v>2156</v>
      </c>
      <c r="F1331" s="267">
        <v>71400</v>
      </c>
      <c r="G1331" s="263"/>
      <c r="H1331" s="263"/>
      <c r="I1331" s="263"/>
      <c r="J1331" s="263"/>
      <c r="K1331" s="263"/>
      <c r="L1331" s="263"/>
      <c r="M1331" s="263"/>
      <c r="N1331" s="263"/>
      <c r="O1331" s="263"/>
      <c r="P1331" s="263"/>
      <c r="Q1331" s="263"/>
    </row>
    <row r="1332" spans="1:17" ht="22.5" x14ac:dyDescent="0.2">
      <c r="A1332" s="252"/>
      <c r="B1332" s="268" t="s">
        <v>500</v>
      </c>
      <c r="C1332" s="265" t="s">
        <v>219</v>
      </c>
      <c r="D1332" s="261" t="s">
        <v>220</v>
      </c>
      <c r="E1332" s="266" t="s">
        <v>2259</v>
      </c>
      <c r="F1332" s="267">
        <v>11.89</v>
      </c>
      <c r="G1332" s="263"/>
      <c r="H1332" s="263"/>
      <c r="I1332" s="263"/>
      <c r="J1332" s="267">
        <v>0.01</v>
      </c>
      <c r="K1332" s="263"/>
      <c r="L1332" s="263"/>
      <c r="M1332" s="263"/>
      <c r="N1332" s="263"/>
      <c r="O1332" s="263"/>
      <c r="P1332" s="263"/>
      <c r="Q1332" s="263"/>
    </row>
    <row r="1333" spans="1:17" ht="22.5" x14ac:dyDescent="0.2">
      <c r="A1333" s="252"/>
      <c r="B1333" s="268" t="s">
        <v>501</v>
      </c>
      <c r="C1333" s="265" t="s">
        <v>388</v>
      </c>
      <c r="D1333" s="261" t="s">
        <v>216</v>
      </c>
      <c r="E1333" s="266" t="s">
        <v>2158</v>
      </c>
      <c r="F1333" s="267">
        <v>16871.82</v>
      </c>
      <c r="G1333" s="263"/>
      <c r="H1333" s="263"/>
      <c r="I1333" s="263"/>
      <c r="J1333" s="263"/>
      <c r="K1333" s="263"/>
      <c r="L1333" s="263"/>
      <c r="M1333" s="263"/>
      <c r="N1333" s="263"/>
      <c r="O1333" s="263"/>
      <c r="P1333" s="263"/>
      <c r="Q1333" s="263"/>
    </row>
    <row r="1334" spans="1:17" ht="22.5" x14ac:dyDescent="0.2">
      <c r="A1334" s="252"/>
      <c r="B1334" s="268" t="s">
        <v>503</v>
      </c>
      <c r="C1334" s="265" t="s">
        <v>390</v>
      </c>
      <c r="D1334" s="261" t="s">
        <v>216</v>
      </c>
      <c r="E1334" s="266" t="s">
        <v>2159</v>
      </c>
      <c r="F1334" s="267">
        <v>20706</v>
      </c>
      <c r="G1334" s="263"/>
      <c r="H1334" s="263"/>
      <c r="I1334" s="263"/>
      <c r="J1334" s="263"/>
      <c r="K1334" s="263"/>
      <c r="L1334" s="263"/>
      <c r="M1334" s="263"/>
      <c r="N1334" s="263"/>
      <c r="O1334" s="263"/>
      <c r="P1334" s="263"/>
      <c r="Q1334" s="263"/>
    </row>
    <row r="1335" spans="1:17" ht="22.5" x14ac:dyDescent="0.2">
      <c r="A1335" s="252"/>
      <c r="B1335" s="268" t="s">
        <v>504</v>
      </c>
      <c r="C1335" s="265" t="s">
        <v>505</v>
      </c>
      <c r="D1335" s="261" t="s">
        <v>216</v>
      </c>
      <c r="E1335" s="266" t="s">
        <v>2160</v>
      </c>
      <c r="F1335" s="267">
        <v>11328.8</v>
      </c>
      <c r="G1335" s="263"/>
      <c r="H1335" s="263"/>
      <c r="I1335" s="263"/>
      <c r="J1335" s="263"/>
      <c r="K1335" s="263"/>
      <c r="L1335" s="263"/>
      <c r="M1335" s="263"/>
      <c r="N1335" s="263"/>
      <c r="O1335" s="263"/>
      <c r="P1335" s="263"/>
      <c r="Q1335" s="263"/>
    </row>
    <row r="1336" spans="1:17" ht="22.5" x14ac:dyDescent="0.2">
      <c r="A1336" s="252"/>
      <c r="B1336" s="268" t="s">
        <v>506</v>
      </c>
      <c r="C1336" s="265" t="s">
        <v>392</v>
      </c>
      <c r="D1336" s="261" t="s">
        <v>231</v>
      </c>
      <c r="E1336" s="266" t="s">
        <v>2260</v>
      </c>
      <c r="F1336" s="267">
        <v>40.450000000000003</v>
      </c>
      <c r="G1336" s="263"/>
      <c r="H1336" s="263"/>
      <c r="I1336" s="263"/>
      <c r="J1336" s="263"/>
      <c r="K1336" s="263"/>
      <c r="L1336" s="263"/>
      <c r="M1336" s="263"/>
      <c r="N1336" s="263"/>
      <c r="O1336" s="263"/>
      <c r="P1336" s="263"/>
      <c r="Q1336" s="263"/>
    </row>
    <row r="1337" spans="1:17" ht="22.5" x14ac:dyDescent="0.2">
      <c r="A1337" s="252"/>
      <c r="B1337" s="268" t="s">
        <v>2261</v>
      </c>
      <c r="C1337" s="265" t="s">
        <v>416</v>
      </c>
      <c r="D1337" s="261" t="s">
        <v>231</v>
      </c>
      <c r="E1337" s="266" t="s">
        <v>1346</v>
      </c>
      <c r="F1337" s="267">
        <v>2.38</v>
      </c>
      <c r="G1337" s="263"/>
      <c r="H1337" s="263"/>
      <c r="I1337" s="263"/>
      <c r="J1337" s="263"/>
      <c r="K1337" s="263"/>
      <c r="L1337" s="263"/>
      <c r="M1337" s="263"/>
      <c r="N1337" s="263"/>
      <c r="O1337" s="263"/>
      <c r="P1337" s="263"/>
      <c r="Q1337" s="263"/>
    </row>
    <row r="1338" spans="1:17" ht="22.5" x14ac:dyDescent="0.2">
      <c r="A1338" s="252"/>
      <c r="B1338" s="268" t="s">
        <v>2262</v>
      </c>
      <c r="C1338" s="265" t="s">
        <v>418</v>
      </c>
      <c r="D1338" s="261" t="s">
        <v>220</v>
      </c>
      <c r="E1338" s="266" t="s">
        <v>2263</v>
      </c>
      <c r="F1338" s="267">
        <v>4.88</v>
      </c>
      <c r="G1338" s="263"/>
      <c r="H1338" s="263"/>
      <c r="I1338" s="263"/>
      <c r="J1338" s="267">
        <v>0.01</v>
      </c>
      <c r="K1338" s="263"/>
      <c r="L1338" s="263"/>
      <c r="M1338" s="263"/>
      <c r="N1338" s="263"/>
      <c r="O1338" s="263"/>
      <c r="P1338" s="263"/>
      <c r="Q1338" s="263"/>
    </row>
    <row r="1339" spans="1:17" ht="48" x14ac:dyDescent="0.2">
      <c r="A1339" s="252">
        <v>297</v>
      </c>
      <c r="B1339" s="258" t="s">
        <v>2264</v>
      </c>
      <c r="C1339" s="259" t="s">
        <v>2265</v>
      </c>
      <c r="D1339" s="260" t="s">
        <v>412</v>
      </c>
      <c r="E1339" s="287">
        <v>0.15</v>
      </c>
      <c r="F1339" s="262">
        <v>52.34</v>
      </c>
      <c r="G1339" s="263"/>
      <c r="H1339" s="263"/>
      <c r="I1339" s="263"/>
      <c r="J1339" s="263">
        <v>8</v>
      </c>
      <c r="K1339" s="263"/>
      <c r="L1339" s="263"/>
      <c r="M1339" s="263"/>
      <c r="N1339" s="263"/>
      <c r="O1339" s="263"/>
      <c r="P1339" s="263"/>
      <c r="Q1339" s="263"/>
    </row>
    <row r="1340" spans="1:17" ht="31.5" x14ac:dyDescent="0.2">
      <c r="A1340" s="252">
        <v>298</v>
      </c>
      <c r="B1340" s="258" t="s">
        <v>2266</v>
      </c>
      <c r="C1340" s="259" t="s">
        <v>2267</v>
      </c>
      <c r="D1340" s="260" t="s">
        <v>671</v>
      </c>
      <c r="E1340" s="261" t="s">
        <v>177</v>
      </c>
      <c r="F1340" s="262">
        <v>2919.81</v>
      </c>
      <c r="G1340" s="262">
        <v>455.8</v>
      </c>
      <c r="H1340" s="262">
        <v>945.62</v>
      </c>
      <c r="I1340" s="262">
        <v>373.18</v>
      </c>
      <c r="J1340" s="263">
        <v>146</v>
      </c>
      <c r="K1340" s="263">
        <v>23</v>
      </c>
      <c r="L1340" s="263">
        <v>47</v>
      </c>
      <c r="M1340" s="263">
        <v>19</v>
      </c>
      <c r="N1340" s="263">
        <v>34.4</v>
      </c>
      <c r="O1340" s="263">
        <v>1.72</v>
      </c>
      <c r="P1340" s="263">
        <v>23.83</v>
      </c>
      <c r="Q1340" s="263">
        <v>1.19</v>
      </c>
    </row>
    <row r="1341" spans="1:17" ht="19.5" x14ac:dyDescent="0.2">
      <c r="A1341" s="252"/>
      <c r="B1341" s="264"/>
      <c r="C1341" s="265" t="s">
        <v>185</v>
      </c>
      <c r="D1341" s="261" t="s">
        <v>119</v>
      </c>
      <c r="E1341" s="266" t="s">
        <v>2268</v>
      </c>
      <c r="F1341" s="267">
        <v>13.25</v>
      </c>
      <c r="G1341" s="267">
        <v>13.25</v>
      </c>
      <c r="H1341" s="263"/>
      <c r="I1341" s="263"/>
      <c r="J1341" s="267">
        <v>22.79</v>
      </c>
      <c r="K1341" s="267">
        <v>22.79</v>
      </c>
      <c r="L1341" s="263"/>
      <c r="M1341" s="263"/>
      <c r="N1341" s="263"/>
      <c r="O1341" s="263"/>
      <c r="P1341" s="263"/>
      <c r="Q1341" s="263"/>
    </row>
    <row r="1342" spans="1:17" ht="22.5" x14ac:dyDescent="0.2">
      <c r="A1342" s="252"/>
      <c r="B1342" s="268" t="s">
        <v>654</v>
      </c>
      <c r="C1342" s="265" t="s">
        <v>655</v>
      </c>
      <c r="D1342" s="261" t="s">
        <v>146</v>
      </c>
      <c r="E1342" s="266" t="s">
        <v>2269</v>
      </c>
      <c r="F1342" s="267">
        <v>172.79</v>
      </c>
      <c r="G1342" s="263"/>
      <c r="H1342" s="267">
        <v>172.79</v>
      </c>
      <c r="I1342" s="267">
        <v>18.2</v>
      </c>
      <c r="J1342" s="267">
        <v>3.46</v>
      </c>
      <c r="K1342" s="263"/>
      <c r="L1342" s="267">
        <v>3.46</v>
      </c>
      <c r="M1342" s="267">
        <v>0.36</v>
      </c>
      <c r="N1342" s="263"/>
      <c r="O1342" s="263"/>
      <c r="P1342" s="263"/>
      <c r="Q1342" s="263"/>
    </row>
    <row r="1343" spans="1:17" ht="19.5" x14ac:dyDescent="0.2">
      <c r="A1343" s="252"/>
      <c r="B1343" s="268" t="s">
        <v>2270</v>
      </c>
      <c r="C1343" s="265" t="s">
        <v>2271</v>
      </c>
      <c r="D1343" s="261" t="s">
        <v>146</v>
      </c>
      <c r="E1343" s="266" t="s">
        <v>2272</v>
      </c>
      <c r="F1343" s="267">
        <v>34.08</v>
      </c>
      <c r="G1343" s="263"/>
      <c r="H1343" s="267">
        <v>34.08</v>
      </c>
      <c r="I1343" s="267">
        <v>15.62</v>
      </c>
      <c r="J1343" s="267">
        <v>40.21</v>
      </c>
      <c r="K1343" s="263"/>
      <c r="L1343" s="267">
        <v>40.21</v>
      </c>
      <c r="M1343" s="267">
        <v>18.43</v>
      </c>
      <c r="N1343" s="263"/>
      <c r="O1343" s="263"/>
      <c r="P1343" s="263"/>
      <c r="Q1343" s="263"/>
    </row>
    <row r="1344" spans="1:17" ht="22.5" x14ac:dyDescent="0.2">
      <c r="A1344" s="252"/>
      <c r="B1344" s="268" t="s">
        <v>405</v>
      </c>
      <c r="C1344" s="265" t="s">
        <v>327</v>
      </c>
      <c r="D1344" s="261" t="s">
        <v>146</v>
      </c>
      <c r="E1344" s="266" t="s">
        <v>2273</v>
      </c>
      <c r="F1344" s="267">
        <v>8.9700000000000006</v>
      </c>
      <c r="G1344" s="263"/>
      <c r="H1344" s="267">
        <v>8.9700000000000006</v>
      </c>
      <c r="I1344" s="263"/>
      <c r="J1344" s="267">
        <v>1.26</v>
      </c>
      <c r="K1344" s="263"/>
      <c r="L1344" s="267">
        <v>1.26</v>
      </c>
      <c r="M1344" s="263"/>
      <c r="N1344" s="263"/>
      <c r="O1344" s="263"/>
      <c r="P1344" s="263"/>
      <c r="Q1344" s="263"/>
    </row>
    <row r="1345" spans="1:17" ht="19.5" x14ac:dyDescent="0.2">
      <c r="A1345" s="252"/>
      <c r="B1345" s="268" t="s">
        <v>2274</v>
      </c>
      <c r="C1345" s="265" t="s">
        <v>2275</v>
      </c>
      <c r="D1345" s="261" t="s">
        <v>146</v>
      </c>
      <c r="E1345" s="266" t="s">
        <v>2276</v>
      </c>
      <c r="F1345" s="267">
        <v>3.46</v>
      </c>
      <c r="G1345" s="263"/>
      <c r="H1345" s="267">
        <v>3.46</v>
      </c>
      <c r="I1345" s="263"/>
      <c r="J1345" s="267">
        <v>1.21</v>
      </c>
      <c r="K1345" s="263"/>
      <c r="L1345" s="267">
        <v>1.21</v>
      </c>
      <c r="M1345" s="263"/>
      <c r="N1345" s="263"/>
      <c r="O1345" s="263"/>
      <c r="P1345" s="263"/>
      <c r="Q1345" s="263"/>
    </row>
    <row r="1346" spans="1:17" ht="19.5" x14ac:dyDescent="0.2">
      <c r="A1346" s="252"/>
      <c r="B1346" s="268" t="s">
        <v>662</v>
      </c>
      <c r="C1346" s="265" t="s">
        <v>663</v>
      </c>
      <c r="D1346" s="261" t="s">
        <v>146</v>
      </c>
      <c r="E1346" s="266" t="s">
        <v>2269</v>
      </c>
      <c r="F1346" s="267">
        <v>119.46</v>
      </c>
      <c r="G1346" s="263"/>
      <c r="H1346" s="267">
        <v>119.46</v>
      </c>
      <c r="I1346" s="263"/>
      <c r="J1346" s="267">
        <v>2.39</v>
      </c>
      <c r="K1346" s="263"/>
      <c r="L1346" s="267">
        <v>2.39</v>
      </c>
      <c r="M1346" s="263"/>
      <c r="N1346" s="263"/>
      <c r="O1346" s="263"/>
      <c r="P1346" s="263"/>
      <c r="Q1346" s="263"/>
    </row>
    <row r="1347" spans="1:17" ht="22.5" x14ac:dyDescent="0.2">
      <c r="A1347" s="252"/>
      <c r="B1347" s="268" t="s">
        <v>2277</v>
      </c>
      <c r="C1347" s="265" t="s">
        <v>2278</v>
      </c>
      <c r="D1347" s="261" t="s">
        <v>216</v>
      </c>
      <c r="E1347" s="266" t="s">
        <v>2279</v>
      </c>
      <c r="F1347" s="267">
        <v>10329.200000000001</v>
      </c>
      <c r="G1347" s="263"/>
      <c r="H1347" s="263"/>
      <c r="I1347" s="263"/>
      <c r="J1347" s="267">
        <v>1.03</v>
      </c>
      <c r="K1347" s="263"/>
      <c r="L1347" s="263"/>
      <c r="M1347" s="263"/>
      <c r="N1347" s="263"/>
      <c r="O1347" s="263"/>
      <c r="P1347" s="263"/>
      <c r="Q1347" s="263"/>
    </row>
    <row r="1348" spans="1:17" ht="22.5" x14ac:dyDescent="0.2">
      <c r="A1348" s="252"/>
      <c r="B1348" s="268" t="s">
        <v>2280</v>
      </c>
      <c r="C1348" s="265" t="s">
        <v>2281</v>
      </c>
      <c r="D1348" s="261" t="s">
        <v>2282</v>
      </c>
      <c r="E1348" s="266" t="s">
        <v>2283</v>
      </c>
      <c r="F1348" s="267">
        <v>25.12</v>
      </c>
      <c r="G1348" s="263"/>
      <c r="H1348" s="263"/>
      <c r="I1348" s="263"/>
      <c r="J1348" s="267">
        <v>16.829999999999998</v>
      </c>
      <c r="K1348" s="263"/>
      <c r="L1348" s="263"/>
      <c r="M1348" s="263"/>
      <c r="N1348" s="263"/>
      <c r="O1348" s="263"/>
      <c r="P1348" s="263"/>
      <c r="Q1348" s="263"/>
    </row>
    <row r="1349" spans="1:17" ht="22.5" x14ac:dyDescent="0.2">
      <c r="A1349" s="252"/>
      <c r="B1349" s="268" t="s">
        <v>2284</v>
      </c>
      <c r="C1349" s="265" t="s">
        <v>462</v>
      </c>
      <c r="D1349" s="261" t="s">
        <v>231</v>
      </c>
      <c r="E1349" s="266" t="s">
        <v>2285</v>
      </c>
      <c r="F1349" s="267">
        <v>11.66</v>
      </c>
      <c r="G1349" s="263"/>
      <c r="H1349" s="263"/>
      <c r="I1349" s="263"/>
      <c r="J1349" s="267">
        <v>0.56000000000000005</v>
      </c>
      <c r="K1349" s="263"/>
      <c r="L1349" s="263"/>
      <c r="M1349" s="263"/>
      <c r="N1349" s="263"/>
      <c r="O1349" s="263"/>
      <c r="P1349" s="263"/>
      <c r="Q1349" s="263"/>
    </row>
    <row r="1350" spans="1:17" ht="22.5" x14ac:dyDescent="0.2">
      <c r="A1350" s="252"/>
      <c r="B1350" s="268" t="s">
        <v>2286</v>
      </c>
      <c r="C1350" s="265" t="s">
        <v>2287</v>
      </c>
      <c r="D1350" s="261" t="s">
        <v>2282</v>
      </c>
      <c r="E1350" s="266" t="s">
        <v>2283</v>
      </c>
      <c r="F1350" s="267">
        <v>9.0399999999999991</v>
      </c>
      <c r="G1350" s="263"/>
      <c r="H1350" s="263"/>
      <c r="I1350" s="263"/>
      <c r="J1350" s="267">
        <v>6.06</v>
      </c>
      <c r="K1350" s="263"/>
      <c r="L1350" s="263"/>
      <c r="M1350" s="263"/>
      <c r="N1350" s="263"/>
      <c r="O1350" s="263"/>
      <c r="P1350" s="263"/>
      <c r="Q1350" s="263"/>
    </row>
    <row r="1351" spans="1:17" ht="22.5" x14ac:dyDescent="0.2">
      <c r="A1351" s="252"/>
      <c r="B1351" s="268" t="s">
        <v>2288</v>
      </c>
      <c r="C1351" s="265" t="s">
        <v>2289</v>
      </c>
      <c r="D1351" s="261" t="s">
        <v>231</v>
      </c>
      <c r="E1351" s="266" t="s">
        <v>2290</v>
      </c>
      <c r="F1351" s="267">
        <v>36.53</v>
      </c>
      <c r="G1351" s="263"/>
      <c r="H1351" s="263"/>
      <c r="I1351" s="263"/>
      <c r="J1351" s="267">
        <v>0.73</v>
      </c>
      <c r="K1351" s="263"/>
      <c r="L1351" s="263"/>
      <c r="M1351" s="263"/>
      <c r="N1351" s="263"/>
      <c r="O1351" s="263"/>
      <c r="P1351" s="263"/>
      <c r="Q1351" s="263"/>
    </row>
    <row r="1352" spans="1:17" ht="22.5" x14ac:dyDescent="0.2">
      <c r="A1352" s="252"/>
      <c r="B1352" s="268" t="s">
        <v>2291</v>
      </c>
      <c r="C1352" s="265" t="s">
        <v>2292</v>
      </c>
      <c r="D1352" s="261" t="s">
        <v>2282</v>
      </c>
      <c r="E1352" s="266" t="s">
        <v>2293</v>
      </c>
      <c r="F1352" s="267">
        <v>298.10000000000002</v>
      </c>
      <c r="G1352" s="263"/>
      <c r="H1352" s="263"/>
      <c r="I1352" s="263"/>
      <c r="J1352" s="267">
        <v>26.83</v>
      </c>
      <c r="K1352" s="263"/>
      <c r="L1352" s="263"/>
      <c r="M1352" s="263"/>
      <c r="N1352" s="263"/>
      <c r="O1352" s="263"/>
      <c r="P1352" s="263"/>
      <c r="Q1352" s="263"/>
    </row>
    <row r="1353" spans="1:17" ht="22.5" x14ac:dyDescent="0.2">
      <c r="A1353" s="252"/>
      <c r="B1353" s="268" t="s">
        <v>2294</v>
      </c>
      <c r="C1353" s="265" t="s">
        <v>2295</v>
      </c>
      <c r="D1353" s="261" t="s">
        <v>2282</v>
      </c>
      <c r="E1353" s="266" t="s">
        <v>2296</v>
      </c>
      <c r="F1353" s="267">
        <v>65.8</v>
      </c>
      <c r="G1353" s="263"/>
      <c r="H1353" s="263"/>
      <c r="I1353" s="263"/>
      <c r="J1353" s="267">
        <v>22.04</v>
      </c>
      <c r="K1353" s="263"/>
      <c r="L1353" s="263"/>
      <c r="M1353" s="263"/>
      <c r="N1353" s="263"/>
      <c r="O1353" s="263"/>
      <c r="P1353" s="263"/>
      <c r="Q1353" s="263"/>
    </row>
    <row r="1354" spans="1:17" ht="22.5" x14ac:dyDescent="0.2">
      <c r="A1354" s="252"/>
      <c r="B1354" s="268" t="s">
        <v>2297</v>
      </c>
      <c r="C1354" s="265" t="s">
        <v>2298</v>
      </c>
      <c r="D1354" s="261" t="s">
        <v>346</v>
      </c>
      <c r="E1354" s="266" t="s">
        <v>2299</v>
      </c>
      <c r="F1354" s="267">
        <v>0.28999999999999998</v>
      </c>
      <c r="G1354" s="263"/>
      <c r="H1354" s="263"/>
      <c r="I1354" s="263"/>
      <c r="J1354" s="267">
        <v>0.26</v>
      </c>
      <c r="K1354" s="263"/>
      <c r="L1354" s="263"/>
      <c r="M1354" s="263"/>
      <c r="N1354" s="263"/>
      <c r="O1354" s="263"/>
      <c r="P1354" s="263"/>
      <c r="Q1354" s="263"/>
    </row>
    <row r="1355" spans="1:17" ht="22.5" x14ac:dyDescent="0.2">
      <c r="A1355" s="252"/>
      <c r="B1355" s="268" t="s">
        <v>2300</v>
      </c>
      <c r="C1355" s="265" t="s">
        <v>2301</v>
      </c>
      <c r="D1355" s="261" t="s">
        <v>2282</v>
      </c>
      <c r="E1355" s="266" t="s">
        <v>2302</v>
      </c>
      <c r="F1355" s="267">
        <v>21.37</v>
      </c>
      <c r="G1355" s="263"/>
      <c r="H1355" s="263"/>
      <c r="I1355" s="263"/>
      <c r="J1355" s="267">
        <v>1.07</v>
      </c>
      <c r="K1355" s="263"/>
      <c r="L1355" s="263"/>
      <c r="M1355" s="263"/>
      <c r="N1355" s="263"/>
      <c r="O1355" s="263"/>
      <c r="P1355" s="263"/>
      <c r="Q1355" s="263"/>
    </row>
    <row r="1356" spans="1:17" ht="22.5" x14ac:dyDescent="0.2">
      <c r="A1356" s="252"/>
      <c r="B1356" s="268" t="s">
        <v>2303</v>
      </c>
      <c r="C1356" s="265" t="s">
        <v>482</v>
      </c>
      <c r="D1356" s="261" t="s">
        <v>71</v>
      </c>
      <c r="E1356" s="266" t="s">
        <v>2304</v>
      </c>
      <c r="F1356" s="267">
        <v>1</v>
      </c>
      <c r="G1356" s="263"/>
      <c r="H1356" s="263"/>
      <c r="I1356" s="263"/>
      <c r="J1356" s="267">
        <v>0.46</v>
      </c>
      <c r="K1356" s="263"/>
      <c r="L1356" s="263"/>
      <c r="M1356" s="263"/>
      <c r="N1356" s="263"/>
      <c r="O1356" s="263"/>
      <c r="P1356" s="263"/>
      <c r="Q1356" s="263"/>
    </row>
    <row r="1357" spans="1:17" ht="72" x14ac:dyDescent="0.2">
      <c r="A1357" s="252">
        <v>299</v>
      </c>
      <c r="B1357" s="258" t="s">
        <v>1385</v>
      </c>
      <c r="C1357" s="259" t="s">
        <v>2305</v>
      </c>
      <c r="D1357" s="260" t="s">
        <v>412</v>
      </c>
      <c r="E1357" s="287">
        <v>5</v>
      </c>
      <c r="F1357" s="262" t="s">
        <v>2306</v>
      </c>
      <c r="G1357" s="263"/>
      <c r="H1357" s="263"/>
      <c r="I1357" s="263"/>
      <c r="J1357" s="263">
        <v>148</v>
      </c>
      <c r="K1357" s="263"/>
      <c r="L1357" s="263"/>
      <c r="M1357" s="263"/>
      <c r="N1357" s="263"/>
      <c r="O1357" s="263"/>
      <c r="P1357" s="263"/>
      <c r="Q1357" s="263"/>
    </row>
    <row r="1358" spans="1:17" x14ac:dyDescent="0.2">
      <c r="A1358" s="257" t="s">
        <v>243</v>
      </c>
      <c r="B1358" s="256"/>
      <c r="C1358" s="256"/>
      <c r="D1358" s="256"/>
      <c r="E1358" s="256"/>
      <c r="F1358" s="256"/>
      <c r="G1358" s="256"/>
      <c r="H1358" s="256"/>
      <c r="I1358" s="256"/>
      <c r="J1358" s="262">
        <v>3279</v>
      </c>
      <c r="K1358" s="262">
        <v>165</v>
      </c>
      <c r="L1358" s="262">
        <v>85</v>
      </c>
      <c r="M1358" s="262">
        <v>19</v>
      </c>
      <c r="N1358" s="263"/>
      <c r="O1358" s="262">
        <v>11.89</v>
      </c>
      <c r="P1358" s="263"/>
      <c r="Q1358" s="262">
        <v>1.22</v>
      </c>
    </row>
    <row r="1359" spans="1:17" x14ac:dyDescent="0.2">
      <c r="A1359" s="257" t="s">
        <v>244</v>
      </c>
      <c r="B1359" s="256"/>
      <c r="C1359" s="256"/>
      <c r="D1359" s="256"/>
      <c r="E1359" s="256"/>
      <c r="F1359" s="256"/>
      <c r="G1359" s="256"/>
      <c r="H1359" s="256"/>
      <c r="I1359" s="256"/>
      <c r="J1359" s="262">
        <v>202</v>
      </c>
      <c r="K1359" s="263"/>
      <c r="L1359" s="263"/>
      <c r="M1359" s="263"/>
      <c r="N1359" s="263"/>
      <c r="O1359" s="263"/>
      <c r="P1359" s="263"/>
      <c r="Q1359" s="263"/>
    </row>
    <row r="1360" spans="1:17" x14ac:dyDescent="0.2">
      <c r="A1360" s="257" t="s">
        <v>245</v>
      </c>
      <c r="B1360" s="256"/>
      <c r="C1360" s="256"/>
      <c r="D1360" s="256"/>
      <c r="E1360" s="256"/>
      <c r="F1360" s="256"/>
      <c r="G1360" s="256"/>
      <c r="H1360" s="256"/>
      <c r="I1360" s="256"/>
      <c r="J1360" s="262">
        <v>128</v>
      </c>
      <c r="K1360" s="263"/>
      <c r="L1360" s="263"/>
      <c r="M1360" s="263"/>
      <c r="N1360" s="263"/>
      <c r="O1360" s="263"/>
      <c r="P1360" s="263"/>
      <c r="Q1360" s="263"/>
    </row>
    <row r="1361" spans="1:17" x14ac:dyDescent="0.2">
      <c r="A1361" s="269" t="s">
        <v>2307</v>
      </c>
      <c r="B1361" s="256"/>
      <c r="C1361" s="256"/>
      <c r="D1361" s="256"/>
      <c r="E1361" s="256"/>
      <c r="F1361" s="256"/>
      <c r="G1361" s="256"/>
      <c r="H1361" s="256"/>
      <c r="I1361" s="256"/>
      <c r="J1361" s="263"/>
      <c r="K1361" s="263"/>
      <c r="L1361" s="263"/>
      <c r="M1361" s="263"/>
      <c r="N1361" s="263"/>
      <c r="O1361" s="263"/>
      <c r="P1361" s="263"/>
      <c r="Q1361" s="263"/>
    </row>
    <row r="1362" spans="1:17" x14ac:dyDescent="0.2">
      <c r="A1362" s="257" t="s">
        <v>570</v>
      </c>
      <c r="B1362" s="256"/>
      <c r="C1362" s="256"/>
      <c r="D1362" s="256"/>
      <c r="E1362" s="256"/>
      <c r="F1362" s="256"/>
      <c r="G1362" s="256"/>
      <c r="H1362" s="256"/>
      <c r="I1362" s="256"/>
      <c r="J1362" s="262">
        <v>3396</v>
      </c>
      <c r="K1362" s="263"/>
      <c r="L1362" s="263"/>
      <c r="M1362" s="263"/>
      <c r="N1362" s="263"/>
      <c r="O1362" s="262">
        <v>10.17</v>
      </c>
      <c r="P1362" s="263"/>
      <c r="Q1362" s="262">
        <v>0.03</v>
      </c>
    </row>
    <row r="1363" spans="1:17" x14ac:dyDescent="0.2">
      <c r="A1363" s="257" t="s">
        <v>571</v>
      </c>
      <c r="B1363" s="256"/>
      <c r="C1363" s="256"/>
      <c r="D1363" s="256"/>
      <c r="E1363" s="256"/>
      <c r="F1363" s="256"/>
      <c r="G1363" s="256"/>
      <c r="H1363" s="256"/>
      <c r="I1363" s="256"/>
      <c r="J1363" s="262">
        <v>213</v>
      </c>
      <c r="K1363" s="263"/>
      <c r="L1363" s="263"/>
      <c r="M1363" s="263"/>
      <c r="N1363" s="263"/>
      <c r="O1363" s="262">
        <v>1.72</v>
      </c>
      <c r="P1363" s="263"/>
      <c r="Q1363" s="262">
        <v>1.19</v>
      </c>
    </row>
    <row r="1364" spans="1:17" x14ac:dyDescent="0.2">
      <c r="A1364" s="257" t="s">
        <v>252</v>
      </c>
      <c r="B1364" s="256"/>
      <c r="C1364" s="256"/>
      <c r="D1364" s="256"/>
      <c r="E1364" s="256"/>
      <c r="F1364" s="256"/>
      <c r="G1364" s="256"/>
      <c r="H1364" s="256"/>
      <c r="I1364" s="256"/>
      <c r="J1364" s="262">
        <v>3609</v>
      </c>
      <c r="K1364" s="263"/>
      <c r="L1364" s="263"/>
      <c r="M1364" s="263"/>
      <c r="N1364" s="263"/>
      <c r="O1364" s="262">
        <v>11.89</v>
      </c>
      <c r="P1364" s="263"/>
      <c r="Q1364" s="262">
        <v>1.22</v>
      </c>
    </row>
    <row r="1365" spans="1:17" x14ac:dyDescent="0.2">
      <c r="A1365" s="257" t="s">
        <v>253</v>
      </c>
      <c r="B1365" s="256"/>
      <c r="C1365" s="256"/>
      <c r="D1365" s="256"/>
      <c r="E1365" s="256"/>
      <c r="F1365" s="256"/>
      <c r="G1365" s="256"/>
      <c r="H1365" s="256"/>
      <c r="I1365" s="256"/>
      <c r="J1365" s="263"/>
      <c r="K1365" s="263"/>
      <c r="L1365" s="263"/>
      <c r="M1365" s="263"/>
      <c r="N1365" s="263"/>
      <c r="O1365" s="263"/>
      <c r="P1365" s="263"/>
      <c r="Q1365" s="263"/>
    </row>
    <row r="1366" spans="1:17" x14ac:dyDescent="0.2">
      <c r="A1366" s="257" t="s">
        <v>572</v>
      </c>
      <c r="B1366" s="256"/>
      <c r="C1366" s="256"/>
      <c r="D1366" s="256"/>
      <c r="E1366" s="256"/>
      <c r="F1366" s="256"/>
      <c r="G1366" s="256"/>
      <c r="H1366" s="256"/>
      <c r="I1366" s="256"/>
      <c r="J1366" s="262">
        <v>3029</v>
      </c>
      <c r="K1366" s="263"/>
      <c r="L1366" s="263"/>
      <c r="M1366" s="263"/>
      <c r="N1366" s="263"/>
      <c r="O1366" s="263"/>
      <c r="P1366" s="263"/>
      <c r="Q1366" s="263"/>
    </row>
    <row r="1367" spans="1:17" x14ac:dyDescent="0.2">
      <c r="A1367" s="257" t="s">
        <v>254</v>
      </c>
      <c r="B1367" s="256"/>
      <c r="C1367" s="256"/>
      <c r="D1367" s="256"/>
      <c r="E1367" s="256"/>
      <c r="F1367" s="256"/>
      <c r="G1367" s="256"/>
      <c r="H1367" s="256"/>
      <c r="I1367" s="256"/>
      <c r="J1367" s="262">
        <v>85</v>
      </c>
      <c r="K1367" s="263"/>
      <c r="L1367" s="263"/>
      <c r="M1367" s="263"/>
      <c r="N1367" s="263"/>
      <c r="O1367" s="263"/>
      <c r="P1367" s="263"/>
      <c r="Q1367" s="263"/>
    </row>
    <row r="1368" spans="1:17" x14ac:dyDescent="0.2">
      <c r="A1368" s="257" t="s">
        <v>255</v>
      </c>
      <c r="B1368" s="256"/>
      <c r="C1368" s="256"/>
      <c r="D1368" s="256"/>
      <c r="E1368" s="256"/>
      <c r="F1368" s="256"/>
      <c r="G1368" s="256"/>
      <c r="H1368" s="256"/>
      <c r="I1368" s="256"/>
      <c r="J1368" s="262">
        <v>184</v>
      </c>
      <c r="K1368" s="263"/>
      <c r="L1368" s="263"/>
      <c r="M1368" s="263"/>
      <c r="N1368" s="263"/>
      <c r="O1368" s="263"/>
      <c r="P1368" s="263"/>
      <c r="Q1368" s="263"/>
    </row>
    <row r="1369" spans="1:17" x14ac:dyDescent="0.2">
      <c r="A1369" s="257" t="s">
        <v>256</v>
      </c>
      <c r="B1369" s="256"/>
      <c r="C1369" s="256"/>
      <c r="D1369" s="256"/>
      <c r="E1369" s="256"/>
      <c r="F1369" s="256"/>
      <c r="G1369" s="256"/>
      <c r="H1369" s="256"/>
      <c r="I1369" s="256"/>
      <c r="J1369" s="262">
        <v>202</v>
      </c>
      <c r="K1369" s="263"/>
      <c r="L1369" s="263"/>
      <c r="M1369" s="263"/>
      <c r="N1369" s="263"/>
      <c r="O1369" s="263"/>
      <c r="P1369" s="263"/>
      <c r="Q1369" s="263"/>
    </row>
    <row r="1370" spans="1:17" x14ac:dyDescent="0.2">
      <c r="A1370" s="257" t="s">
        <v>257</v>
      </c>
      <c r="B1370" s="256"/>
      <c r="C1370" s="256"/>
      <c r="D1370" s="256"/>
      <c r="E1370" s="256"/>
      <c r="F1370" s="256"/>
      <c r="G1370" s="256"/>
      <c r="H1370" s="256"/>
      <c r="I1370" s="256"/>
      <c r="J1370" s="262">
        <v>128</v>
      </c>
      <c r="K1370" s="263"/>
      <c r="L1370" s="263"/>
      <c r="M1370" s="263"/>
      <c r="N1370" s="263"/>
      <c r="O1370" s="263"/>
      <c r="P1370" s="263"/>
      <c r="Q1370" s="263"/>
    </row>
    <row r="1371" spans="1:17" x14ac:dyDescent="0.2">
      <c r="A1371" s="269" t="s">
        <v>2308</v>
      </c>
      <c r="B1371" s="256"/>
      <c r="C1371" s="256"/>
      <c r="D1371" s="256"/>
      <c r="E1371" s="256"/>
      <c r="F1371" s="256"/>
      <c r="G1371" s="256"/>
      <c r="H1371" s="256"/>
      <c r="I1371" s="256"/>
      <c r="J1371" s="270">
        <v>3609</v>
      </c>
      <c r="K1371" s="263"/>
      <c r="L1371" s="263"/>
      <c r="M1371" s="263"/>
      <c r="N1371" s="263"/>
      <c r="O1371" s="270">
        <v>11.89</v>
      </c>
      <c r="P1371" s="263"/>
      <c r="Q1371" s="270">
        <v>1.22</v>
      </c>
    </row>
    <row r="1372" spans="1:17" x14ac:dyDescent="0.2">
      <c r="A1372" s="255" t="s">
        <v>2309</v>
      </c>
      <c r="B1372" s="256"/>
      <c r="C1372" s="256"/>
      <c r="D1372" s="256"/>
      <c r="E1372" s="256"/>
      <c r="F1372" s="256"/>
      <c r="G1372" s="256"/>
      <c r="H1372" s="256"/>
      <c r="I1372" s="256"/>
      <c r="J1372" s="256"/>
      <c r="K1372" s="256"/>
      <c r="L1372" s="256"/>
      <c r="M1372" s="256"/>
      <c r="N1372" s="256"/>
      <c r="O1372" s="256"/>
      <c r="P1372" s="256"/>
      <c r="Q1372" s="256"/>
    </row>
    <row r="1373" spans="1:17" ht="55.5" x14ac:dyDescent="0.2">
      <c r="A1373" s="252">
        <v>300</v>
      </c>
      <c r="B1373" s="258" t="s">
        <v>1351</v>
      </c>
      <c r="C1373" s="259" t="s">
        <v>1694</v>
      </c>
      <c r="D1373" s="260" t="s">
        <v>399</v>
      </c>
      <c r="E1373" s="261" t="s">
        <v>1695</v>
      </c>
      <c r="F1373" s="262">
        <v>5982.76</v>
      </c>
      <c r="G1373" s="262">
        <v>1896.37</v>
      </c>
      <c r="H1373" s="262">
        <v>1502.26</v>
      </c>
      <c r="I1373" s="262">
        <v>234.74</v>
      </c>
      <c r="J1373" s="263">
        <v>957</v>
      </c>
      <c r="K1373" s="263">
        <v>303</v>
      </c>
      <c r="L1373" s="263">
        <v>240</v>
      </c>
      <c r="M1373" s="263">
        <v>38</v>
      </c>
      <c r="N1373" s="263">
        <v>141.52000000000001</v>
      </c>
      <c r="O1373" s="263">
        <v>22.64</v>
      </c>
      <c r="P1373" s="263">
        <v>13.46</v>
      </c>
      <c r="Q1373" s="263">
        <v>2.15</v>
      </c>
    </row>
    <row r="1374" spans="1:17" ht="19.5" x14ac:dyDescent="0.2">
      <c r="A1374" s="252"/>
      <c r="B1374" s="264"/>
      <c r="C1374" s="265" t="s">
        <v>400</v>
      </c>
      <c r="D1374" s="261" t="s">
        <v>119</v>
      </c>
      <c r="E1374" s="266" t="s">
        <v>1696</v>
      </c>
      <c r="F1374" s="267">
        <v>13.4</v>
      </c>
      <c r="G1374" s="267">
        <v>13.4</v>
      </c>
      <c r="H1374" s="263"/>
      <c r="I1374" s="263"/>
      <c r="J1374" s="267">
        <v>303.38</v>
      </c>
      <c r="K1374" s="267">
        <v>303.38</v>
      </c>
      <c r="L1374" s="263"/>
      <c r="M1374" s="263"/>
      <c r="N1374" s="263"/>
      <c r="O1374" s="263"/>
      <c r="P1374" s="263"/>
      <c r="Q1374" s="263"/>
    </row>
    <row r="1375" spans="1:17" ht="22.5" x14ac:dyDescent="0.2">
      <c r="A1375" s="252"/>
      <c r="B1375" s="268" t="s">
        <v>402</v>
      </c>
      <c r="C1375" s="265" t="s">
        <v>403</v>
      </c>
      <c r="D1375" s="261" t="s">
        <v>146</v>
      </c>
      <c r="E1375" s="266" t="s">
        <v>1564</v>
      </c>
      <c r="F1375" s="267">
        <v>255.96</v>
      </c>
      <c r="G1375" s="263"/>
      <c r="H1375" s="267">
        <v>255.96</v>
      </c>
      <c r="I1375" s="267">
        <v>18.2</v>
      </c>
      <c r="J1375" s="267">
        <v>2.56</v>
      </c>
      <c r="K1375" s="263"/>
      <c r="L1375" s="267">
        <v>2.56</v>
      </c>
      <c r="M1375" s="267">
        <v>0.18</v>
      </c>
      <c r="N1375" s="263"/>
      <c r="O1375" s="263"/>
      <c r="P1375" s="263"/>
      <c r="Q1375" s="263"/>
    </row>
    <row r="1376" spans="1:17" ht="22.5" x14ac:dyDescent="0.2">
      <c r="A1376" s="252"/>
      <c r="B1376" s="268" t="s">
        <v>190</v>
      </c>
      <c r="C1376" s="265" t="s">
        <v>191</v>
      </c>
      <c r="D1376" s="261" t="s">
        <v>146</v>
      </c>
      <c r="E1376" s="266" t="s">
        <v>1565</v>
      </c>
      <c r="F1376" s="267">
        <v>127.47</v>
      </c>
      <c r="G1376" s="263"/>
      <c r="H1376" s="267">
        <v>127.47</v>
      </c>
      <c r="I1376" s="267">
        <v>18.2</v>
      </c>
      <c r="J1376" s="267">
        <v>1.27</v>
      </c>
      <c r="K1376" s="263"/>
      <c r="L1376" s="267">
        <v>1.27</v>
      </c>
      <c r="M1376" s="267">
        <v>0.18</v>
      </c>
      <c r="N1376" s="263"/>
      <c r="O1376" s="263"/>
      <c r="P1376" s="263"/>
      <c r="Q1376" s="263"/>
    </row>
    <row r="1377" spans="1:17" ht="19.5" x14ac:dyDescent="0.2">
      <c r="A1377" s="252"/>
      <c r="B1377" s="268" t="s">
        <v>1327</v>
      </c>
      <c r="C1377" s="265" t="s">
        <v>1328</v>
      </c>
      <c r="D1377" s="261" t="s">
        <v>146</v>
      </c>
      <c r="E1377" s="266" t="s">
        <v>1697</v>
      </c>
      <c r="F1377" s="267">
        <v>108.01</v>
      </c>
      <c r="G1377" s="263"/>
      <c r="H1377" s="267">
        <v>108.01</v>
      </c>
      <c r="I1377" s="267">
        <v>17.43</v>
      </c>
      <c r="J1377" s="267">
        <v>230.06</v>
      </c>
      <c r="K1377" s="263"/>
      <c r="L1377" s="267">
        <v>230.06</v>
      </c>
      <c r="M1377" s="267">
        <v>37.130000000000003</v>
      </c>
      <c r="N1377" s="263"/>
      <c r="O1377" s="263"/>
      <c r="P1377" s="263"/>
      <c r="Q1377" s="263"/>
    </row>
    <row r="1378" spans="1:17" ht="19.5" x14ac:dyDescent="0.2">
      <c r="A1378" s="252"/>
      <c r="B1378" s="268" t="s">
        <v>407</v>
      </c>
      <c r="C1378" s="265" t="s">
        <v>212</v>
      </c>
      <c r="D1378" s="261" t="s">
        <v>146</v>
      </c>
      <c r="E1378" s="266" t="s">
        <v>1698</v>
      </c>
      <c r="F1378" s="267">
        <v>109.17</v>
      </c>
      <c r="G1378" s="263"/>
      <c r="H1378" s="267">
        <v>109.17</v>
      </c>
      <c r="I1378" s="263"/>
      <c r="J1378" s="267">
        <v>5.46</v>
      </c>
      <c r="K1378" s="263"/>
      <c r="L1378" s="267">
        <v>5.46</v>
      </c>
      <c r="M1378" s="263"/>
      <c r="N1378" s="263"/>
      <c r="O1378" s="263"/>
      <c r="P1378" s="263"/>
      <c r="Q1378" s="263"/>
    </row>
    <row r="1379" spans="1:17" ht="22.5" x14ac:dyDescent="0.2">
      <c r="A1379" s="252"/>
      <c r="B1379" s="268" t="s">
        <v>1331</v>
      </c>
      <c r="C1379" s="265" t="s">
        <v>1332</v>
      </c>
      <c r="D1379" s="261" t="s">
        <v>216</v>
      </c>
      <c r="E1379" s="266" t="s">
        <v>1568</v>
      </c>
      <c r="F1379" s="267">
        <v>40313.82</v>
      </c>
      <c r="G1379" s="263"/>
      <c r="H1379" s="263"/>
      <c r="I1379" s="263"/>
      <c r="J1379" s="267">
        <v>4.03</v>
      </c>
      <c r="K1379" s="263"/>
      <c r="L1379" s="263"/>
      <c r="M1379" s="263"/>
      <c r="N1379" s="263"/>
      <c r="O1379" s="263"/>
      <c r="P1379" s="263"/>
      <c r="Q1379" s="263"/>
    </row>
    <row r="1380" spans="1:17" ht="22.5" x14ac:dyDescent="0.2">
      <c r="A1380" s="252"/>
      <c r="B1380" s="268" t="s">
        <v>1334</v>
      </c>
      <c r="C1380" s="265" t="s">
        <v>1335</v>
      </c>
      <c r="D1380" s="261" t="s">
        <v>231</v>
      </c>
      <c r="E1380" s="266" t="s">
        <v>1699</v>
      </c>
      <c r="F1380" s="267">
        <v>35.700000000000003</v>
      </c>
      <c r="G1380" s="263"/>
      <c r="H1380" s="263"/>
      <c r="I1380" s="263"/>
      <c r="J1380" s="267">
        <v>2.46</v>
      </c>
      <c r="K1380" s="263"/>
      <c r="L1380" s="263"/>
      <c r="M1380" s="263"/>
      <c r="N1380" s="263"/>
      <c r="O1380" s="263"/>
      <c r="P1380" s="263"/>
      <c r="Q1380" s="263"/>
    </row>
    <row r="1381" spans="1:17" ht="22.5" x14ac:dyDescent="0.2">
      <c r="A1381" s="252"/>
      <c r="B1381" s="268" t="s">
        <v>1337</v>
      </c>
      <c r="C1381" s="265" t="s">
        <v>1338</v>
      </c>
      <c r="D1381" s="261" t="s">
        <v>434</v>
      </c>
      <c r="E1381" s="266" t="s">
        <v>1700</v>
      </c>
      <c r="F1381" s="267">
        <v>272.49</v>
      </c>
      <c r="G1381" s="263"/>
      <c r="H1381" s="263"/>
      <c r="I1381" s="263"/>
      <c r="J1381" s="267">
        <v>3.71</v>
      </c>
      <c r="K1381" s="263"/>
      <c r="L1381" s="263"/>
      <c r="M1381" s="263"/>
      <c r="N1381" s="263"/>
      <c r="O1381" s="263"/>
      <c r="P1381" s="263"/>
      <c r="Q1381" s="263"/>
    </row>
    <row r="1382" spans="1:17" ht="22.5" x14ac:dyDescent="0.2">
      <c r="A1382" s="252"/>
      <c r="B1382" s="268" t="s">
        <v>1340</v>
      </c>
      <c r="C1382" s="265" t="s">
        <v>1341</v>
      </c>
      <c r="D1382" s="261" t="s">
        <v>231</v>
      </c>
      <c r="E1382" s="266" t="s">
        <v>1701</v>
      </c>
      <c r="F1382" s="267">
        <v>28.56</v>
      </c>
      <c r="G1382" s="263"/>
      <c r="H1382" s="263"/>
      <c r="I1382" s="263"/>
      <c r="J1382" s="267">
        <v>2.15</v>
      </c>
      <c r="K1382" s="263"/>
      <c r="L1382" s="263"/>
      <c r="M1382" s="263"/>
      <c r="N1382" s="263"/>
      <c r="O1382" s="263"/>
      <c r="P1382" s="263"/>
      <c r="Q1382" s="263"/>
    </row>
    <row r="1383" spans="1:17" ht="22.5" x14ac:dyDescent="0.2">
      <c r="A1383" s="252"/>
      <c r="B1383" s="268" t="s">
        <v>1343</v>
      </c>
      <c r="C1383" s="265" t="s">
        <v>1344</v>
      </c>
      <c r="D1383" s="261" t="s">
        <v>231</v>
      </c>
      <c r="E1383" s="266" t="s">
        <v>1702</v>
      </c>
      <c r="F1383" s="267">
        <v>12.42</v>
      </c>
      <c r="G1383" s="263"/>
      <c r="H1383" s="263"/>
      <c r="I1383" s="263"/>
      <c r="J1383" s="267">
        <v>1.03</v>
      </c>
      <c r="K1383" s="263"/>
      <c r="L1383" s="263"/>
      <c r="M1383" s="263"/>
      <c r="N1383" s="263"/>
      <c r="O1383" s="263"/>
      <c r="P1383" s="263"/>
      <c r="Q1383" s="263"/>
    </row>
    <row r="1384" spans="1:17" ht="22.5" x14ac:dyDescent="0.2">
      <c r="A1384" s="252"/>
      <c r="B1384" s="268" t="s">
        <v>527</v>
      </c>
      <c r="C1384" s="265" t="s">
        <v>416</v>
      </c>
      <c r="D1384" s="261" t="s">
        <v>231</v>
      </c>
      <c r="E1384" s="266" t="s">
        <v>1703</v>
      </c>
      <c r="F1384" s="267">
        <v>2.38</v>
      </c>
      <c r="G1384" s="263"/>
      <c r="H1384" s="263"/>
      <c r="I1384" s="263"/>
      <c r="J1384" s="267">
        <v>0.01</v>
      </c>
      <c r="K1384" s="263"/>
      <c r="L1384" s="263"/>
      <c r="M1384" s="263"/>
      <c r="N1384" s="263"/>
      <c r="O1384" s="263"/>
      <c r="P1384" s="263"/>
      <c r="Q1384" s="263"/>
    </row>
    <row r="1385" spans="1:17" ht="22.5" x14ac:dyDescent="0.2">
      <c r="A1385" s="252"/>
      <c r="B1385" s="268" t="s">
        <v>528</v>
      </c>
      <c r="C1385" s="265" t="s">
        <v>418</v>
      </c>
      <c r="D1385" s="261" t="s">
        <v>220</v>
      </c>
      <c r="E1385" s="266" t="s">
        <v>1704</v>
      </c>
      <c r="F1385" s="267">
        <v>4.88</v>
      </c>
      <c r="G1385" s="263"/>
      <c r="H1385" s="263"/>
      <c r="I1385" s="263"/>
      <c r="J1385" s="267">
        <v>3.65</v>
      </c>
      <c r="K1385" s="263"/>
      <c r="L1385" s="263"/>
      <c r="M1385" s="263"/>
      <c r="N1385" s="263"/>
      <c r="O1385" s="263"/>
      <c r="P1385" s="263"/>
      <c r="Q1385" s="263"/>
    </row>
    <row r="1386" spans="1:17" ht="22.5" x14ac:dyDescent="0.2">
      <c r="A1386" s="252"/>
      <c r="B1386" s="268" t="s">
        <v>1365</v>
      </c>
      <c r="C1386" s="265" t="s">
        <v>1366</v>
      </c>
      <c r="D1386" s="261" t="s">
        <v>242</v>
      </c>
      <c r="E1386" s="266" t="s">
        <v>1705</v>
      </c>
      <c r="F1386" s="267">
        <v>261.51</v>
      </c>
      <c r="G1386" s="263"/>
      <c r="H1386" s="263"/>
      <c r="I1386" s="263"/>
      <c r="J1386" s="267">
        <v>395.93</v>
      </c>
      <c r="K1386" s="263"/>
      <c r="L1386" s="263"/>
      <c r="M1386" s="263"/>
      <c r="N1386" s="263"/>
      <c r="O1386" s="263"/>
      <c r="P1386" s="263"/>
      <c r="Q1386" s="263"/>
    </row>
    <row r="1387" spans="1:17" ht="72" x14ac:dyDescent="0.2">
      <c r="A1387" s="252">
        <v>301</v>
      </c>
      <c r="B1387" s="258" t="s">
        <v>1385</v>
      </c>
      <c r="C1387" s="259" t="s">
        <v>2310</v>
      </c>
      <c r="D1387" s="260" t="s">
        <v>346</v>
      </c>
      <c r="E1387" s="287">
        <v>2</v>
      </c>
      <c r="F1387" s="262" t="s">
        <v>2311</v>
      </c>
      <c r="G1387" s="263"/>
      <c r="H1387" s="263"/>
      <c r="I1387" s="263"/>
      <c r="J1387" s="263">
        <v>272</v>
      </c>
      <c r="K1387" s="263"/>
      <c r="L1387" s="263"/>
      <c r="M1387" s="263"/>
      <c r="N1387" s="263"/>
      <c r="O1387" s="263"/>
      <c r="P1387" s="263"/>
      <c r="Q1387" s="263"/>
    </row>
    <row r="1388" spans="1:17" ht="72" x14ac:dyDescent="0.2">
      <c r="A1388" s="252">
        <v>302</v>
      </c>
      <c r="B1388" s="258" t="s">
        <v>1385</v>
      </c>
      <c r="C1388" s="259" t="s">
        <v>2312</v>
      </c>
      <c r="D1388" s="260" t="s">
        <v>346</v>
      </c>
      <c r="E1388" s="287">
        <v>2</v>
      </c>
      <c r="F1388" s="262" t="s">
        <v>2313</v>
      </c>
      <c r="G1388" s="263"/>
      <c r="H1388" s="263"/>
      <c r="I1388" s="263"/>
      <c r="J1388" s="263">
        <v>347</v>
      </c>
      <c r="K1388" s="263"/>
      <c r="L1388" s="263"/>
      <c r="M1388" s="263"/>
      <c r="N1388" s="263"/>
      <c r="O1388" s="263"/>
      <c r="P1388" s="263"/>
      <c r="Q1388" s="263"/>
    </row>
    <row r="1389" spans="1:17" ht="72" x14ac:dyDescent="0.2">
      <c r="A1389" s="252">
        <v>303</v>
      </c>
      <c r="B1389" s="258" t="s">
        <v>1385</v>
      </c>
      <c r="C1389" s="259" t="s">
        <v>1636</v>
      </c>
      <c r="D1389" s="260" t="s">
        <v>346</v>
      </c>
      <c r="E1389" s="287">
        <v>11</v>
      </c>
      <c r="F1389" s="262" t="s">
        <v>1637</v>
      </c>
      <c r="G1389" s="263"/>
      <c r="H1389" s="263"/>
      <c r="I1389" s="263"/>
      <c r="J1389" s="263">
        <v>169</v>
      </c>
      <c r="K1389" s="263"/>
      <c r="L1389" s="263"/>
      <c r="M1389" s="263"/>
      <c r="N1389" s="263"/>
      <c r="O1389" s="263"/>
      <c r="P1389" s="263"/>
      <c r="Q1389" s="263"/>
    </row>
    <row r="1390" spans="1:17" ht="72" x14ac:dyDescent="0.2">
      <c r="A1390" s="252">
        <v>304</v>
      </c>
      <c r="B1390" s="258" t="s">
        <v>1385</v>
      </c>
      <c r="C1390" s="259" t="s">
        <v>1406</v>
      </c>
      <c r="D1390" s="260" t="s">
        <v>346</v>
      </c>
      <c r="E1390" s="287">
        <v>1</v>
      </c>
      <c r="F1390" s="262" t="s">
        <v>1407</v>
      </c>
      <c r="G1390" s="263"/>
      <c r="H1390" s="263"/>
      <c r="I1390" s="263"/>
      <c r="J1390" s="263">
        <v>20</v>
      </c>
      <c r="K1390" s="263"/>
      <c r="L1390" s="263"/>
      <c r="M1390" s="263"/>
      <c r="N1390" s="263"/>
      <c r="O1390" s="263"/>
      <c r="P1390" s="263"/>
      <c r="Q1390" s="263"/>
    </row>
    <row r="1391" spans="1:17" ht="72" x14ac:dyDescent="0.2">
      <c r="A1391" s="252">
        <v>305</v>
      </c>
      <c r="B1391" s="258" t="s">
        <v>1385</v>
      </c>
      <c r="C1391" s="259" t="s">
        <v>2314</v>
      </c>
      <c r="D1391" s="260" t="s">
        <v>346</v>
      </c>
      <c r="E1391" s="287">
        <v>2</v>
      </c>
      <c r="F1391" s="262" t="s">
        <v>1689</v>
      </c>
      <c r="G1391" s="263"/>
      <c r="H1391" s="263"/>
      <c r="I1391" s="263"/>
      <c r="J1391" s="263">
        <v>42</v>
      </c>
      <c r="K1391" s="263"/>
      <c r="L1391" s="263"/>
      <c r="M1391" s="263"/>
      <c r="N1391" s="263"/>
      <c r="O1391" s="263"/>
      <c r="P1391" s="263"/>
      <c r="Q1391" s="263"/>
    </row>
    <row r="1392" spans="1:17" ht="24" x14ac:dyDescent="0.2">
      <c r="A1392" s="252">
        <v>306</v>
      </c>
      <c r="B1392" s="258" t="s">
        <v>1449</v>
      </c>
      <c r="C1392" s="259" t="s">
        <v>1450</v>
      </c>
      <c r="D1392" s="260" t="s">
        <v>216</v>
      </c>
      <c r="E1392" s="261" t="s">
        <v>2315</v>
      </c>
      <c r="F1392" s="262">
        <v>11187</v>
      </c>
      <c r="G1392" s="263"/>
      <c r="H1392" s="263"/>
      <c r="I1392" s="263"/>
      <c r="J1392" s="263">
        <v>15</v>
      </c>
      <c r="K1392" s="263"/>
      <c r="L1392" s="263"/>
      <c r="M1392" s="263"/>
      <c r="N1392" s="263"/>
      <c r="O1392" s="263"/>
      <c r="P1392" s="263"/>
      <c r="Q1392" s="263"/>
    </row>
    <row r="1393" spans="1:17" x14ac:dyDescent="0.2">
      <c r="A1393" s="257" t="s">
        <v>243</v>
      </c>
      <c r="B1393" s="256"/>
      <c r="C1393" s="256"/>
      <c r="D1393" s="256"/>
      <c r="E1393" s="256"/>
      <c r="F1393" s="256"/>
      <c r="G1393" s="256"/>
      <c r="H1393" s="256"/>
      <c r="I1393" s="256"/>
      <c r="J1393" s="262">
        <v>1822</v>
      </c>
      <c r="K1393" s="262">
        <v>303</v>
      </c>
      <c r="L1393" s="262">
        <v>240</v>
      </c>
      <c r="M1393" s="262">
        <v>38</v>
      </c>
      <c r="N1393" s="263"/>
      <c r="O1393" s="262">
        <v>22.64</v>
      </c>
      <c r="P1393" s="263"/>
      <c r="Q1393" s="262">
        <v>2.15</v>
      </c>
    </row>
    <row r="1394" spans="1:17" x14ac:dyDescent="0.2">
      <c r="A1394" s="257" t="s">
        <v>244</v>
      </c>
      <c r="B1394" s="256"/>
      <c r="C1394" s="256"/>
      <c r="D1394" s="256"/>
      <c r="E1394" s="256"/>
      <c r="F1394" s="256"/>
      <c r="G1394" s="256"/>
      <c r="H1394" s="256"/>
      <c r="I1394" s="256"/>
      <c r="J1394" s="262">
        <v>392</v>
      </c>
      <c r="K1394" s="263"/>
      <c r="L1394" s="263"/>
      <c r="M1394" s="263"/>
      <c r="N1394" s="263"/>
      <c r="O1394" s="263"/>
      <c r="P1394" s="263"/>
      <c r="Q1394" s="263"/>
    </row>
    <row r="1395" spans="1:17" x14ac:dyDescent="0.2">
      <c r="A1395" s="257" t="s">
        <v>245</v>
      </c>
      <c r="B1395" s="256"/>
      <c r="C1395" s="256"/>
      <c r="D1395" s="256"/>
      <c r="E1395" s="256"/>
      <c r="F1395" s="256"/>
      <c r="G1395" s="256"/>
      <c r="H1395" s="256"/>
      <c r="I1395" s="256"/>
      <c r="J1395" s="262">
        <v>242</v>
      </c>
      <c r="K1395" s="263"/>
      <c r="L1395" s="263"/>
      <c r="M1395" s="263"/>
      <c r="N1395" s="263"/>
      <c r="O1395" s="263"/>
      <c r="P1395" s="263"/>
      <c r="Q1395" s="263"/>
    </row>
    <row r="1396" spans="1:17" x14ac:dyDescent="0.2">
      <c r="A1396" s="269" t="s">
        <v>2316</v>
      </c>
      <c r="B1396" s="256"/>
      <c r="C1396" s="256"/>
      <c r="D1396" s="256"/>
      <c r="E1396" s="256"/>
      <c r="F1396" s="256"/>
      <c r="G1396" s="256"/>
      <c r="H1396" s="256"/>
      <c r="I1396" s="256"/>
      <c r="J1396" s="263"/>
      <c r="K1396" s="263"/>
      <c r="L1396" s="263"/>
      <c r="M1396" s="263"/>
      <c r="N1396" s="263"/>
      <c r="O1396" s="263"/>
      <c r="P1396" s="263"/>
      <c r="Q1396" s="263"/>
    </row>
    <row r="1397" spans="1:17" x14ac:dyDescent="0.2">
      <c r="A1397" s="257" t="s">
        <v>639</v>
      </c>
      <c r="B1397" s="256"/>
      <c r="C1397" s="256"/>
      <c r="D1397" s="256"/>
      <c r="E1397" s="256"/>
      <c r="F1397" s="256"/>
      <c r="G1397" s="256"/>
      <c r="H1397" s="256"/>
      <c r="I1397" s="256"/>
      <c r="J1397" s="262">
        <v>1591</v>
      </c>
      <c r="K1397" s="263"/>
      <c r="L1397" s="263"/>
      <c r="M1397" s="263"/>
      <c r="N1397" s="263"/>
      <c r="O1397" s="262">
        <v>22.64</v>
      </c>
      <c r="P1397" s="263"/>
      <c r="Q1397" s="262">
        <v>2.15</v>
      </c>
    </row>
    <row r="1398" spans="1:17" x14ac:dyDescent="0.2">
      <c r="A1398" s="257" t="s">
        <v>1646</v>
      </c>
      <c r="B1398" s="256"/>
      <c r="C1398" s="256"/>
      <c r="D1398" s="256"/>
      <c r="E1398" s="256"/>
      <c r="F1398" s="256"/>
      <c r="G1398" s="256"/>
      <c r="H1398" s="256"/>
      <c r="I1398" s="256"/>
      <c r="J1398" s="262">
        <v>850</v>
      </c>
      <c r="K1398" s="263"/>
      <c r="L1398" s="263"/>
      <c r="M1398" s="263"/>
      <c r="N1398" s="263"/>
      <c r="O1398" s="263"/>
      <c r="P1398" s="263"/>
      <c r="Q1398" s="263"/>
    </row>
    <row r="1399" spans="1:17" x14ac:dyDescent="0.2">
      <c r="A1399" s="257" t="s">
        <v>928</v>
      </c>
      <c r="B1399" s="256"/>
      <c r="C1399" s="256"/>
      <c r="D1399" s="256"/>
      <c r="E1399" s="256"/>
      <c r="F1399" s="256"/>
      <c r="G1399" s="256"/>
      <c r="H1399" s="256"/>
      <c r="I1399" s="256"/>
      <c r="J1399" s="262">
        <v>15</v>
      </c>
      <c r="K1399" s="263"/>
      <c r="L1399" s="263"/>
      <c r="M1399" s="263"/>
      <c r="N1399" s="263"/>
      <c r="O1399" s="263"/>
      <c r="P1399" s="263"/>
      <c r="Q1399" s="263"/>
    </row>
    <row r="1400" spans="1:17" x14ac:dyDescent="0.2">
      <c r="A1400" s="257" t="s">
        <v>252</v>
      </c>
      <c r="B1400" s="256"/>
      <c r="C1400" s="256"/>
      <c r="D1400" s="256"/>
      <c r="E1400" s="256"/>
      <c r="F1400" s="256"/>
      <c r="G1400" s="256"/>
      <c r="H1400" s="256"/>
      <c r="I1400" s="256"/>
      <c r="J1400" s="262">
        <v>2456</v>
      </c>
      <c r="K1400" s="263"/>
      <c r="L1400" s="263"/>
      <c r="M1400" s="263"/>
      <c r="N1400" s="263"/>
      <c r="O1400" s="262">
        <v>22.64</v>
      </c>
      <c r="P1400" s="263"/>
      <c r="Q1400" s="262">
        <v>2.15</v>
      </c>
    </row>
    <row r="1401" spans="1:17" x14ac:dyDescent="0.2">
      <c r="A1401" s="257" t="s">
        <v>253</v>
      </c>
      <c r="B1401" s="256"/>
      <c r="C1401" s="256"/>
      <c r="D1401" s="256"/>
      <c r="E1401" s="256"/>
      <c r="F1401" s="256"/>
      <c r="G1401" s="256"/>
      <c r="H1401" s="256"/>
      <c r="I1401" s="256"/>
      <c r="J1401" s="263"/>
      <c r="K1401" s="263"/>
      <c r="L1401" s="263"/>
      <c r="M1401" s="263"/>
      <c r="N1401" s="263"/>
      <c r="O1401" s="263"/>
      <c r="P1401" s="263"/>
      <c r="Q1401" s="263"/>
    </row>
    <row r="1402" spans="1:17" x14ac:dyDescent="0.2">
      <c r="A1402" s="257" t="s">
        <v>572</v>
      </c>
      <c r="B1402" s="256"/>
      <c r="C1402" s="256"/>
      <c r="D1402" s="256"/>
      <c r="E1402" s="256"/>
      <c r="F1402" s="256"/>
      <c r="G1402" s="256"/>
      <c r="H1402" s="256"/>
      <c r="I1402" s="256"/>
      <c r="J1402" s="262">
        <v>1279</v>
      </c>
      <c r="K1402" s="263"/>
      <c r="L1402" s="263"/>
      <c r="M1402" s="263"/>
      <c r="N1402" s="263"/>
      <c r="O1402" s="263"/>
      <c r="P1402" s="263"/>
      <c r="Q1402" s="263"/>
    </row>
    <row r="1403" spans="1:17" x14ac:dyDescent="0.2">
      <c r="A1403" s="257" t="s">
        <v>254</v>
      </c>
      <c r="B1403" s="256"/>
      <c r="C1403" s="256"/>
      <c r="D1403" s="256"/>
      <c r="E1403" s="256"/>
      <c r="F1403" s="256"/>
      <c r="G1403" s="256"/>
      <c r="H1403" s="256"/>
      <c r="I1403" s="256"/>
      <c r="J1403" s="262">
        <v>240</v>
      </c>
      <c r="K1403" s="263"/>
      <c r="L1403" s="263"/>
      <c r="M1403" s="263"/>
      <c r="N1403" s="263"/>
      <c r="O1403" s="263"/>
      <c r="P1403" s="263"/>
      <c r="Q1403" s="263"/>
    </row>
    <row r="1404" spans="1:17" x14ac:dyDescent="0.2">
      <c r="A1404" s="257" t="s">
        <v>255</v>
      </c>
      <c r="B1404" s="256"/>
      <c r="C1404" s="256"/>
      <c r="D1404" s="256"/>
      <c r="E1404" s="256"/>
      <c r="F1404" s="256"/>
      <c r="G1404" s="256"/>
      <c r="H1404" s="256"/>
      <c r="I1404" s="256"/>
      <c r="J1404" s="262">
        <v>341</v>
      </c>
      <c r="K1404" s="263"/>
      <c r="L1404" s="263"/>
      <c r="M1404" s="263"/>
      <c r="N1404" s="263"/>
      <c r="O1404" s="263"/>
      <c r="P1404" s="263"/>
      <c r="Q1404" s="263"/>
    </row>
    <row r="1405" spans="1:17" x14ac:dyDescent="0.2">
      <c r="A1405" s="257" t="s">
        <v>256</v>
      </c>
      <c r="B1405" s="256"/>
      <c r="C1405" s="256"/>
      <c r="D1405" s="256"/>
      <c r="E1405" s="256"/>
      <c r="F1405" s="256"/>
      <c r="G1405" s="256"/>
      <c r="H1405" s="256"/>
      <c r="I1405" s="256"/>
      <c r="J1405" s="262">
        <v>392</v>
      </c>
      <c r="K1405" s="263"/>
      <c r="L1405" s="263"/>
      <c r="M1405" s="263"/>
      <c r="N1405" s="263"/>
      <c r="O1405" s="263"/>
      <c r="P1405" s="263"/>
      <c r="Q1405" s="263"/>
    </row>
    <row r="1406" spans="1:17" x14ac:dyDescent="0.2">
      <c r="A1406" s="257" t="s">
        <v>257</v>
      </c>
      <c r="B1406" s="256"/>
      <c r="C1406" s="256"/>
      <c r="D1406" s="256"/>
      <c r="E1406" s="256"/>
      <c r="F1406" s="256"/>
      <c r="G1406" s="256"/>
      <c r="H1406" s="256"/>
      <c r="I1406" s="256"/>
      <c r="J1406" s="262">
        <v>242</v>
      </c>
      <c r="K1406" s="263"/>
      <c r="L1406" s="263"/>
      <c r="M1406" s="263"/>
      <c r="N1406" s="263"/>
      <c r="O1406" s="263"/>
      <c r="P1406" s="263"/>
      <c r="Q1406" s="263"/>
    </row>
    <row r="1407" spans="1:17" x14ac:dyDescent="0.2">
      <c r="A1407" s="269" t="s">
        <v>2317</v>
      </c>
      <c r="B1407" s="256"/>
      <c r="C1407" s="256"/>
      <c r="D1407" s="256"/>
      <c r="E1407" s="256"/>
      <c r="F1407" s="256"/>
      <c r="G1407" s="256"/>
      <c r="H1407" s="256"/>
      <c r="I1407" s="256"/>
      <c r="J1407" s="270">
        <v>2456</v>
      </c>
      <c r="K1407" s="263"/>
      <c r="L1407" s="263"/>
      <c r="M1407" s="263"/>
      <c r="N1407" s="263"/>
      <c r="O1407" s="270">
        <v>22.64</v>
      </c>
      <c r="P1407" s="263"/>
      <c r="Q1407" s="270">
        <v>2.15</v>
      </c>
    </row>
    <row r="1408" spans="1:17" x14ac:dyDescent="0.2">
      <c r="A1408" s="271" t="s">
        <v>290</v>
      </c>
      <c r="B1408" s="272"/>
      <c r="C1408" s="272"/>
      <c r="D1408" s="272"/>
      <c r="E1408" s="272"/>
      <c r="F1408" s="272"/>
      <c r="G1408" s="272"/>
      <c r="H1408" s="272"/>
      <c r="I1408" s="272"/>
      <c r="J1408" s="272"/>
      <c r="K1408" s="272"/>
      <c r="L1408" s="272"/>
      <c r="M1408" s="272"/>
      <c r="N1408" s="272"/>
      <c r="O1408" s="272"/>
      <c r="P1408" s="272"/>
      <c r="Q1408" s="272"/>
    </row>
    <row r="1409" spans="1:17" x14ac:dyDescent="0.2">
      <c r="A1409" s="257" t="s">
        <v>291</v>
      </c>
      <c r="B1409" s="256"/>
      <c r="C1409" s="256"/>
      <c r="D1409" s="256"/>
      <c r="E1409" s="256"/>
      <c r="F1409" s="256"/>
      <c r="G1409" s="256"/>
      <c r="H1409" s="256"/>
      <c r="I1409" s="256"/>
      <c r="J1409" s="262">
        <v>1034997</v>
      </c>
      <c r="K1409" s="262">
        <v>24276</v>
      </c>
      <c r="L1409" s="262">
        <v>13113</v>
      </c>
      <c r="M1409" s="262">
        <v>1288</v>
      </c>
      <c r="N1409" s="263"/>
      <c r="O1409" s="262">
        <v>1851.97</v>
      </c>
      <c r="P1409" s="263"/>
      <c r="Q1409" s="262">
        <v>72.55</v>
      </c>
    </row>
    <row r="1410" spans="1:17" x14ac:dyDescent="0.2">
      <c r="A1410" s="257" t="s">
        <v>244</v>
      </c>
      <c r="B1410" s="256"/>
      <c r="C1410" s="256"/>
      <c r="D1410" s="256"/>
      <c r="E1410" s="256"/>
      <c r="F1410" s="256"/>
      <c r="G1410" s="256"/>
      <c r="H1410" s="256"/>
      <c r="I1410" s="256"/>
      <c r="J1410" s="262">
        <v>22865</v>
      </c>
      <c r="K1410" s="263"/>
      <c r="L1410" s="263"/>
      <c r="M1410" s="263"/>
      <c r="N1410" s="263"/>
      <c r="O1410" s="263"/>
      <c r="P1410" s="263"/>
      <c r="Q1410" s="263"/>
    </row>
    <row r="1411" spans="1:17" x14ac:dyDescent="0.2">
      <c r="A1411" s="257" t="s">
        <v>245</v>
      </c>
      <c r="B1411" s="256"/>
      <c r="C1411" s="256"/>
      <c r="D1411" s="256"/>
      <c r="E1411" s="256"/>
      <c r="F1411" s="256"/>
      <c r="G1411" s="256"/>
      <c r="H1411" s="256"/>
      <c r="I1411" s="256"/>
      <c r="J1411" s="262">
        <v>13779</v>
      </c>
      <c r="K1411" s="263"/>
      <c r="L1411" s="263"/>
      <c r="M1411" s="263"/>
      <c r="N1411" s="263"/>
      <c r="O1411" s="263"/>
      <c r="P1411" s="263"/>
      <c r="Q1411" s="263"/>
    </row>
    <row r="1412" spans="1:17" x14ac:dyDescent="0.2">
      <c r="A1412" s="269" t="s">
        <v>292</v>
      </c>
      <c r="B1412" s="256"/>
      <c r="C1412" s="256"/>
      <c r="D1412" s="256"/>
      <c r="E1412" s="256"/>
      <c r="F1412" s="256"/>
      <c r="G1412" s="256"/>
      <c r="H1412" s="256"/>
      <c r="I1412" s="256"/>
      <c r="J1412" s="263"/>
      <c r="K1412" s="263"/>
      <c r="L1412" s="263"/>
      <c r="M1412" s="263"/>
      <c r="N1412" s="263"/>
      <c r="O1412" s="263"/>
      <c r="P1412" s="263"/>
      <c r="Q1412" s="263"/>
    </row>
    <row r="1413" spans="1:17" x14ac:dyDescent="0.2">
      <c r="A1413" s="257" t="s">
        <v>570</v>
      </c>
      <c r="B1413" s="256"/>
      <c r="C1413" s="256"/>
      <c r="D1413" s="256"/>
      <c r="E1413" s="256"/>
      <c r="F1413" s="256"/>
      <c r="G1413" s="256"/>
      <c r="H1413" s="256"/>
      <c r="I1413" s="256"/>
      <c r="J1413" s="262">
        <v>251013</v>
      </c>
      <c r="K1413" s="263"/>
      <c r="L1413" s="263"/>
      <c r="M1413" s="263"/>
      <c r="N1413" s="263"/>
      <c r="O1413" s="262">
        <v>599.09</v>
      </c>
      <c r="P1413" s="263"/>
      <c r="Q1413" s="262">
        <v>41.37</v>
      </c>
    </row>
    <row r="1414" spans="1:17" x14ac:dyDescent="0.2">
      <c r="A1414" s="257" t="s">
        <v>571</v>
      </c>
      <c r="B1414" s="256"/>
      <c r="C1414" s="256"/>
      <c r="D1414" s="256"/>
      <c r="E1414" s="256"/>
      <c r="F1414" s="256"/>
      <c r="G1414" s="256"/>
      <c r="H1414" s="256"/>
      <c r="I1414" s="256"/>
      <c r="J1414" s="262">
        <v>52130</v>
      </c>
      <c r="K1414" s="263"/>
      <c r="L1414" s="263"/>
      <c r="M1414" s="263"/>
      <c r="N1414" s="263"/>
      <c r="O1414" s="262">
        <v>1252.8800000000001</v>
      </c>
      <c r="P1414" s="263"/>
      <c r="Q1414" s="262">
        <v>31.18</v>
      </c>
    </row>
    <row r="1415" spans="1:17" x14ac:dyDescent="0.2">
      <c r="A1415" s="257" t="s">
        <v>1453</v>
      </c>
      <c r="B1415" s="256"/>
      <c r="C1415" s="256"/>
      <c r="D1415" s="256"/>
      <c r="E1415" s="256"/>
      <c r="F1415" s="256"/>
      <c r="G1415" s="256"/>
      <c r="H1415" s="256"/>
      <c r="I1415" s="256"/>
      <c r="J1415" s="262">
        <v>768498</v>
      </c>
      <c r="K1415" s="263"/>
      <c r="L1415" s="263"/>
      <c r="M1415" s="263"/>
      <c r="N1415" s="263"/>
      <c r="O1415" s="263"/>
      <c r="P1415" s="263"/>
      <c r="Q1415" s="263"/>
    </row>
    <row r="1416" spans="1:17" x14ac:dyDescent="0.2">
      <c r="A1416" s="257" t="s">
        <v>252</v>
      </c>
      <c r="B1416" s="256"/>
      <c r="C1416" s="256"/>
      <c r="D1416" s="256"/>
      <c r="E1416" s="256"/>
      <c r="F1416" s="256"/>
      <c r="G1416" s="256"/>
      <c r="H1416" s="256"/>
      <c r="I1416" s="256"/>
      <c r="J1416" s="262">
        <v>1071641</v>
      </c>
      <c r="K1416" s="263"/>
      <c r="L1416" s="263"/>
      <c r="M1416" s="263"/>
      <c r="N1416" s="263"/>
      <c r="O1416" s="262">
        <v>1851.97</v>
      </c>
      <c r="P1416" s="263"/>
      <c r="Q1416" s="262">
        <v>72.55</v>
      </c>
    </row>
    <row r="1417" spans="1:17" x14ac:dyDescent="0.2">
      <c r="A1417" s="257" t="s">
        <v>253</v>
      </c>
      <c r="B1417" s="256"/>
      <c r="C1417" s="256"/>
      <c r="D1417" s="256"/>
      <c r="E1417" s="256"/>
      <c r="F1417" s="256"/>
      <c r="G1417" s="256"/>
      <c r="H1417" s="256"/>
      <c r="I1417" s="256"/>
      <c r="J1417" s="263"/>
      <c r="K1417" s="263"/>
      <c r="L1417" s="263"/>
      <c r="M1417" s="263"/>
      <c r="N1417" s="263"/>
      <c r="O1417" s="263"/>
      <c r="P1417" s="263"/>
      <c r="Q1417" s="263"/>
    </row>
    <row r="1418" spans="1:17" x14ac:dyDescent="0.2">
      <c r="A1418" s="257" t="s">
        <v>572</v>
      </c>
      <c r="B1418" s="256"/>
      <c r="C1418" s="256"/>
      <c r="D1418" s="256"/>
      <c r="E1418" s="256"/>
      <c r="F1418" s="256"/>
      <c r="G1418" s="256"/>
      <c r="H1418" s="256"/>
      <c r="I1418" s="256"/>
      <c r="J1418" s="262">
        <v>229110</v>
      </c>
      <c r="K1418" s="263"/>
      <c r="L1418" s="263"/>
      <c r="M1418" s="263"/>
      <c r="N1418" s="263"/>
      <c r="O1418" s="263"/>
      <c r="P1418" s="263"/>
      <c r="Q1418" s="263"/>
    </row>
    <row r="1419" spans="1:17" x14ac:dyDescent="0.2">
      <c r="A1419" s="257" t="s">
        <v>254</v>
      </c>
      <c r="B1419" s="256"/>
      <c r="C1419" s="256"/>
      <c r="D1419" s="256"/>
      <c r="E1419" s="256"/>
      <c r="F1419" s="256"/>
      <c r="G1419" s="256"/>
      <c r="H1419" s="256"/>
      <c r="I1419" s="256"/>
      <c r="J1419" s="262">
        <v>13113</v>
      </c>
      <c r="K1419" s="263"/>
      <c r="L1419" s="263"/>
      <c r="M1419" s="263"/>
      <c r="N1419" s="263"/>
      <c r="O1419" s="263"/>
      <c r="P1419" s="263"/>
      <c r="Q1419" s="263"/>
    </row>
    <row r="1420" spans="1:17" x14ac:dyDescent="0.2">
      <c r="A1420" s="257" t="s">
        <v>255</v>
      </c>
      <c r="B1420" s="256"/>
      <c r="C1420" s="256"/>
      <c r="D1420" s="256"/>
      <c r="E1420" s="256"/>
      <c r="F1420" s="256"/>
      <c r="G1420" s="256"/>
      <c r="H1420" s="256"/>
      <c r="I1420" s="256"/>
      <c r="J1420" s="262">
        <v>25564</v>
      </c>
      <c r="K1420" s="263"/>
      <c r="L1420" s="263"/>
      <c r="M1420" s="263"/>
      <c r="N1420" s="263"/>
      <c r="O1420" s="263"/>
      <c r="P1420" s="263"/>
      <c r="Q1420" s="263"/>
    </row>
    <row r="1421" spans="1:17" x14ac:dyDescent="0.2">
      <c r="A1421" s="257" t="s">
        <v>1454</v>
      </c>
      <c r="B1421" s="256"/>
      <c r="C1421" s="256"/>
      <c r="D1421" s="256"/>
      <c r="E1421" s="256"/>
      <c r="F1421" s="256"/>
      <c r="G1421" s="256"/>
      <c r="H1421" s="256"/>
      <c r="I1421" s="256"/>
      <c r="J1421" s="262">
        <v>768498</v>
      </c>
      <c r="K1421" s="263"/>
      <c r="L1421" s="263"/>
      <c r="M1421" s="263"/>
      <c r="N1421" s="263"/>
      <c r="O1421" s="263"/>
      <c r="P1421" s="263"/>
      <c r="Q1421" s="263"/>
    </row>
    <row r="1422" spans="1:17" x14ac:dyDescent="0.2">
      <c r="A1422" s="257" t="s">
        <v>256</v>
      </c>
      <c r="B1422" s="256"/>
      <c r="C1422" s="256"/>
      <c r="D1422" s="256"/>
      <c r="E1422" s="256"/>
      <c r="F1422" s="256"/>
      <c r="G1422" s="256"/>
      <c r="H1422" s="256"/>
      <c r="I1422" s="256"/>
      <c r="J1422" s="262">
        <v>22865</v>
      </c>
      <c r="K1422" s="263"/>
      <c r="L1422" s="263"/>
      <c r="M1422" s="263"/>
      <c r="N1422" s="263"/>
      <c r="O1422" s="263"/>
      <c r="P1422" s="263"/>
      <c r="Q1422" s="263"/>
    </row>
    <row r="1423" spans="1:17" x14ac:dyDescent="0.2">
      <c r="A1423" s="257" t="s">
        <v>257</v>
      </c>
      <c r="B1423" s="256"/>
      <c r="C1423" s="256"/>
      <c r="D1423" s="256"/>
      <c r="E1423" s="256"/>
      <c r="F1423" s="256"/>
      <c r="G1423" s="256"/>
      <c r="H1423" s="256"/>
      <c r="I1423" s="256"/>
      <c r="J1423" s="262">
        <v>13779</v>
      </c>
      <c r="K1423" s="263"/>
      <c r="L1423" s="263"/>
      <c r="M1423" s="263"/>
      <c r="N1423" s="263"/>
      <c r="O1423" s="263"/>
      <c r="P1423" s="263"/>
      <c r="Q1423" s="263"/>
    </row>
    <row r="1424" spans="1:17" x14ac:dyDescent="0.2">
      <c r="A1424" s="269" t="s">
        <v>293</v>
      </c>
      <c r="B1424" s="256"/>
      <c r="C1424" s="256"/>
      <c r="D1424" s="256"/>
      <c r="E1424" s="256"/>
      <c r="F1424" s="256"/>
      <c r="G1424" s="256"/>
      <c r="H1424" s="256"/>
      <c r="I1424" s="256"/>
      <c r="J1424" s="270">
        <v>1071641</v>
      </c>
      <c r="K1424" s="263"/>
      <c r="L1424" s="263"/>
      <c r="M1424" s="263"/>
      <c r="N1424" s="263"/>
      <c r="O1424" s="270">
        <v>1851.97</v>
      </c>
      <c r="P1424" s="263"/>
      <c r="Q1424" s="270">
        <v>72.55</v>
      </c>
    </row>
    <row r="1425" spans="1:17" x14ac:dyDescent="0.2">
      <c r="A1425" s="243"/>
      <c r="B1425" s="217"/>
      <c r="C1425" s="244"/>
      <c r="D1425" s="234"/>
      <c r="E1425" s="245"/>
      <c r="F1425" s="273"/>
      <c r="G1425" s="273"/>
      <c r="H1425" s="273"/>
      <c r="I1425" s="273"/>
      <c r="J1425" s="273"/>
      <c r="K1425" s="273"/>
      <c r="L1425" s="273"/>
      <c r="M1425" s="273"/>
      <c r="N1425" s="273"/>
      <c r="O1425" s="273"/>
      <c r="P1425" s="273"/>
      <c r="Q1425" s="273"/>
    </row>
    <row r="1426" spans="1:17" x14ac:dyDescent="0.2">
      <c r="A1426" s="243"/>
      <c r="B1426" s="217"/>
      <c r="C1426" s="244"/>
      <c r="D1426" s="234"/>
      <c r="E1426" s="245"/>
      <c r="F1426" s="273"/>
      <c r="G1426" s="273"/>
      <c r="H1426" s="273"/>
      <c r="I1426" s="273"/>
      <c r="J1426" s="273"/>
      <c r="K1426" s="273"/>
      <c r="L1426" s="273"/>
      <c r="M1426" s="273"/>
      <c r="N1426" s="273"/>
      <c r="O1426" s="273"/>
      <c r="P1426" s="273"/>
      <c r="Q1426" s="273"/>
    </row>
    <row r="1427" spans="1:17" x14ac:dyDescent="0.2">
      <c r="A1427" s="274" t="s">
        <v>294</v>
      </c>
      <c r="B1427" s="275"/>
      <c r="C1427" s="275"/>
      <c r="D1427" s="234"/>
      <c r="E1427" s="245"/>
      <c r="F1427" s="273"/>
      <c r="G1427" s="273"/>
      <c r="H1427" s="273"/>
      <c r="I1427" s="273"/>
      <c r="J1427" s="273"/>
      <c r="K1427" s="273"/>
      <c r="L1427" s="273"/>
      <c r="M1427" s="273"/>
      <c r="N1427" s="273"/>
      <c r="O1427" s="273"/>
      <c r="P1427" s="273"/>
      <c r="Q1427" s="273"/>
    </row>
    <row r="1428" spans="1:17" x14ac:dyDescent="0.2">
      <c r="A1428" s="243"/>
      <c r="B1428" s="217"/>
      <c r="C1428" s="244"/>
      <c r="D1428" s="234"/>
      <c r="E1428" s="245"/>
      <c r="F1428" s="273"/>
      <c r="G1428" s="273"/>
      <c r="H1428" s="273"/>
      <c r="I1428" s="273"/>
      <c r="J1428" s="273"/>
      <c r="K1428" s="273"/>
      <c r="L1428" s="273"/>
      <c r="M1428" s="273"/>
      <c r="N1428" s="273"/>
      <c r="O1428" s="273"/>
      <c r="P1428" s="273"/>
      <c r="Q1428" s="273"/>
    </row>
    <row r="1429" spans="1:17" ht="24" x14ac:dyDescent="0.2">
      <c r="A1429" s="276" t="s">
        <v>295</v>
      </c>
      <c r="B1429" s="277"/>
      <c r="C1429" s="277"/>
      <c r="D1429" s="278" t="s">
        <v>296</v>
      </c>
      <c r="E1429" s="279" t="s">
        <v>297</v>
      </c>
      <c r="F1429" s="280" t="s">
        <v>298</v>
      </c>
      <c r="G1429" s="273"/>
      <c r="H1429" s="273"/>
      <c r="I1429" s="273"/>
      <c r="J1429" s="273"/>
      <c r="K1429" s="273"/>
      <c r="L1429" s="273"/>
      <c r="M1429" s="273"/>
      <c r="N1429" s="273"/>
      <c r="O1429" s="273"/>
      <c r="P1429" s="273"/>
      <c r="Q1429" s="273"/>
    </row>
    <row r="1430" spans="1:17" ht="24" x14ac:dyDescent="0.2">
      <c r="A1430" s="257" t="s">
        <v>299</v>
      </c>
      <c r="B1430" s="281"/>
      <c r="C1430" s="281"/>
      <c r="D1430" s="259" t="s">
        <v>300</v>
      </c>
      <c r="E1430" s="282">
        <v>5.73</v>
      </c>
      <c r="F1430" s="262">
        <v>5.73</v>
      </c>
      <c r="G1430" s="273"/>
      <c r="H1430" s="273"/>
      <c r="I1430" s="273"/>
      <c r="J1430" s="273"/>
      <c r="K1430" s="273"/>
      <c r="L1430" s="273"/>
      <c r="M1430" s="273"/>
      <c r="N1430" s="273"/>
      <c r="O1430" s="273"/>
      <c r="P1430" s="273"/>
      <c r="Q1430" s="273"/>
    </row>
    <row r="1431" spans="1:17" ht="24" x14ac:dyDescent="0.2">
      <c r="A1431" s="257" t="s">
        <v>301</v>
      </c>
      <c r="B1431" s="281"/>
      <c r="C1431" s="281"/>
      <c r="D1431" s="259" t="s">
        <v>302</v>
      </c>
      <c r="E1431" s="282">
        <v>4.04</v>
      </c>
      <c r="F1431" s="262">
        <v>4.04</v>
      </c>
      <c r="G1431" s="273"/>
      <c r="H1431" s="273"/>
      <c r="I1431" s="273"/>
      <c r="J1431" s="273"/>
      <c r="K1431" s="273"/>
      <c r="L1431" s="273"/>
      <c r="M1431" s="273"/>
      <c r="N1431" s="273"/>
      <c r="O1431" s="273"/>
      <c r="P1431" s="273"/>
      <c r="Q1431" s="273"/>
    </row>
    <row r="1432" spans="1:17" x14ac:dyDescent="0.2">
      <c r="A1432" s="257" t="s">
        <v>2318</v>
      </c>
      <c r="B1432" s="281"/>
      <c r="C1432" s="281"/>
      <c r="D1432" s="259" t="s">
        <v>2319</v>
      </c>
      <c r="E1432" s="282">
        <v>48.38</v>
      </c>
      <c r="F1432" s="262">
        <v>48.38</v>
      </c>
      <c r="G1432" s="273"/>
      <c r="H1432" s="273"/>
      <c r="I1432" s="273"/>
      <c r="J1432" s="273"/>
      <c r="K1432" s="273"/>
      <c r="L1432" s="273"/>
      <c r="M1432" s="273"/>
      <c r="N1432" s="273"/>
      <c r="O1432" s="273"/>
      <c r="P1432" s="273"/>
      <c r="Q1432" s="273"/>
    </row>
    <row r="1433" spans="1:17" x14ac:dyDescent="0.2">
      <c r="A1433" s="243"/>
      <c r="B1433" s="217"/>
      <c r="C1433" s="244"/>
      <c r="D1433" s="234"/>
      <c r="E1433" s="245"/>
      <c r="F1433" s="273"/>
      <c r="G1433" s="273"/>
      <c r="H1433" s="273"/>
      <c r="I1433" s="273"/>
      <c r="J1433" s="273"/>
      <c r="K1433" s="273"/>
      <c r="L1433" s="273"/>
      <c r="M1433" s="273"/>
      <c r="N1433" s="273"/>
      <c r="O1433" s="273"/>
      <c r="P1433" s="273"/>
      <c r="Q1433" s="273"/>
    </row>
    <row r="1434" spans="1:17" x14ac:dyDescent="0.2">
      <c r="A1434" s="243"/>
      <c r="B1434" s="217"/>
      <c r="C1434" s="244"/>
      <c r="D1434" s="234"/>
      <c r="E1434" s="245"/>
      <c r="F1434" s="273"/>
      <c r="G1434" s="273"/>
      <c r="H1434" s="273"/>
      <c r="I1434" s="273"/>
      <c r="J1434" s="273"/>
      <c r="K1434" s="273"/>
      <c r="L1434" s="273"/>
      <c r="M1434" s="273"/>
      <c r="N1434" s="273"/>
      <c r="O1434" s="273"/>
      <c r="P1434" s="273"/>
      <c r="Q1434" s="273"/>
    </row>
    <row r="1435" spans="1:17" x14ac:dyDescent="0.2">
      <c r="A1435" s="243"/>
      <c r="B1435" s="217"/>
      <c r="C1435" s="244"/>
      <c r="D1435" s="234"/>
      <c r="E1435" s="245"/>
      <c r="F1435" s="273"/>
      <c r="G1435" s="273"/>
      <c r="H1435" s="273"/>
      <c r="I1435" s="273"/>
      <c r="J1435" s="273"/>
      <c r="K1435" s="273"/>
      <c r="L1435" s="273"/>
      <c r="M1435" s="273"/>
      <c r="N1435" s="273"/>
      <c r="O1435" s="273"/>
      <c r="P1435" s="273"/>
      <c r="Q1435" s="273"/>
    </row>
    <row r="1436" spans="1:17" x14ac:dyDescent="0.2">
      <c r="A1436" s="283" t="s">
        <v>303</v>
      </c>
      <c r="B1436" s="284"/>
      <c r="C1436" s="284"/>
      <c r="D1436" s="284"/>
      <c r="E1436" s="284"/>
      <c r="F1436" s="284"/>
      <c r="G1436" s="284"/>
      <c r="H1436" s="284"/>
      <c r="I1436" s="284"/>
      <c r="J1436" s="284"/>
      <c r="K1436" s="284"/>
      <c r="L1436" s="284"/>
      <c r="M1436" s="284"/>
      <c r="N1436" s="284"/>
      <c r="O1436" s="284"/>
      <c r="P1436" s="284"/>
      <c r="Q1436" s="284"/>
    </row>
    <row r="1437" spans="1:17" x14ac:dyDescent="0.2">
      <c r="A1437" s="285" t="s">
        <v>304</v>
      </c>
      <c r="B1437" s="284"/>
      <c r="C1437" s="284"/>
      <c r="D1437" s="284"/>
      <c r="E1437" s="284"/>
      <c r="F1437" s="284"/>
      <c r="G1437" s="284"/>
      <c r="H1437" s="284"/>
      <c r="I1437" s="284"/>
      <c r="J1437" s="284"/>
      <c r="K1437" s="284"/>
      <c r="L1437" s="284"/>
      <c r="M1437" s="284"/>
      <c r="N1437" s="284"/>
      <c r="O1437" s="284"/>
      <c r="P1437" s="284"/>
      <c r="Q1437" s="284"/>
    </row>
    <row r="1438" spans="1:17" x14ac:dyDescent="0.2">
      <c r="A1438" s="243"/>
      <c r="B1438" s="217"/>
      <c r="C1438" s="244"/>
      <c r="D1438" s="234"/>
      <c r="E1438" s="245"/>
      <c r="F1438" s="273"/>
      <c r="G1438" s="273"/>
      <c r="H1438" s="273"/>
      <c r="I1438" s="273"/>
      <c r="J1438" s="273"/>
      <c r="K1438" s="273"/>
      <c r="L1438" s="273"/>
      <c r="M1438" s="273"/>
      <c r="N1438" s="273"/>
      <c r="O1438" s="273"/>
      <c r="P1438" s="273"/>
      <c r="Q1438" s="273"/>
    </row>
    <row r="1439" spans="1:17" x14ac:dyDescent="0.2">
      <c r="A1439" s="283" t="s">
        <v>305</v>
      </c>
      <c r="B1439" s="284"/>
      <c r="C1439" s="284"/>
      <c r="D1439" s="284"/>
      <c r="E1439" s="284"/>
      <c r="F1439" s="284"/>
      <c r="G1439" s="284"/>
      <c r="H1439" s="284"/>
      <c r="I1439" s="284"/>
      <c r="J1439" s="284"/>
      <c r="K1439" s="284"/>
      <c r="L1439" s="284"/>
      <c r="M1439" s="284"/>
      <c r="N1439" s="284"/>
      <c r="O1439" s="284"/>
      <c r="P1439" s="284"/>
      <c r="Q1439" s="284"/>
    </row>
    <row r="1440" spans="1:17" x14ac:dyDescent="0.2">
      <c r="A1440" s="285" t="s">
        <v>304</v>
      </c>
      <c r="B1440" s="284"/>
      <c r="C1440" s="284"/>
      <c r="D1440" s="284"/>
      <c r="E1440" s="284"/>
      <c r="F1440" s="284"/>
      <c r="G1440" s="284"/>
      <c r="H1440" s="284"/>
      <c r="I1440" s="284"/>
      <c r="J1440" s="284"/>
      <c r="K1440" s="284"/>
      <c r="L1440" s="284"/>
      <c r="M1440" s="284"/>
      <c r="N1440" s="284"/>
      <c r="O1440" s="284"/>
      <c r="P1440" s="284"/>
      <c r="Q1440" s="284"/>
    </row>
    <row r="1441" spans="1:17" x14ac:dyDescent="0.2">
      <c r="A1441" s="243"/>
      <c r="B1441" s="217"/>
      <c r="C1441" s="244"/>
      <c r="D1441" s="234"/>
      <c r="E1441" s="245"/>
      <c r="F1441" s="273"/>
      <c r="G1441" s="273"/>
      <c r="H1441" s="273"/>
      <c r="I1441" s="273"/>
      <c r="J1441" s="273"/>
      <c r="K1441" s="273"/>
      <c r="L1441" s="273"/>
      <c r="M1441" s="273"/>
      <c r="N1441" s="273"/>
      <c r="O1441" s="273"/>
      <c r="P1441" s="273"/>
      <c r="Q1441" s="273"/>
    </row>
    <row r="1442" spans="1:17" x14ac:dyDescent="0.2">
      <c r="A1442" s="243"/>
      <c r="B1442" s="217"/>
      <c r="C1442" s="244"/>
      <c r="D1442" s="234"/>
      <c r="E1442" s="245"/>
      <c r="F1442" s="273"/>
      <c r="G1442" s="273"/>
      <c r="H1442" s="273"/>
      <c r="I1442" s="273"/>
      <c r="J1442" s="273"/>
      <c r="K1442" s="273"/>
      <c r="L1442" s="273"/>
      <c r="M1442" s="273"/>
      <c r="N1442" s="273"/>
      <c r="O1442" s="273"/>
      <c r="P1442" s="273"/>
      <c r="Q1442" s="273"/>
    </row>
    <row r="1443" spans="1:17" x14ac:dyDescent="0.2">
      <c r="A1443" s="243"/>
      <c r="B1443" s="217"/>
      <c r="C1443" s="244"/>
      <c r="D1443" s="234"/>
      <c r="E1443" s="245"/>
      <c r="F1443" s="273"/>
      <c r="G1443" s="273"/>
      <c r="H1443" s="273"/>
      <c r="I1443" s="273"/>
      <c r="J1443" s="273"/>
      <c r="K1443" s="273"/>
      <c r="L1443" s="273"/>
      <c r="M1443" s="273"/>
      <c r="N1443" s="273"/>
      <c r="O1443" s="273"/>
      <c r="P1443" s="273"/>
      <c r="Q1443" s="273"/>
    </row>
    <row r="1444" spans="1:17" x14ac:dyDescent="0.2">
      <c r="A1444" s="243"/>
      <c r="B1444" s="217"/>
      <c r="C1444" s="244"/>
      <c r="D1444" s="234"/>
      <c r="E1444" s="245"/>
      <c r="F1444" s="273"/>
      <c r="G1444" s="273"/>
      <c r="H1444" s="273"/>
      <c r="I1444" s="273"/>
      <c r="J1444" s="273"/>
      <c r="K1444" s="273"/>
      <c r="L1444" s="273"/>
      <c r="M1444" s="273"/>
      <c r="N1444" s="273"/>
      <c r="O1444" s="273"/>
      <c r="P1444" s="273"/>
      <c r="Q1444" s="273"/>
    </row>
    <row r="1445" spans="1:17" x14ac:dyDescent="0.2">
      <c r="A1445" s="243"/>
      <c r="B1445" s="217"/>
      <c r="C1445" s="244"/>
      <c r="D1445" s="234"/>
      <c r="E1445" s="245"/>
      <c r="F1445" s="273"/>
      <c r="G1445" s="273"/>
      <c r="H1445" s="273"/>
      <c r="I1445" s="273"/>
      <c r="J1445" s="273"/>
      <c r="K1445" s="273"/>
      <c r="L1445" s="273"/>
      <c r="M1445" s="273"/>
      <c r="N1445" s="273"/>
      <c r="O1445" s="273"/>
      <c r="P1445" s="273"/>
      <c r="Q1445" s="273"/>
    </row>
    <row r="1446" spans="1:17" x14ac:dyDescent="0.2">
      <c r="A1446" s="243"/>
      <c r="B1446" s="217"/>
      <c r="C1446" s="244"/>
      <c r="D1446" s="234"/>
      <c r="E1446" s="245"/>
      <c r="F1446" s="273"/>
      <c r="G1446" s="273"/>
      <c r="H1446" s="273"/>
      <c r="I1446" s="273"/>
      <c r="J1446" s="273"/>
      <c r="K1446" s="273"/>
      <c r="L1446" s="273"/>
      <c r="M1446" s="273"/>
      <c r="N1446" s="273"/>
      <c r="O1446" s="273"/>
      <c r="P1446" s="273"/>
      <c r="Q1446" s="273"/>
    </row>
    <row r="1447" spans="1:17" x14ac:dyDescent="0.2">
      <c r="A1447" s="243"/>
      <c r="B1447" s="217"/>
      <c r="C1447" s="244"/>
      <c r="D1447" s="234"/>
      <c r="E1447" s="245"/>
      <c r="F1447" s="273"/>
      <c r="G1447" s="273"/>
      <c r="H1447" s="273"/>
      <c r="I1447" s="273"/>
      <c r="J1447" s="273"/>
      <c r="K1447" s="273"/>
      <c r="L1447" s="273"/>
      <c r="M1447" s="273"/>
      <c r="N1447" s="273"/>
      <c r="O1447" s="273"/>
      <c r="P1447" s="273"/>
      <c r="Q1447" s="273"/>
    </row>
    <row r="1448" spans="1:17" x14ac:dyDescent="0.2">
      <c r="A1448" s="243"/>
      <c r="B1448" s="217"/>
      <c r="C1448" s="244"/>
      <c r="D1448" s="234"/>
      <c r="E1448" s="245"/>
      <c r="F1448" s="273"/>
      <c r="G1448" s="273"/>
      <c r="H1448" s="273"/>
      <c r="I1448" s="273"/>
      <c r="J1448" s="273"/>
      <c r="K1448" s="273"/>
      <c r="L1448" s="273"/>
      <c r="M1448" s="273"/>
      <c r="N1448" s="273"/>
      <c r="O1448" s="273"/>
      <c r="P1448" s="273"/>
      <c r="Q1448" s="273"/>
    </row>
    <row r="1449" spans="1:17" x14ac:dyDescent="0.2">
      <c r="A1449" s="243"/>
      <c r="B1449" s="217"/>
      <c r="C1449" s="244"/>
      <c r="D1449" s="234"/>
      <c r="E1449" s="245"/>
      <c r="F1449" s="273"/>
      <c r="G1449" s="273"/>
      <c r="H1449" s="273"/>
      <c r="I1449" s="273"/>
      <c r="J1449" s="273"/>
      <c r="K1449" s="273"/>
      <c r="L1449" s="273"/>
      <c r="M1449" s="273"/>
      <c r="N1449" s="273"/>
      <c r="O1449" s="273"/>
      <c r="P1449" s="273"/>
      <c r="Q1449" s="273"/>
    </row>
    <row r="1450" spans="1:17" x14ac:dyDescent="0.2">
      <c r="A1450" s="243"/>
      <c r="B1450" s="217"/>
      <c r="C1450" s="244"/>
      <c r="D1450" s="234"/>
      <c r="E1450" s="245"/>
      <c r="F1450" s="273"/>
      <c r="G1450" s="273"/>
      <c r="H1450" s="273"/>
      <c r="I1450" s="273"/>
      <c r="J1450" s="273"/>
      <c r="K1450" s="273"/>
      <c r="L1450" s="273"/>
      <c r="M1450" s="273"/>
      <c r="N1450" s="273"/>
      <c r="O1450" s="273"/>
      <c r="P1450" s="273"/>
      <c r="Q1450" s="273"/>
    </row>
    <row r="1451" spans="1:17" x14ac:dyDescent="0.2">
      <c r="A1451" s="243"/>
      <c r="B1451" s="217"/>
      <c r="C1451" s="244"/>
      <c r="D1451" s="234"/>
      <c r="E1451" s="245"/>
      <c r="F1451" s="273"/>
      <c r="G1451" s="273"/>
      <c r="H1451" s="273"/>
      <c r="I1451" s="273"/>
      <c r="J1451" s="273"/>
      <c r="K1451" s="273"/>
      <c r="L1451" s="273"/>
      <c r="M1451" s="273"/>
      <c r="N1451" s="273"/>
      <c r="O1451" s="273"/>
      <c r="P1451" s="273"/>
      <c r="Q1451" s="273"/>
    </row>
    <row r="1452" spans="1:17" x14ac:dyDescent="0.2">
      <c r="A1452" s="243"/>
      <c r="B1452" s="217"/>
      <c r="C1452" s="244"/>
      <c r="D1452" s="234"/>
      <c r="E1452" s="245"/>
      <c r="F1452" s="273"/>
      <c r="G1452" s="273"/>
      <c r="H1452" s="273"/>
      <c r="I1452" s="273"/>
      <c r="J1452" s="273"/>
      <c r="K1452" s="273"/>
      <c r="L1452" s="273"/>
      <c r="M1452" s="273"/>
      <c r="N1452" s="273"/>
      <c r="O1452" s="273"/>
      <c r="P1452" s="273"/>
      <c r="Q1452" s="273"/>
    </row>
    <row r="1453" spans="1:17" x14ac:dyDescent="0.2">
      <c r="A1453" s="243"/>
      <c r="B1453" s="217"/>
      <c r="C1453" s="244"/>
      <c r="D1453" s="234"/>
      <c r="E1453" s="245"/>
      <c r="F1453" s="273"/>
      <c r="G1453" s="273"/>
      <c r="H1453" s="273"/>
      <c r="I1453" s="273"/>
      <c r="J1453" s="273"/>
      <c r="K1453" s="273"/>
      <c r="L1453" s="273"/>
      <c r="M1453" s="273"/>
      <c r="N1453" s="273"/>
      <c r="O1453" s="273"/>
      <c r="P1453" s="273"/>
      <c r="Q1453" s="273"/>
    </row>
    <row r="1454" spans="1:17" x14ac:dyDescent="0.2">
      <c r="A1454" s="243"/>
      <c r="B1454" s="217"/>
      <c r="C1454" s="244"/>
      <c r="D1454" s="234"/>
      <c r="E1454" s="245"/>
      <c r="F1454" s="273"/>
      <c r="G1454" s="273"/>
      <c r="H1454" s="273"/>
      <c r="I1454" s="273"/>
      <c r="J1454" s="273"/>
      <c r="K1454" s="273"/>
      <c r="L1454" s="273"/>
      <c r="M1454" s="273"/>
      <c r="N1454" s="273"/>
      <c r="O1454" s="273"/>
      <c r="P1454" s="273"/>
      <c r="Q1454" s="273"/>
    </row>
    <row r="1455" spans="1:17" x14ac:dyDescent="0.2">
      <c r="A1455" s="243"/>
      <c r="B1455" s="217"/>
      <c r="C1455" s="244"/>
      <c r="D1455" s="234"/>
      <c r="E1455" s="245"/>
      <c r="F1455" s="273"/>
      <c r="G1455" s="273"/>
      <c r="H1455" s="273"/>
      <c r="I1455" s="273"/>
      <c r="J1455" s="273"/>
      <c r="K1455" s="273"/>
      <c r="L1455" s="273"/>
      <c r="M1455" s="273"/>
      <c r="N1455" s="273"/>
      <c r="O1455" s="273"/>
      <c r="P1455" s="273"/>
      <c r="Q1455" s="273"/>
    </row>
    <row r="1456" spans="1:17" x14ac:dyDescent="0.2">
      <c r="A1456" s="243"/>
      <c r="B1456" s="217"/>
      <c r="C1456" s="244"/>
      <c r="D1456" s="234"/>
      <c r="E1456" s="245"/>
      <c r="F1456" s="273"/>
      <c r="G1456" s="273"/>
      <c r="H1456" s="273"/>
      <c r="I1456" s="273"/>
      <c r="J1456" s="273"/>
      <c r="K1456" s="273"/>
      <c r="L1456" s="273"/>
      <c r="M1456" s="273"/>
      <c r="N1456" s="273"/>
      <c r="O1456" s="273"/>
      <c r="P1456" s="273"/>
      <c r="Q1456" s="273"/>
    </row>
    <row r="1457" spans="1:17" x14ac:dyDescent="0.2">
      <c r="A1457" s="243"/>
      <c r="B1457" s="217"/>
      <c r="C1457" s="244"/>
      <c r="D1457" s="234"/>
      <c r="E1457" s="245"/>
      <c r="F1457" s="273"/>
      <c r="G1457" s="273"/>
      <c r="H1457" s="273"/>
      <c r="I1457" s="273"/>
      <c r="J1457" s="273"/>
      <c r="K1457" s="273"/>
      <c r="L1457" s="273"/>
      <c r="M1457" s="273"/>
      <c r="N1457" s="273"/>
      <c r="O1457" s="273"/>
      <c r="P1457" s="273"/>
      <c r="Q1457" s="273"/>
    </row>
    <row r="1458" spans="1:17" x14ac:dyDescent="0.2">
      <c r="A1458" s="243"/>
      <c r="B1458" s="217"/>
      <c r="C1458" s="244"/>
      <c r="D1458" s="234"/>
      <c r="E1458" s="245"/>
      <c r="F1458" s="273"/>
      <c r="G1458" s="273"/>
      <c r="H1458" s="273"/>
      <c r="I1458" s="273"/>
      <c r="J1458" s="273"/>
      <c r="K1458" s="273"/>
      <c r="L1458" s="273"/>
      <c r="M1458" s="273"/>
      <c r="N1458" s="273"/>
      <c r="O1458" s="273"/>
      <c r="P1458" s="273"/>
      <c r="Q1458" s="273"/>
    </row>
    <row r="1459" spans="1:17" x14ac:dyDescent="0.2">
      <c r="A1459" s="243"/>
      <c r="B1459" s="217"/>
      <c r="C1459" s="244"/>
      <c r="D1459" s="234"/>
      <c r="E1459" s="245"/>
      <c r="F1459" s="273"/>
      <c r="G1459" s="273"/>
      <c r="H1459" s="273"/>
      <c r="I1459" s="273"/>
      <c r="J1459" s="273"/>
      <c r="K1459" s="273"/>
      <c r="L1459" s="273"/>
      <c r="M1459" s="273"/>
      <c r="N1459" s="273"/>
      <c r="O1459" s="273"/>
      <c r="P1459" s="273"/>
      <c r="Q1459" s="273"/>
    </row>
    <row r="1460" spans="1:17" x14ac:dyDescent="0.2">
      <c r="A1460" s="243"/>
      <c r="B1460" s="217"/>
      <c r="C1460" s="244"/>
      <c r="D1460" s="234"/>
      <c r="E1460" s="245"/>
      <c r="F1460" s="273"/>
      <c r="G1460" s="273"/>
      <c r="H1460" s="273"/>
      <c r="I1460" s="273"/>
      <c r="J1460" s="273"/>
      <c r="K1460" s="273"/>
      <c r="L1460" s="273"/>
      <c r="M1460" s="273"/>
      <c r="N1460" s="273"/>
      <c r="O1460" s="273"/>
      <c r="P1460" s="273"/>
      <c r="Q1460" s="273"/>
    </row>
    <row r="1461" spans="1:17" x14ac:dyDescent="0.2">
      <c r="A1461" s="243"/>
      <c r="B1461" s="217"/>
      <c r="C1461" s="244"/>
      <c r="D1461" s="234"/>
      <c r="E1461" s="245"/>
      <c r="F1461" s="273"/>
      <c r="G1461" s="273"/>
      <c r="H1461" s="273"/>
      <c r="I1461" s="273"/>
      <c r="J1461" s="273"/>
      <c r="K1461" s="273"/>
      <c r="L1461" s="273"/>
      <c r="M1461" s="273"/>
      <c r="N1461" s="273"/>
      <c r="O1461" s="273"/>
      <c r="P1461" s="273"/>
      <c r="Q1461" s="273"/>
    </row>
    <row r="1462" spans="1:17" x14ac:dyDescent="0.2">
      <c r="A1462" s="243"/>
      <c r="B1462" s="217"/>
      <c r="C1462" s="244"/>
      <c r="D1462" s="234"/>
      <c r="E1462" s="245"/>
      <c r="F1462" s="273"/>
      <c r="G1462" s="273"/>
      <c r="H1462" s="273"/>
      <c r="I1462" s="273"/>
      <c r="J1462" s="273"/>
      <c r="K1462" s="273"/>
      <c r="L1462" s="273"/>
      <c r="M1462" s="273"/>
      <c r="N1462" s="273"/>
      <c r="O1462" s="273"/>
      <c r="P1462" s="273"/>
      <c r="Q1462" s="273"/>
    </row>
    <row r="1463" spans="1:17" x14ac:dyDescent="0.2">
      <c r="A1463" s="243"/>
      <c r="B1463" s="217"/>
      <c r="C1463" s="244"/>
      <c r="D1463" s="234"/>
      <c r="E1463" s="245"/>
      <c r="F1463" s="273"/>
      <c r="G1463" s="273"/>
      <c r="H1463" s="273"/>
      <c r="I1463" s="273"/>
      <c r="J1463" s="273"/>
      <c r="K1463" s="273"/>
      <c r="L1463" s="273"/>
      <c r="M1463" s="273"/>
      <c r="N1463" s="273"/>
      <c r="O1463" s="273"/>
      <c r="P1463" s="273"/>
      <c r="Q1463" s="273"/>
    </row>
    <row r="1464" spans="1:17" x14ac:dyDescent="0.2">
      <c r="A1464" s="243"/>
      <c r="B1464" s="217"/>
      <c r="C1464" s="244"/>
      <c r="D1464" s="234"/>
      <c r="E1464" s="245"/>
      <c r="F1464" s="273"/>
      <c r="G1464" s="273"/>
      <c r="H1464" s="273"/>
      <c r="I1464" s="273"/>
      <c r="J1464" s="273"/>
      <c r="K1464" s="273"/>
      <c r="L1464" s="273"/>
      <c r="M1464" s="273"/>
      <c r="N1464" s="273"/>
      <c r="O1464" s="273"/>
      <c r="P1464" s="273"/>
      <c r="Q1464" s="273"/>
    </row>
    <row r="1465" spans="1:17" x14ac:dyDescent="0.2">
      <c r="A1465" s="243"/>
      <c r="B1465" s="217"/>
      <c r="C1465" s="244"/>
      <c r="D1465" s="234"/>
      <c r="E1465" s="245"/>
      <c r="F1465" s="273"/>
      <c r="G1465" s="273"/>
      <c r="H1465" s="273"/>
      <c r="I1465" s="273"/>
      <c r="J1465" s="273"/>
      <c r="K1465" s="273"/>
      <c r="L1465" s="273"/>
      <c r="M1465" s="273"/>
      <c r="N1465" s="273"/>
      <c r="O1465" s="273"/>
      <c r="P1465" s="273"/>
      <c r="Q1465" s="273"/>
    </row>
    <row r="1466" spans="1:17" x14ac:dyDescent="0.2">
      <c r="A1466" s="243"/>
      <c r="B1466" s="217"/>
      <c r="C1466" s="244"/>
      <c r="D1466" s="234"/>
      <c r="E1466" s="245"/>
      <c r="F1466" s="273"/>
      <c r="G1466" s="273"/>
      <c r="H1466" s="273"/>
      <c r="I1466" s="273"/>
      <c r="J1466" s="273"/>
      <c r="K1466" s="273"/>
      <c r="L1466" s="273"/>
      <c r="M1466" s="273"/>
      <c r="N1466" s="273"/>
      <c r="O1466" s="273"/>
      <c r="P1466" s="273"/>
      <c r="Q1466" s="273"/>
    </row>
    <row r="1467" spans="1:17" x14ac:dyDescent="0.2">
      <c r="A1467" s="243"/>
      <c r="B1467" s="217"/>
      <c r="C1467" s="244"/>
      <c r="D1467" s="234"/>
      <c r="E1467" s="245"/>
      <c r="F1467" s="273"/>
      <c r="G1467" s="273"/>
      <c r="H1467" s="273"/>
      <c r="I1467" s="273"/>
      <c r="J1467" s="273"/>
      <c r="K1467" s="273"/>
      <c r="L1467" s="273"/>
      <c r="M1467" s="273"/>
      <c r="N1467" s="273"/>
      <c r="O1467" s="273"/>
      <c r="P1467" s="273"/>
      <c r="Q1467" s="273"/>
    </row>
    <row r="1468" spans="1:17" x14ac:dyDescent="0.2">
      <c r="A1468" s="243"/>
      <c r="B1468" s="217"/>
      <c r="C1468" s="244"/>
      <c r="D1468" s="234"/>
      <c r="E1468" s="245"/>
      <c r="F1468" s="273"/>
      <c r="G1468" s="273"/>
      <c r="H1468" s="273"/>
      <c r="I1468" s="273"/>
      <c r="J1468" s="273"/>
      <c r="K1468" s="273"/>
      <c r="L1468" s="273"/>
      <c r="M1468" s="273"/>
      <c r="N1468" s="273"/>
      <c r="O1468" s="273"/>
      <c r="P1468" s="273"/>
      <c r="Q1468" s="273"/>
    </row>
    <row r="1469" spans="1:17" x14ac:dyDescent="0.2">
      <c r="A1469" s="243"/>
      <c r="B1469" s="217"/>
      <c r="C1469" s="244"/>
      <c r="D1469" s="234"/>
      <c r="E1469" s="245"/>
      <c r="F1469" s="273"/>
      <c r="G1469" s="273"/>
      <c r="H1469" s="273"/>
      <c r="I1469" s="273"/>
      <c r="J1469" s="273"/>
      <c r="K1469" s="273"/>
      <c r="L1469" s="273"/>
      <c r="M1469" s="273"/>
      <c r="N1469" s="273"/>
      <c r="O1469" s="273"/>
      <c r="P1469" s="273"/>
      <c r="Q1469" s="273"/>
    </row>
    <row r="1470" spans="1:17" x14ac:dyDescent="0.2">
      <c r="A1470" s="243"/>
      <c r="B1470" s="217"/>
      <c r="C1470" s="244"/>
      <c r="D1470" s="234"/>
      <c r="E1470" s="245"/>
      <c r="F1470" s="273"/>
      <c r="G1470" s="273"/>
      <c r="H1470" s="273"/>
      <c r="I1470" s="273"/>
      <c r="J1470" s="273"/>
      <c r="K1470" s="273"/>
      <c r="L1470" s="273"/>
      <c r="M1470" s="273"/>
      <c r="N1470" s="273"/>
      <c r="O1470" s="273"/>
      <c r="P1470" s="273"/>
      <c r="Q1470" s="273"/>
    </row>
    <row r="1471" spans="1:17" x14ac:dyDescent="0.2">
      <c r="A1471" s="243"/>
      <c r="B1471" s="217"/>
      <c r="C1471" s="244"/>
      <c r="D1471" s="234"/>
      <c r="E1471" s="245"/>
      <c r="F1471" s="273"/>
      <c r="G1471" s="273"/>
      <c r="H1471" s="273"/>
      <c r="I1471" s="273"/>
      <c r="J1471" s="273"/>
      <c r="K1471" s="273"/>
      <c r="L1471" s="273"/>
      <c r="M1471" s="273"/>
      <c r="N1471" s="273"/>
      <c r="O1471" s="273"/>
      <c r="P1471" s="273"/>
      <c r="Q1471" s="273"/>
    </row>
    <row r="1472" spans="1:17" x14ac:dyDescent="0.2">
      <c r="A1472" s="243"/>
      <c r="B1472" s="217"/>
      <c r="C1472" s="244"/>
      <c r="D1472" s="234"/>
      <c r="E1472" s="245"/>
      <c r="F1472" s="273"/>
      <c r="G1472" s="273"/>
      <c r="H1472" s="273"/>
      <c r="I1472" s="273"/>
      <c r="J1472" s="273"/>
      <c r="K1472" s="273"/>
      <c r="L1472" s="273"/>
      <c r="M1472" s="273"/>
      <c r="N1472" s="273"/>
      <c r="O1472" s="273"/>
      <c r="P1472" s="273"/>
      <c r="Q1472" s="273"/>
    </row>
    <row r="1473" spans="1:17" x14ac:dyDescent="0.2">
      <c r="A1473" s="243"/>
      <c r="B1473" s="217"/>
      <c r="C1473" s="244"/>
      <c r="D1473" s="234"/>
      <c r="E1473" s="245"/>
      <c r="F1473" s="273"/>
      <c r="G1473" s="273"/>
      <c r="H1473" s="273"/>
      <c r="I1473" s="273"/>
      <c r="J1473" s="273"/>
      <c r="K1473" s="273"/>
      <c r="L1473" s="273"/>
      <c r="M1473" s="273"/>
      <c r="N1473" s="273"/>
      <c r="O1473" s="273"/>
      <c r="P1473" s="273"/>
      <c r="Q1473" s="273"/>
    </row>
    <row r="1474" spans="1:17" x14ac:dyDescent="0.2">
      <c r="A1474" s="243"/>
      <c r="B1474" s="217"/>
      <c r="C1474" s="244"/>
      <c r="D1474" s="234"/>
      <c r="E1474" s="245"/>
      <c r="F1474" s="273"/>
      <c r="G1474" s="273"/>
      <c r="H1474" s="273"/>
      <c r="I1474" s="273"/>
      <c r="J1474" s="273"/>
      <c r="K1474" s="273"/>
      <c r="L1474" s="273"/>
      <c r="M1474" s="273"/>
      <c r="N1474" s="273"/>
      <c r="O1474" s="273"/>
      <c r="P1474" s="273"/>
      <c r="Q1474" s="273"/>
    </row>
    <row r="1475" spans="1:17" x14ac:dyDescent="0.2">
      <c r="A1475" s="243"/>
      <c r="B1475" s="217"/>
      <c r="C1475" s="244"/>
      <c r="D1475" s="234"/>
      <c r="E1475" s="245"/>
      <c r="F1475" s="273"/>
      <c r="G1475" s="273"/>
      <c r="H1475" s="273"/>
      <c r="I1475" s="273"/>
      <c r="J1475" s="273"/>
      <c r="K1475" s="273"/>
      <c r="L1475" s="273"/>
      <c r="M1475" s="273"/>
      <c r="N1475" s="273"/>
      <c r="O1475" s="273"/>
      <c r="P1475" s="273"/>
      <c r="Q1475" s="273"/>
    </row>
    <row r="1476" spans="1:17" x14ac:dyDescent="0.2">
      <c r="A1476" s="243"/>
      <c r="B1476" s="217"/>
      <c r="C1476" s="244"/>
      <c r="D1476" s="234"/>
      <c r="E1476" s="245"/>
      <c r="F1476" s="273"/>
      <c r="G1476" s="273"/>
      <c r="H1476" s="273"/>
      <c r="I1476" s="273"/>
      <c r="J1476" s="273"/>
      <c r="K1476" s="273"/>
      <c r="L1476" s="273"/>
      <c r="M1476" s="273"/>
      <c r="N1476" s="273"/>
      <c r="O1476" s="273"/>
      <c r="P1476" s="273"/>
      <c r="Q1476" s="273"/>
    </row>
    <row r="1477" spans="1:17" x14ac:dyDescent="0.2">
      <c r="A1477" s="243"/>
      <c r="B1477" s="217"/>
      <c r="C1477" s="244"/>
      <c r="D1477" s="234"/>
      <c r="E1477" s="245"/>
      <c r="F1477" s="273"/>
      <c r="G1477" s="273"/>
      <c r="H1477" s="273"/>
      <c r="I1477" s="273"/>
      <c r="J1477" s="273"/>
      <c r="K1477" s="273"/>
      <c r="L1477" s="273"/>
      <c r="M1477" s="273"/>
      <c r="N1477" s="273"/>
      <c r="O1477" s="273"/>
      <c r="P1477" s="273"/>
      <c r="Q1477" s="273"/>
    </row>
    <row r="1478" spans="1:17" x14ac:dyDescent="0.2">
      <c r="A1478" s="243"/>
      <c r="B1478" s="217"/>
      <c r="C1478" s="244"/>
      <c r="D1478" s="234"/>
      <c r="E1478" s="245"/>
      <c r="F1478" s="273"/>
      <c r="G1478" s="273"/>
      <c r="H1478" s="273"/>
      <c r="I1478" s="273"/>
      <c r="J1478" s="273"/>
      <c r="K1478" s="273"/>
      <c r="L1478" s="273"/>
      <c r="M1478" s="273"/>
      <c r="N1478" s="273"/>
      <c r="O1478" s="273"/>
      <c r="P1478" s="273"/>
      <c r="Q1478" s="273"/>
    </row>
    <row r="1479" spans="1:17" x14ac:dyDescent="0.2">
      <c r="A1479" s="243"/>
      <c r="B1479" s="217"/>
      <c r="C1479" s="244"/>
      <c r="D1479" s="234"/>
      <c r="E1479" s="245"/>
      <c r="F1479" s="273"/>
      <c r="G1479" s="273"/>
      <c r="H1479" s="273"/>
      <c r="I1479" s="273"/>
      <c r="J1479" s="273"/>
      <c r="K1479" s="273"/>
      <c r="L1479" s="273"/>
      <c r="M1479" s="273"/>
      <c r="N1479" s="273"/>
      <c r="O1479" s="273"/>
      <c r="P1479" s="273"/>
      <c r="Q1479" s="273"/>
    </row>
    <row r="1480" spans="1:17" x14ac:dyDescent="0.2">
      <c r="A1480" s="243"/>
      <c r="B1480" s="217"/>
      <c r="C1480" s="244"/>
      <c r="D1480" s="234"/>
      <c r="E1480" s="245"/>
      <c r="F1480" s="273"/>
      <c r="G1480" s="273"/>
      <c r="H1480" s="273"/>
      <c r="I1480" s="273"/>
      <c r="J1480" s="273"/>
      <c r="K1480" s="273"/>
      <c r="L1480" s="273"/>
      <c r="M1480" s="273"/>
      <c r="N1480" s="273"/>
      <c r="O1480" s="273"/>
      <c r="P1480" s="273"/>
      <c r="Q1480" s="273"/>
    </row>
    <row r="1481" spans="1:17" x14ac:dyDescent="0.2">
      <c r="A1481" s="243"/>
      <c r="B1481" s="217"/>
      <c r="C1481" s="244"/>
      <c r="D1481" s="234"/>
      <c r="E1481" s="245"/>
      <c r="F1481" s="273"/>
      <c r="G1481" s="273"/>
      <c r="H1481" s="273"/>
      <c r="I1481" s="273"/>
      <c r="J1481" s="273"/>
      <c r="K1481" s="273"/>
      <c r="L1481" s="273"/>
      <c r="M1481" s="273"/>
      <c r="N1481" s="273"/>
      <c r="O1481" s="273"/>
      <c r="P1481" s="273"/>
      <c r="Q1481" s="273"/>
    </row>
    <row r="1482" spans="1:17" x14ac:dyDescent="0.2">
      <c r="A1482" s="243"/>
      <c r="B1482" s="217"/>
      <c r="C1482" s="244"/>
      <c r="D1482" s="234"/>
      <c r="E1482" s="245"/>
      <c r="F1482" s="273"/>
      <c r="G1482" s="273"/>
      <c r="H1482" s="273"/>
      <c r="I1482" s="273"/>
      <c r="J1482" s="273"/>
      <c r="K1482" s="273"/>
      <c r="L1482" s="273"/>
      <c r="M1482" s="273"/>
      <c r="N1482" s="273"/>
      <c r="O1482" s="273"/>
      <c r="P1482" s="273"/>
      <c r="Q1482" s="273"/>
    </row>
    <row r="1483" spans="1:17" x14ac:dyDescent="0.2">
      <c r="A1483" s="243"/>
      <c r="B1483" s="217"/>
      <c r="C1483" s="244"/>
      <c r="D1483" s="234"/>
      <c r="E1483" s="245"/>
      <c r="F1483" s="273"/>
      <c r="G1483" s="273"/>
      <c r="H1483" s="273"/>
      <c r="I1483" s="273"/>
      <c r="J1483" s="273"/>
      <c r="K1483" s="273"/>
      <c r="L1483" s="273"/>
      <c r="M1483" s="273"/>
      <c r="N1483" s="273"/>
      <c r="O1483" s="273"/>
      <c r="P1483" s="273"/>
      <c r="Q1483" s="273"/>
    </row>
    <row r="1484" spans="1:17" x14ac:dyDescent="0.2">
      <c r="A1484" s="243"/>
      <c r="B1484" s="217"/>
      <c r="C1484" s="244"/>
      <c r="D1484" s="234"/>
      <c r="E1484" s="245"/>
      <c r="F1484" s="273"/>
      <c r="G1484" s="273"/>
      <c r="H1484" s="273"/>
      <c r="I1484" s="273"/>
      <c r="J1484" s="273"/>
      <c r="K1484" s="273"/>
      <c r="L1484" s="273"/>
      <c r="M1484" s="273"/>
      <c r="N1484" s="273"/>
      <c r="O1484" s="273"/>
      <c r="P1484" s="273"/>
      <c r="Q1484" s="273"/>
    </row>
    <row r="1485" spans="1:17" x14ac:dyDescent="0.2">
      <c r="A1485" s="243"/>
      <c r="B1485" s="217"/>
      <c r="C1485" s="244"/>
      <c r="D1485" s="234"/>
      <c r="E1485" s="245"/>
      <c r="F1485" s="273"/>
      <c r="G1485" s="273"/>
      <c r="H1485" s="273"/>
      <c r="I1485" s="273"/>
      <c r="J1485" s="273"/>
      <c r="K1485" s="273"/>
      <c r="L1485" s="273"/>
      <c r="M1485" s="273"/>
      <c r="N1485" s="273"/>
      <c r="O1485" s="273"/>
      <c r="P1485" s="273"/>
      <c r="Q1485" s="273"/>
    </row>
    <row r="1486" spans="1:17" x14ac:dyDescent="0.2">
      <c r="A1486" s="243"/>
      <c r="B1486" s="217"/>
      <c r="C1486" s="244"/>
      <c r="D1486" s="234"/>
      <c r="E1486" s="245"/>
      <c r="F1486" s="273"/>
      <c r="G1486" s="273"/>
      <c r="H1486" s="273"/>
      <c r="I1486" s="273"/>
      <c r="J1486" s="273"/>
      <c r="K1486" s="273"/>
      <c r="L1486" s="273"/>
      <c r="M1486" s="273"/>
      <c r="N1486" s="273"/>
      <c r="O1486" s="273"/>
      <c r="P1486" s="273"/>
      <c r="Q1486" s="273"/>
    </row>
    <row r="1487" spans="1:17" x14ac:dyDescent="0.2">
      <c r="A1487" s="243"/>
      <c r="B1487" s="217"/>
      <c r="C1487" s="244"/>
      <c r="D1487" s="234"/>
      <c r="E1487" s="245"/>
      <c r="F1487" s="273"/>
      <c r="G1487" s="273"/>
      <c r="H1487" s="273"/>
      <c r="I1487" s="273"/>
      <c r="J1487" s="273"/>
      <c r="K1487" s="273"/>
      <c r="L1487" s="273"/>
      <c r="M1487" s="273"/>
      <c r="N1487" s="273"/>
      <c r="O1487" s="273"/>
      <c r="P1487" s="273"/>
      <c r="Q1487" s="273"/>
    </row>
    <row r="1488" spans="1:17" x14ac:dyDescent="0.2">
      <c r="A1488" s="243"/>
      <c r="B1488" s="217"/>
      <c r="C1488" s="244"/>
      <c r="D1488" s="234"/>
      <c r="E1488" s="245"/>
      <c r="F1488" s="273"/>
      <c r="G1488" s="273"/>
      <c r="H1488" s="273"/>
      <c r="I1488" s="273"/>
      <c r="J1488" s="273"/>
      <c r="K1488" s="273"/>
      <c r="L1488" s="273"/>
      <c r="M1488" s="273"/>
      <c r="N1488" s="273"/>
      <c r="O1488" s="273"/>
      <c r="P1488" s="273"/>
      <c r="Q1488" s="273"/>
    </row>
    <row r="1489" spans="1:17" x14ac:dyDescent="0.2">
      <c r="A1489" s="243"/>
      <c r="B1489" s="217"/>
      <c r="C1489" s="244"/>
      <c r="D1489" s="234"/>
      <c r="E1489" s="245"/>
      <c r="F1489" s="273"/>
      <c r="G1489" s="273"/>
      <c r="H1489" s="273"/>
      <c r="I1489" s="273"/>
      <c r="J1489" s="273"/>
      <c r="K1489" s="273"/>
      <c r="L1489" s="273"/>
      <c r="M1489" s="273"/>
      <c r="N1489" s="273"/>
      <c r="O1489" s="273"/>
      <c r="P1489" s="273"/>
      <c r="Q1489" s="273"/>
    </row>
    <row r="1490" spans="1:17" x14ac:dyDescent="0.2">
      <c r="A1490" s="243"/>
      <c r="B1490" s="217"/>
      <c r="C1490" s="244"/>
      <c r="D1490" s="234"/>
      <c r="E1490" s="245"/>
      <c r="F1490" s="273"/>
      <c r="G1490" s="273"/>
      <c r="H1490" s="273"/>
      <c r="I1490" s="273"/>
      <c r="J1490" s="273"/>
      <c r="K1490" s="273"/>
      <c r="L1490" s="273"/>
      <c r="M1490" s="273"/>
      <c r="N1490" s="273"/>
      <c r="O1490" s="273"/>
      <c r="P1490" s="273"/>
      <c r="Q1490" s="273"/>
    </row>
    <row r="1491" spans="1:17" x14ac:dyDescent="0.2">
      <c r="A1491" s="243"/>
      <c r="B1491" s="217"/>
      <c r="C1491" s="244"/>
      <c r="D1491" s="234"/>
      <c r="E1491" s="245"/>
      <c r="F1491" s="273"/>
      <c r="G1491" s="273"/>
      <c r="H1491" s="273"/>
      <c r="I1491" s="273"/>
      <c r="J1491" s="273"/>
      <c r="K1491" s="273"/>
      <c r="L1491" s="273"/>
      <c r="M1491" s="273"/>
      <c r="N1491" s="273"/>
      <c r="O1491" s="273"/>
      <c r="P1491" s="273"/>
      <c r="Q1491" s="273"/>
    </row>
    <row r="1492" spans="1:17" x14ac:dyDescent="0.2">
      <c r="A1492" s="243"/>
      <c r="B1492" s="217"/>
      <c r="C1492" s="244"/>
      <c r="D1492" s="234"/>
      <c r="E1492" s="245"/>
      <c r="F1492" s="273"/>
      <c r="G1492" s="273"/>
      <c r="H1492" s="273"/>
      <c r="I1492" s="273"/>
      <c r="J1492" s="273"/>
      <c r="K1492" s="273"/>
      <c r="L1492" s="273"/>
      <c r="M1492" s="273"/>
      <c r="N1492" s="273"/>
      <c r="O1492" s="273"/>
      <c r="P1492" s="273"/>
      <c r="Q1492" s="273"/>
    </row>
    <row r="1493" spans="1:17" x14ac:dyDescent="0.2">
      <c r="A1493" s="243"/>
      <c r="B1493" s="217"/>
      <c r="C1493" s="244"/>
      <c r="D1493" s="234"/>
      <c r="E1493" s="245"/>
      <c r="F1493" s="273"/>
      <c r="G1493" s="273"/>
      <c r="H1493" s="273"/>
      <c r="I1493" s="273"/>
      <c r="J1493" s="273"/>
      <c r="K1493" s="273"/>
      <c r="L1493" s="273"/>
      <c r="M1493" s="273"/>
      <c r="N1493" s="273"/>
      <c r="O1493" s="273"/>
      <c r="P1493" s="273"/>
      <c r="Q1493" s="273"/>
    </row>
    <row r="1494" spans="1:17" x14ac:dyDescent="0.2">
      <c r="A1494" s="243"/>
      <c r="B1494" s="217"/>
      <c r="C1494" s="244"/>
      <c r="D1494" s="234"/>
      <c r="E1494" s="245"/>
      <c r="F1494" s="273"/>
      <c r="G1494" s="273"/>
      <c r="H1494" s="273"/>
      <c r="I1494" s="273"/>
      <c r="J1494" s="273"/>
      <c r="K1494" s="273"/>
      <c r="L1494" s="273"/>
      <c r="M1494" s="273"/>
      <c r="N1494" s="273"/>
      <c r="O1494" s="273"/>
      <c r="P1494" s="273"/>
      <c r="Q1494" s="273"/>
    </row>
    <row r="1495" spans="1:17" x14ac:dyDescent="0.2">
      <c r="A1495" s="243"/>
      <c r="B1495" s="217"/>
      <c r="C1495" s="244"/>
      <c r="D1495" s="234"/>
      <c r="E1495" s="245"/>
      <c r="F1495" s="273"/>
      <c r="G1495" s="273"/>
      <c r="H1495" s="273"/>
      <c r="I1495" s="273"/>
      <c r="J1495" s="273"/>
      <c r="K1495" s="273"/>
      <c r="L1495" s="273"/>
      <c r="M1495" s="273"/>
      <c r="N1495" s="273"/>
      <c r="O1495" s="273"/>
      <c r="P1495" s="273"/>
      <c r="Q1495" s="273"/>
    </row>
    <row r="1496" spans="1:17" x14ac:dyDescent="0.2">
      <c r="A1496" s="243"/>
      <c r="B1496" s="217"/>
      <c r="C1496" s="244"/>
      <c r="D1496" s="234"/>
      <c r="E1496" s="245"/>
      <c r="F1496" s="273"/>
      <c r="G1496" s="273"/>
      <c r="H1496" s="273"/>
      <c r="I1496" s="273"/>
      <c r="J1496" s="273"/>
      <c r="K1496" s="273"/>
      <c r="L1496" s="273"/>
      <c r="M1496" s="273"/>
      <c r="N1496" s="273"/>
      <c r="O1496" s="273"/>
      <c r="P1496" s="273"/>
      <c r="Q1496" s="273"/>
    </row>
    <row r="1497" spans="1:17" x14ac:dyDescent="0.2">
      <c r="A1497" s="243"/>
      <c r="B1497" s="217"/>
      <c r="C1497" s="244"/>
      <c r="D1497" s="234"/>
      <c r="E1497" s="245"/>
      <c r="F1497" s="273"/>
      <c r="G1497" s="273"/>
      <c r="H1497" s="273"/>
      <c r="I1497" s="273"/>
      <c r="J1497" s="273"/>
      <c r="K1497" s="273"/>
      <c r="L1497" s="273"/>
      <c r="M1497" s="273"/>
      <c r="N1497" s="273"/>
      <c r="O1497" s="273"/>
      <c r="P1497" s="273"/>
      <c r="Q1497" s="273"/>
    </row>
    <row r="1498" spans="1:17" x14ac:dyDescent="0.2">
      <c r="A1498" s="243"/>
      <c r="B1498" s="217"/>
      <c r="C1498" s="244"/>
      <c r="D1498" s="234"/>
      <c r="E1498" s="245"/>
      <c r="F1498" s="273"/>
      <c r="G1498" s="273"/>
      <c r="H1498" s="273"/>
      <c r="I1498" s="273"/>
      <c r="J1498" s="273"/>
      <c r="K1498" s="273"/>
      <c r="L1498" s="273"/>
      <c r="M1498" s="273"/>
      <c r="N1498" s="273"/>
      <c r="O1498" s="273"/>
      <c r="P1498" s="273"/>
      <c r="Q1498" s="273"/>
    </row>
    <row r="1499" spans="1:17" x14ac:dyDescent="0.2">
      <c r="A1499" s="243"/>
      <c r="B1499" s="217"/>
      <c r="C1499" s="244"/>
      <c r="D1499" s="234"/>
      <c r="E1499" s="245"/>
      <c r="F1499" s="273"/>
      <c r="G1499" s="273"/>
      <c r="H1499" s="273"/>
      <c r="I1499" s="273"/>
      <c r="J1499" s="273"/>
      <c r="K1499" s="273"/>
      <c r="L1499" s="273"/>
      <c r="M1499" s="273"/>
      <c r="N1499" s="273"/>
      <c r="O1499" s="273"/>
      <c r="P1499" s="273"/>
      <c r="Q1499" s="273"/>
    </row>
    <row r="1500" spans="1:17" x14ac:dyDescent="0.2">
      <c r="A1500" s="243"/>
      <c r="B1500" s="217"/>
      <c r="C1500" s="244"/>
      <c r="D1500" s="234"/>
      <c r="E1500" s="245"/>
      <c r="F1500" s="273"/>
      <c r="G1500" s="273"/>
      <c r="H1500" s="273"/>
      <c r="I1500" s="273"/>
      <c r="J1500" s="273"/>
      <c r="K1500" s="273"/>
      <c r="L1500" s="273"/>
      <c r="M1500" s="273"/>
      <c r="N1500" s="273"/>
      <c r="O1500" s="273"/>
      <c r="P1500" s="273"/>
      <c r="Q1500" s="273"/>
    </row>
    <row r="1501" spans="1:17" x14ac:dyDescent="0.2">
      <c r="A1501" s="243"/>
      <c r="B1501" s="217"/>
      <c r="C1501" s="244"/>
      <c r="D1501" s="234"/>
      <c r="E1501" s="245"/>
      <c r="F1501" s="273"/>
      <c r="G1501" s="273"/>
      <c r="H1501" s="273"/>
      <c r="I1501" s="273"/>
      <c r="J1501" s="273"/>
      <c r="K1501" s="273"/>
      <c r="L1501" s="273"/>
      <c r="M1501" s="273"/>
      <c r="N1501" s="273"/>
      <c r="O1501" s="273"/>
      <c r="P1501" s="273"/>
      <c r="Q1501" s="273"/>
    </row>
    <row r="1502" spans="1:17" x14ac:dyDescent="0.2">
      <c r="A1502" s="243"/>
      <c r="B1502" s="217"/>
      <c r="C1502" s="244"/>
      <c r="D1502" s="234"/>
      <c r="E1502" s="245"/>
      <c r="F1502" s="273"/>
      <c r="G1502" s="273"/>
      <c r="H1502" s="273"/>
      <c r="I1502" s="273"/>
      <c r="J1502" s="273"/>
      <c r="K1502" s="273"/>
      <c r="L1502" s="273"/>
      <c r="M1502" s="273"/>
      <c r="N1502" s="273"/>
      <c r="O1502" s="273"/>
      <c r="P1502" s="273"/>
      <c r="Q1502" s="273"/>
    </row>
    <row r="1503" spans="1:17" x14ac:dyDescent="0.2">
      <c r="A1503" s="243"/>
      <c r="B1503" s="217"/>
      <c r="C1503" s="244"/>
      <c r="D1503" s="234"/>
      <c r="E1503" s="245"/>
      <c r="F1503" s="273"/>
      <c r="G1503" s="273"/>
      <c r="H1503" s="273"/>
      <c r="I1503" s="273"/>
      <c r="J1503" s="273"/>
      <c r="K1503" s="273"/>
      <c r="L1503" s="273"/>
      <c r="M1503" s="273"/>
      <c r="N1503" s="273"/>
      <c r="O1503" s="273"/>
      <c r="P1503" s="273"/>
      <c r="Q1503" s="273"/>
    </row>
    <row r="1504" spans="1:17" x14ac:dyDescent="0.2">
      <c r="A1504" s="243"/>
      <c r="B1504" s="217"/>
      <c r="C1504" s="244"/>
      <c r="D1504" s="234"/>
      <c r="E1504" s="245"/>
      <c r="F1504" s="273"/>
      <c r="G1504" s="273"/>
      <c r="H1504" s="273"/>
      <c r="I1504" s="273"/>
      <c r="J1504" s="273"/>
      <c r="K1504" s="273"/>
      <c r="L1504" s="273"/>
      <c r="M1504" s="273"/>
      <c r="N1504" s="273"/>
      <c r="O1504" s="273"/>
      <c r="P1504" s="273"/>
      <c r="Q1504" s="273"/>
    </row>
    <row r="1505" spans="1:17" x14ac:dyDescent="0.2">
      <c r="A1505" s="243"/>
      <c r="B1505" s="217"/>
      <c r="C1505" s="244"/>
      <c r="D1505" s="234"/>
      <c r="E1505" s="245"/>
      <c r="F1505" s="273"/>
      <c r="G1505" s="273"/>
      <c r="H1505" s="273"/>
      <c r="I1505" s="273"/>
      <c r="J1505" s="273"/>
      <c r="K1505" s="273"/>
      <c r="L1505" s="273"/>
      <c r="M1505" s="273"/>
      <c r="N1505" s="273"/>
      <c r="O1505" s="273"/>
      <c r="P1505" s="273"/>
      <c r="Q1505" s="273"/>
    </row>
    <row r="1506" spans="1:17" x14ac:dyDescent="0.2">
      <c r="A1506" s="243"/>
      <c r="B1506" s="217"/>
      <c r="C1506" s="244"/>
      <c r="D1506" s="234"/>
      <c r="E1506" s="245"/>
      <c r="F1506" s="273"/>
      <c r="G1506" s="273"/>
      <c r="H1506" s="273"/>
      <c r="I1506" s="273"/>
      <c r="J1506" s="273"/>
      <c r="K1506" s="273"/>
      <c r="L1506" s="273"/>
      <c r="M1506" s="273"/>
      <c r="N1506" s="273"/>
      <c r="O1506" s="273"/>
      <c r="P1506" s="273"/>
      <c r="Q1506" s="273"/>
    </row>
    <row r="1507" spans="1:17" x14ac:dyDescent="0.2">
      <c r="A1507" s="243"/>
      <c r="B1507" s="217"/>
      <c r="C1507" s="244"/>
      <c r="D1507" s="234"/>
      <c r="E1507" s="245"/>
      <c r="F1507" s="273"/>
      <c r="G1507" s="273"/>
      <c r="H1507" s="273"/>
      <c r="I1507" s="273"/>
      <c r="J1507" s="273"/>
      <c r="K1507" s="273"/>
      <c r="L1507" s="273"/>
      <c r="M1507" s="273"/>
      <c r="N1507" s="273"/>
      <c r="O1507" s="273"/>
      <c r="P1507" s="273"/>
      <c r="Q1507" s="273"/>
    </row>
    <row r="1508" spans="1:17" x14ac:dyDescent="0.2">
      <c r="A1508" s="243"/>
      <c r="B1508" s="217"/>
      <c r="C1508" s="244"/>
      <c r="D1508" s="234"/>
      <c r="E1508" s="245"/>
      <c r="F1508" s="273"/>
      <c r="G1508" s="273"/>
      <c r="H1508" s="273"/>
      <c r="I1508" s="273"/>
      <c r="J1508" s="273"/>
      <c r="K1508" s="273"/>
      <c r="L1508" s="273"/>
      <c r="M1508" s="273"/>
      <c r="N1508" s="273"/>
      <c r="O1508" s="273"/>
      <c r="P1508" s="273"/>
      <c r="Q1508" s="273"/>
    </row>
    <row r="1509" spans="1:17" x14ac:dyDescent="0.2">
      <c r="A1509" s="243"/>
      <c r="B1509" s="217"/>
      <c r="C1509" s="244"/>
      <c r="D1509" s="234"/>
      <c r="E1509" s="245"/>
      <c r="F1509" s="273"/>
      <c r="G1509" s="273"/>
      <c r="H1509" s="273"/>
      <c r="I1509" s="273"/>
      <c r="J1509" s="273"/>
      <c r="K1509" s="273"/>
      <c r="L1509" s="273"/>
      <c r="M1509" s="273"/>
      <c r="N1509" s="273"/>
      <c r="O1509" s="273"/>
      <c r="P1509" s="273"/>
      <c r="Q1509" s="273"/>
    </row>
    <row r="1510" spans="1:17" x14ac:dyDescent="0.2">
      <c r="A1510" s="243"/>
      <c r="B1510" s="217"/>
      <c r="C1510" s="244"/>
      <c r="D1510" s="234"/>
      <c r="E1510" s="245"/>
      <c r="F1510" s="273"/>
      <c r="G1510" s="273"/>
      <c r="H1510" s="273"/>
      <c r="I1510" s="273"/>
      <c r="J1510" s="273"/>
      <c r="K1510" s="273"/>
      <c r="L1510" s="273"/>
      <c r="M1510" s="273"/>
      <c r="N1510" s="273"/>
      <c r="O1510" s="273"/>
      <c r="P1510" s="273"/>
      <c r="Q1510" s="273"/>
    </row>
    <row r="1511" spans="1:17" x14ac:dyDescent="0.2">
      <c r="A1511" s="243"/>
      <c r="B1511" s="217"/>
      <c r="C1511" s="244"/>
      <c r="D1511" s="234"/>
      <c r="E1511" s="245"/>
      <c r="F1511" s="273"/>
      <c r="G1511" s="273"/>
      <c r="H1511" s="273"/>
      <c r="I1511" s="273"/>
      <c r="J1511" s="273"/>
      <c r="K1511" s="273"/>
      <c r="L1511" s="273"/>
      <c r="M1511" s="273"/>
      <c r="N1511" s="273"/>
      <c r="O1511" s="273"/>
      <c r="P1511" s="273"/>
      <c r="Q1511" s="273"/>
    </row>
    <row r="1512" spans="1:17" x14ac:dyDescent="0.2">
      <c r="A1512" s="243"/>
      <c r="B1512" s="217"/>
      <c r="C1512" s="244"/>
      <c r="D1512" s="234"/>
      <c r="E1512" s="245"/>
      <c r="F1512" s="273"/>
      <c r="G1512" s="273"/>
      <c r="H1512" s="273"/>
      <c r="I1512" s="273"/>
      <c r="J1512" s="273"/>
      <c r="K1512" s="273"/>
      <c r="L1512" s="273"/>
      <c r="M1512" s="273"/>
      <c r="N1512" s="273"/>
      <c r="O1512" s="273"/>
      <c r="P1512" s="273"/>
      <c r="Q1512" s="273"/>
    </row>
    <row r="1513" spans="1:17" x14ac:dyDescent="0.2">
      <c r="A1513" s="243"/>
      <c r="B1513" s="217"/>
      <c r="C1513" s="244"/>
      <c r="D1513" s="234"/>
      <c r="E1513" s="245"/>
      <c r="F1513" s="273"/>
      <c r="G1513" s="273"/>
      <c r="H1513" s="273"/>
      <c r="I1513" s="273"/>
      <c r="J1513" s="273"/>
      <c r="K1513" s="273"/>
      <c r="L1513" s="273"/>
      <c r="M1513" s="273"/>
      <c r="N1513" s="273"/>
      <c r="O1513" s="273"/>
      <c r="P1513" s="273"/>
      <c r="Q1513" s="273"/>
    </row>
    <row r="1514" spans="1:17" x14ac:dyDescent="0.2">
      <c r="A1514" s="243"/>
      <c r="B1514" s="217"/>
      <c r="C1514" s="244"/>
      <c r="D1514" s="234"/>
      <c r="E1514" s="245"/>
      <c r="F1514" s="273"/>
      <c r="G1514" s="273"/>
      <c r="H1514" s="273"/>
      <c r="I1514" s="273"/>
      <c r="J1514" s="273"/>
      <c r="K1514" s="273"/>
      <c r="L1514" s="273"/>
      <c r="M1514" s="273"/>
      <c r="N1514" s="273"/>
      <c r="O1514" s="273"/>
      <c r="P1514" s="273"/>
      <c r="Q1514" s="273"/>
    </row>
    <row r="1515" spans="1:17" x14ac:dyDescent="0.2">
      <c r="A1515" s="243"/>
      <c r="B1515" s="217"/>
      <c r="C1515" s="244"/>
      <c r="D1515" s="234"/>
      <c r="E1515" s="245"/>
      <c r="F1515" s="273"/>
      <c r="G1515" s="273"/>
      <c r="H1515" s="273"/>
      <c r="I1515" s="273"/>
      <c r="J1515" s="273"/>
      <c r="K1515" s="273"/>
      <c r="L1515" s="273"/>
      <c r="M1515" s="273"/>
      <c r="N1515" s="273"/>
      <c r="O1515" s="273"/>
      <c r="P1515" s="273"/>
      <c r="Q1515" s="273"/>
    </row>
    <row r="1516" spans="1:17" x14ac:dyDescent="0.2">
      <c r="A1516" s="243"/>
      <c r="B1516" s="217"/>
      <c r="C1516" s="244"/>
      <c r="D1516" s="234"/>
      <c r="E1516" s="245"/>
      <c r="F1516" s="273"/>
      <c r="G1516" s="273"/>
      <c r="H1516" s="273"/>
      <c r="I1516" s="273"/>
      <c r="J1516" s="273"/>
      <c r="K1516" s="273"/>
      <c r="L1516" s="273"/>
      <c r="M1516" s="273"/>
      <c r="N1516" s="273"/>
      <c r="O1516" s="273"/>
      <c r="P1516" s="273"/>
      <c r="Q1516" s="273"/>
    </row>
    <row r="1517" spans="1:17" x14ac:dyDescent="0.2">
      <c r="A1517" s="243"/>
      <c r="B1517" s="217"/>
      <c r="C1517" s="244"/>
      <c r="D1517" s="234"/>
      <c r="E1517" s="245"/>
      <c r="F1517" s="273"/>
      <c r="G1517" s="273"/>
      <c r="H1517" s="273"/>
      <c r="I1517" s="273"/>
      <c r="J1517" s="273"/>
      <c r="K1517" s="273"/>
      <c r="L1517" s="273"/>
      <c r="M1517" s="273"/>
      <c r="N1517" s="273"/>
      <c r="O1517" s="273"/>
      <c r="P1517" s="273"/>
      <c r="Q1517" s="273"/>
    </row>
    <row r="1518" spans="1:17" x14ac:dyDescent="0.2">
      <c r="A1518" s="243"/>
      <c r="B1518" s="217"/>
      <c r="C1518" s="244"/>
      <c r="D1518" s="234"/>
      <c r="E1518" s="245"/>
      <c r="F1518" s="273"/>
      <c r="G1518" s="273"/>
      <c r="H1518" s="273"/>
      <c r="I1518" s="273"/>
      <c r="J1518" s="273"/>
      <c r="K1518" s="273"/>
      <c r="L1518" s="273"/>
      <c r="M1518" s="273"/>
      <c r="N1518" s="273"/>
      <c r="O1518" s="273"/>
      <c r="P1518" s="273"/>
      <c r="Q1518" s="273"/>
    </row>
    <row r="1519" spans="1:17" x14ac:dyDescent="0.2">
      <c r="A1519" s="243"/>
      <c r="B1519" s="217"/>
      <c r="C1519" s="244"/>
      <c r="D1519" s="234"/>
      <c r="E1519" s="245"/>
      <c r="F1519" s="273"/>
      <c r="G1519" s="273"/>
      <c r="H1519" s="273"/>
      <c r="I1519" s="273"/>
      <c r="J1519" s="273"/>
      <c r="K1519" s="273"/>
      <c r="L1519" s="273"/>
      <c r="M1519" s="273"/>
      <c r="N1519" s="273"/>
      <c r="O1519" s="273"/>
      <c r="P1519" s="273"/>
      <c r="Q1519" s="273"/>
    </row>
    <row r="1520" spans="1:17" x14ac:dyDescent="0.2">
      <c r="A1520" s="243"/>
      <c r="B1520" s="217"/>
      <c r="C1520" s="244"/>
      <c r="D1520" s="234"/>
      <c r="E1520" s="245"/>
      <c r="F1520" s="273"/>
      <c r="G1520" s="273"/>
      <c r="H1520" s="273"/>
      <c r="I1520" s="273"/>
      <c r="J1520" s="273"/>
      <c r="K1520" s="273"/>
      <c r="L1520" s="273"/>
      <c r="M1520" s="273"/>
      <c r="N1520" s="273"/>
      <c r="O1520" s="273"/>
      <c r="P1520" s="273"/>
      <c r="Q1520" s="273"/>
    </row>
    <row r="1521" spans="1:17" x14ac:dyDescent="0.2">
      <c r="A1521" s="243"/>
      <c r="B1521" s="217"/>
      <c r="C1521" s="244"/>
      <c r="D1521" s="234"/>
      <c r="E1521" s="245"/>
      <c r="F1521" s="273"/>
      <c r="G1521" s="273"/>
      <c r="H1521" s="273"/>
      <c r="I1521" s="273"/>
      <c r="J1521" s="273"/>
      <c r="K1521" s="273"/>
      <c r="L1521" s="273"/>
      <c r="M1521" s="273"/>
      <c r="N1521" s="273"/>
      <c r="O1521" s="273"/>
      <c r="P1521" s="273"/>
      <c r="Q1521" s="273"/>
    </row>
    <row r="1522" spans="1:17" x14ac:dyDescent="0.2">
      <c r="A1522" s="243"/>
      <c r="B1522" s="217"/>
      <c r="C1522" s="244"/>
      <c r="D1522" s="234"/>
      <c r="E1522" s="245"/>
      <c r="F1522" s="273"/>
      <c r="G1522" s="273"/>
      <c r="H1522" s="273"/>
      <c r="I1522" s="273"/>
      <c r="J1522" s="273"/>
      <c r="K1522" s="273"/>
      <c r="L1522" s="273"/>
      <c r="M1522" s="273"/>
      <c r="N1522" s="273"/>
      <c r="O1522" s="273"/>
      <c r="P1522" s="273"/>
      <c r="Q1522" s="273"/>
    </row>
    <row r="1523" spans="1:17" x14ac:dyDescent="0.2">
      <c r="A1523" s="243"/>
      <c r="B1523" s="217"/>
      <c r="C1523" s="244"/>
      <c r="D1523" s="234"/>
      <c r="E1523" s="245"/>
      <c r="F1523" s="273"/>
      <c r="G1523" s="273"/>
      <c r="H1523" s="273"/>
      <c r="I1523" s="273"/>
      <c r="J1523" s="273"/>
      <c r="K1523" s="273"/>
      <c r="L1523" s="273"/>
      <c r="M1523" s="273"/>
      <c r="N1523" s="273"/>
      <c r="O1523" s="273"/>
      <c r="P1523" s="273"/>
      <c r="Q1523" s="273"/>
    </row>
    <row r="1524" spans="1:17" x14ac:dyDescent="0.2">
      <c r="A1524" s="243"/>
      <c r="B1524" s="217"/>
      <c r="C1524" s="244"/>
      <c r="D1524" s="234"/>
      <c r="E1524" s="245"/>
      <c r="F1524" s="273"/>
      <c r="G1524" s="273"/>
      <c r="H1524" s="273"/>
      <c r="I1524" s="273"/>
      <c r="J1524" s="273"/>
      <c r="K1524" s="273"/>
      <c r="L1524" s="273"/>
      <c r="M1524" s="273"/>
      <c r="N1524" s="273"/>
      <c r="O1524" s="273"/>
      <c r="P1524" s="273"/>
      <c r="Q1524" s="273"/>
    </row>
    <row r="1525" spans="1:17" x14ac:dyDescent="0.2">
      <c r="A1525" s="243"/>
      <c r="B1525" s="217"/>
      <c r="C1525" s="244"/>
      <c r="D1525" s="234"/>
      <c r="E1525" s="245"/>
      <c r="F1525" s="273"/>
      <c r="G1525" s="273"/>
      <c r="H1525" s="273"/>
      <c r="I1525" s="273"/>
      <c r="J1525" s="273"/>
      <c r="K1525" s="273"/>
      <c r="L1525" s="273"/>
      <c r="M1525" s="273"/>
      <c r="N1525" s="273"/>
      <c r="O1525" s="273"/>
      <c r="P1525" s="273"/>
      <c r="Q1525" s="273"/>
    </row>
    <row r="1526" spans="1:17" x14ac:dyDescent="0.2">
      <c r="A1526" s="243"/>
      <c r="B1526" s="217"/>
      <c r="C1526" s="244"/>
      <c r="D1526" s="234"/>
      <c r="E1526" s="245"/>
      <c r="F1526" s="273"/>
      <c r="G1526" s="273"/>
      <c r="H1526" s="273"/>
      <c r="I1526" s="273"/>
      <c r="J1526" s="273"/>
      <c r="K1526" s="273"/>
      <c r="L1526" s="273"/>
      <c r="M1526" s="273"/>
      <c r="N1526" s="273"/>
      <c r="O1526" s="273"/>
      <c r="P1526" s="273"/>
      <c r="Q1526" s="273"/>
    </row>
    <row r="1527" spans="1:17" x14ac:dyDescent="0.2">
      <c r="A1527" s="243"/>
      <c r="B1527" s="217"/>
      <c r="C1527" s="244"/>
      <c r="D1527" s="234"/>
      <c r="E1527" s="245"/>
      <c r="F1527" s="273"/>
      <c r="G1527" s="273"/>
      <c r="H1527" s="273"/>
      <c r="I1527" s="273"/>
      <c r="J1527" s="273"/>
      <c r="K1527" s="273"/>
      <c r="L1527" s="273"/>
      <c r="M1527" s="273"/>
      <c r="N1527" s="273"/>
      <c r="O1527" s="273"/>
      <c r="P1527" s="273"/>
      <c r="Q1527" s="273"/>
    </row>
    <row r="1528" spans="1:17" x14ac:dyDescent="0.2">
      <c r="A1528" s="243"/>
      <c r="B1528" s="217"/>
      <c r="C1528" s="244"/>
      <c r="D1528" s="234"/>
      <c r="E1528" s="245"/>
      <c r="F1528" s="273"/>
      <c r="G1528" s="273"/>
      <c r="H1528" s="273"/>
      <c r="I1528" s="273"/>
      <c r="J1528" s="273"/>
      <c r="K1528" s="273"/>
      <c r="L1528" s="273"/>
      <c r="M1528" s="273"/>
      <c r="N1528" s="273"/>
      <c r="O1528" s="273"/>
      <c r="P1528" s="273"/>
      <c r="Q1528" s="273"/>
    </row>
    <row r="1529" spans="1:17" x14ac:dyDescent="0.2">
      <c r="A1529" s="243"/>
      <c r="B1529" s="217"/>
      <c r="C1529" s="244"/>
      <c r="D1529" s="234"/>
      <c r="E1529" s="245"/>
      <c r="F1529" s="273"/>
      <c r="G1529" s="273"/>
      <c r="H1529" s="273"/>
      <c r="I1529" s="273"/>
      <c r="J1529" s="273"/>
      <c r="K1529" s="273"/>
      <c r="L1529" s="273"/>
      <c r="M1529" s="273"/>
      <c r="N1529" s="273"/>
      <c r="O1529" s="273"/>
      <c r="P1529" s="273"/>
      <c r="Q1529" s="273"/>
    </row>
    <row r="1530" spans="1:17" x14ac:dyDescent="0.2">
      <c r="A1530" s="243"/>
      <c r="B1530" s="217"/>
      <c r="C1530" s="244"/>
      <c r="D1530" s="234"/>
      <c r="E1530" s="245"/>
      <c r="F1530" s="273"/>
      <c r="G1530" s="273"/>
      <c r="H1530" s="273"/>
      <c r="I1530" s="273"/>
      <c r="J1530" s="273"/>
      <c r="K1530" s="273"/>
      <c r="L1530" s="273"/>
      <c r="M1530" s="273"/>
      <c r="N1530" s="273"/>
      <c r="O1530" s="273"/>
      <c r="P1530" s="273"/>
      <c r="Q1530" s="273"/>
    </row>
    <row r="1531" spans="1:17" x14ac:dyDescent="0.2">
      <c r="A1531" s="243"/>
      <c r="B1531" s="217"/>
      <c r="C1531" s="244"/>
      <c r="D1531" s="234"/>
      <c r="E1531" s="245"/>
      <c r="F1531" s="273"/>
      <c r="G1531" s="273"/>
      <c r="H1531" s="273"/>
      <c r="I1531" s="273"/>
      <c r="J1531" s="273"/>
      <c r="K1531" s="273"/>
      <c r="L1531" s="273"/>
      <c r="M1531" s="273"/>
      <c r="N1531" s="273"/>
      <c r="O1531" s="273"/>
      <c r="P1531" s="273"/>
      <c r="Q1531" s="273"/>
    </row>
    <row r="1532" spans="1:17" x14ac:dyDescent="0.2">
      <c r="A1532" s="243"/>
      <c r="B1532" s="217"/>
      <c r="C1532" s="244"/>
      <c r="D1532" s="234"/>
      <c r="E1532" s="245"/>
      <c r="F1532" s="273"/>
      <c r="G1532" s="273"/>
      <c r="H1532" s="273"/>
      <c r="I1532" s="273"/>
      <c r="J1532" s="273"/>
      <c r="K1532" s="273"/>
      <c r="L1532" s="273"/>
      <c r="M1532" s="273"/>
      <c r="N1532" s="273"/>
      <c r="O1532" s="273"/>
      <c r="P1532" s="273"/>
      <c r="Q1532" s="273"/>
    </row>
    <row r="1533" spans="1:17" x14ac:dyDescent="0.2">
      <c r="A1533" s="243"/>
      <c r="B1533" s="217"/>
      <c r="C1533" s="244"/>
      <c r="D1533" s="234"/>
      <c r="E1533" s="245"/>
      <c r="F1533" s="273"/>
      <c r="G1533" s="273"/>
      <c r="H1533" s="273"/>
      <c r="I1533" s="273"/>
      <c r="J1533" s="273"/>
      <c r="K1533" s="273"/>
      <c r="L1533" s="273"/>
      <c r="M1533" s="273"/>
      <c r="N1533" s="273"/>
      <c r="O1533" s="273"/>
      <c r="P1533" s="273"/>
      <c r="Q1533" s="273"/>
    </row>
    <row r="1534" spans="1:17" x14ac:dyDescent="0.2">
      <c r="A1534" s="243"/>
      <c r="B1534" s="217"/>
      <c r="C1534" s="244"/>
      <c r="D1534" s="234"/>
      <c r="E1534" s="245"/>
      <c r="F1534" s="273"/>
      <c r="G1534" s="273"/>
      <c r="H1534" s="273"/>
      <c r="I1534" s="273"/>
      <c r="J1534" s="273"/>
      <c r="K1534" s="273"/>
      <c r="L1534" s="273"/>
      <c r="M1534" s="273"/>
      <c r="N1534" s="273"/>
      <c r="O1534" s="273"/>
      <c r="P1534" s="273"/>
      <c r="Q1534" s="273"/>
    </row>
    <row r="1535" spans="1:17" x14ac:dyDescent="0.2">
      <c r="A1535" s="243"/>
      <c r="B1535" s="217"/>
      <c r="C1535" s="244"/>
      <c r="D1535" s="234"/>
      <c r="E1535" s="245"/>
      <c r="F1535" s="273"/>
      <c r="G1535" s="273"/>
      <c r="H1535" s="273"/>
      <c r="I1535" s="273"/>
      <c r="J1535" s="273"/>
      <c r="K1535" s="273"/>
      <c r="L1535" s="273"/>
      <c r="M1535" s="273"/>
      <c r="N1535" s="273"/>
      <c r="O1535" s="273"/>
      <c r="P1535" s="273"/>
      <c r="Q1535" s="273"/>
    </row>
    <row r="1536" spans="1:17" x14ac:dyDescent="0.2">
      <c r="A1536" s="243"/>
      <c r="B1536" s="217"/>
      <c r="C1536" s="244"/>
      <c r="D1536" s="234"/>
      <c r="E1536" s="245"/>
      <c r="F1536" s="273"/>
      <c r="G1536" s="273"/>
      <c r="H1536" s="273"/>
      <c r="I1536" s="273"/>
      <c r="J1536" s="273"/>
      <c r="K1536" s="273"/>
      <c r="L1536" s="273"/>
      <c r="M1536" s="273"/>
      <c r="N1536" s="273"/>
      <c r="O1536" s="273"/>
      <c r="P1536" s="273"/>
      <c r="Q1536" s="273"/>
    </row>
    <row r="1537" spans="1:17" x14ac:dyDescent="0.2">
      <c r="A1537" s="243"/>
      <c r="B1537" s="217"/>
      <c r="C1537" s="244"/>
      <c r="D1537" s="234"/>
      <c r="E1537" s="245"/>
      <c r="F1537" s="273"/>
      <c r="G1537" s="273"/>
      <c r="H1537" s="273"/>
      <c r="I1537" s="273"/>
      <c r="J1537" s="273"/>
      <c r="K1537" s="273"/>
      <c r="L1537" s="273"/>
      <c r="M1537" s="273"/>
      <c r="N1537" s="273"/>
      <c r="O1537" s="273"/>
      <c r="P1537" s="273"/>
      <c r="Q1537" s="273"/>
    </row>
    <row r="1538" spans="1:17" x14ac:dyDescent="0.2">
      <c r="A1538" s="243"/>
      <c r="B1538" s="217"/>
      <c r="C1538" s="244"/>
      <c r="D1538" s="234"/>
      <c r="E1538" s="245"/>
      <c r="F1538" s="273"/>
      <c r="G1538" s="273"/>
      <c r="H1538" s="273"/>
      <c r="I1538" s="273"/>
      <c r="J1538" s="273"/>
      <c r="K1538" s="273"/>
      <c r="L1538" s="273"/>
      <c r="M1538" s="273"/>
      <c r="N1538" s="273"/>
      <c r="O1538" s="273"/>
      <c r="P1538" s="273"/>
      <c r="Q1538" s="273"/>
    </row>
    <row r="1539" spans="1:17" x14ac:dyDescent="0.2">
      <c r="A1539" s="243"/>
      <c r="B1539" s="217"/>
      <c r="C1539" s="244"/>
      <c r="D1539" s="234"/>
      <c r="E1539" s="245"/>
      <c r="F1539" s="273"/>
      <c r="G1539" s="273"/>
      <c r="H1539" s="273"/>
      <c r="I1539" s="273"/>
      <c r="J1539" s="273"/>
      <c r="K1539" s="273"/>
      <c r="L1539" s="273"/>
      <c r="M1539" s="273"/>
      <c r="N1539" s="273"/>
      <c r="O1539" s="273"/>
      <c r="P1539" s="273"/>
      <c r="Q1539" s="273"/>
    </row>
    <row r="1540" spans="1:17" x14ac:dyDescent="0.2">
      <c r="A1540" s="243"/>
      <c r="B1540" s="217"/>
      <c r="C1540" s="244"/>
      <c r="D1540" s="234"/>
      <c r="E1540" s="245"/>
      <c r="F1540" s="273"/>
      <c r="G1540" s="273"/>
      <c r="H1540" s="273"/>
      <c r="I1540" s="273"/>
      <c r="J1540" s="273"/>
      <c r="K1540" s="273"/>
      <c r="L1540" s="273"/>
      <c r="M1540" s="273"/>
      <c r="N1540" s="273"/>
      <c r="O1540" s="273"/>
      <c r="P1540" s="273"/>
      <c r="Q1540" s="273"/>
    </row>
    <row r="1541" spans="1:17" x14ac:dyDescent="0.2">
      <c r="A1541" s="243"/>
      <c r="B1541" s="217"/>
      <c r="C1541" s="244"/>
      <c r="D1541" s="234"/>
      <c r="E1541" s="245"/>
      <c r="F1541" s="273"/>
      <c r="G1541" s="273"/>
      <c r="H1541" s="273"/>
      <c r="I1541" s="273"/>
      <c r="J1541" s="273"/>
      <c r="K1541" s="273"/>
      <c r="L1541" s="273"/>
      <c r="M1541" s="273"/>
      <c r="N1541" s="273"/>
      <c r="O1541" s="273"/>
      <c r="P1541" s="273"/>
      <c r="Q1541" s="273"/>
    </row>
    <row r="1542" spans="1:17" x14ac:dyDescent="0.2">
      <c r="A1542" s="243"/>
      <c r="B1542" s="217"/>
      <c r="C1542" s="244"/>
      <c r="D1542" s="234"/>
      <c r="E1542" s="245"/>
      <c r="F1542" s="273"/>
      <c r="G1542" s="273"/>
      <c r="H1542" s="273"/>
      <c r="I1542" s="273"/>
      <c r="J1542" s="273"/>
      <c r="K1542" s="273"/>
      <c r="L1542" s="273"/>
      <c r="M1542" s="273"/>
      <c r="N1542" s="273"/>
      <c r="O1542" s="273"/>
      <c r="P1542" s="273"/>
      <c r="Q1542" s="273"/>
    </row>
    <row r="1543" spans="1:17" x14ac:dyDescent="0.2">
      <c r="A1543" s="243"/>
      <c r="B1543" s="217"/>
      <c r="C1543" s="244"/>
      <c r="D1543" s="234"/>
      <c r="E1543" s="245"/>
      <c r="F1543" s="273"/>
      <c r="G1543" s="273"/>
      <c r="H1543" s="273"/>
      <c r="I1543" s="273"/>
      <c r="J1543" s="273"/>
      <c r="K1543" s="273"/>
      <c r="L1543" s="273"/>
      <c r="M1543" s="273"/>
      <c r="N1543" s="273"/>
      <c r="O1543" s="273"/>
      <c r="P1543" s="273"/>
      <c r="Q1543" s="273"/>
    </row>
    <row r="1544" spans="1:17" x14ac:dyDescent="0.2">
      <c r="A1544" s="243"/>
      <c r="B1544" s="217"/>
      <c r="C1544" s="244"/>
      <c r="D1544" s="234"/>
      <c r="E1544" s="245"/>
      <c r="F1544" s="273"/>
      <c r="G1544" s="273"/>
      <c r="H1544" s="273"/>
      <c r="I1544" s="273"/>
      <c r="J1544" s="273"/>
      <c r="K1544" s="273"/>
      <c r="L1544" s="273"/>
      <c r="M1544" s="273"/>
      <c r="N1544" s="273"/>
      <c r="O1544" s="273"/>
      <c r="P1544" s="273"/>
      <c r="Q1544" s="273"/>
    </row>
    <row r="1545" spans="1:17" x14ac:dyDescent="0.2">
      <c r="A1545" s="243"/>
      <c r="B1545" s="217"/>
      <c r="C1545" s="244"/>
      <c r="D1545" s="234"/>
      <c r="E1545" s="245"/>
      <c r="F1545" s="273"/>
      <c r="G1545" s="273"/>
      <c r="H1545" s="273"/>
      <c r="I1545" s="273"/>
      <c r="J1545" s="273"/>
      <c r="K1545" s="273"/>
      <c r="L1545" s="273"/>
      <c r="M1545" s="273"/>
      <c r="N1545" s="273"/>
      <c r="O1545" s="273"/>
      <c r="P1545" s="273"/>
      <c r="Q1545" s="273"/>
    </row>
    <row r="1546" spans="1:17" x14ac:dyDescent="0.2">
      <c r="A1546" s="243"/>
      <c r="B1546" s="217"/>
      <c r="C1546" s="244"/>
      <c r="D1546" s="234"/>
      <c r="E1546" s="245"/>
      <c r="F1546" s="273"/>
      <c r="G1546" s="273"/>
      <c r="H1546" s="273"/>
      <c r="I1546" s="273"/>
      <c r="J1546" s="273"/>
      <c r="K1546" s="273"/>
      <c r="L1546" s="273"/>
      <c r="M1546" s="273"/>
      <c r="N1546" s="273"/>
      <c r="O1546" s="273"/>
      <c r="P1546" s="273"/>
      <c r="Q1546" s="273"/>
    </row>
    <row r="1547" spans="1:17" x14ac:dyDescent="0.2">
      <c r="A1547" s="243"/>
      <c r="B1547" s="217"/>
      <c r="C1547" s="244"/>
      <c r="D1547" s="234"/>
      <c r="E1547" s="245"/>
      <c r="F1547" s="273"/>
      <c r="G1547" s="273"/>
      <c r="H1547" s="273"/>
      <c r="I1547" s="273"/>
      <c r="J1547" s="273"/>
      <c r="K1547" s="273"/>
      <c r="L1547" s="273"/>
      <c r="M1547" s="273"/>
      <c r="N1547" s="273"/>
      <c r="O1547" s="273"/>
      <c r="P1547" s="273"/>
      <c r="Q1547" s="273"/>
    </row>
    <row r="1548" spans="1:17" x14ac:dyDescent="0.2">
      <c r="A1548" s="243"/>
      <c r="B1548" s="217"/>
      <c r="C1548" s="244"/>
      <c r="D1548" s="234"/>
      <c r="E1548" s="245"/>
      <c r="F1548" s="273"/>
      <c r="G1548" s="273"/>
      <c r="H1548" s="273"/>
      <c r="I1548" s="273"/>
      <c r="J1548" s="273"/>
      <c r="K1548" s="273"/>
      <c r="L1548" s="273"/>
      <c r="M1548" s="273"/>
      <c r="N1548" s="273"/>
      <c r="O1548" s="273"/>
      <c r="P1548" s="273"/>
      <c r="Q1548" s="273"/>
    </row>
    <row r="1549" spans="1:17" x14ac:dyDescent="0.2">
      <c r="A1549" s="243"/>
      <c r="B1549" s="217"/>
      <c r="C1549" s="244"/>
      <c r="D1549" s="234"/>
      <c r="E1549" s="245"/>
      <c r="F1549" s="273"/>
      <c r="G1549" s="273"/>
      <c r="H1549" s="273"/>
      <c r="I1549" s="273"/>
      <c r="J1549" s="273"/>
      <c r="K1549" s="273"/>
      <c r="L1549" s="273"/>
      <c r="M1549" s="273"/>
      <c r="N1549" s="273"/>
      <c r="O1549" s="273"/>
      <c r="P1549" s="273"/>
      <c r="Q1549" s="273"/>
    </row>
    <row r="1550" spans="1:17" x14ac:dyDescent="0.2">
      <c r="A1550" s="243"/>
      <c r="B1550" s="217"/>
      <c r="C1550" s="244"/>
      <c r="D1550" s="234"/>
      <c r="E1550" s="245"/>
      <c r="F1550" s="273"/>
      <c r="G1550" s="273"/>
      <c r="H1550" s="273"/>
      <c r="I1550" s="273"/>
      <c r="J1550" s="273"/>
      <c r="K1550" s="273"/>
      <c r="L1550" s="273"/>
      <c r="M1550" s="273"/>
      <c r="N1550" s="273"/>
      <c r="O1550" s="273"/>
      <c r="P1550" s="273"/>
      <c r="Q1550" s="273"/>
    </row>
    <row r="1551" spans="1:17" x14ac:dyDescent="0.2">
      <c r="A1551" s="243"/>
      <c r="B1551" s="217"/>
      <c r="C1551" s="244"/>
      <c r="D1551" s="234"/>
      <c r="E1551" s="245"/>
      <c r="F1551" s="273"/>
      <c r="G1551" s="273"/>
      <c r="H1551" s="273"/>
      <c r="I1551" s="273"/>
      <c r="J1551" s="273"/>
      <c r="K1551" s="273"/>
      <c r="L1551" s="273"/>
      <c r="M1551" s="273"/>
      <c r="N1551" s="273"/>
      <c r="O1551" s="273"/>
      <c r="P1551" s="273"/>
      <c r="Q1551" s="273"/>
    </row>
    <row r="1552" spans="1:17" x14ac:dyDescent="0.2">
      <c r="A1552" s="243"/>
      <c r="B1552" s="217"/>
      <c r="C1552" s="244"/>
      <c r="D1552" s="234"/>
      <c r="E1552" s="245"/>
      <c r="F1552" s="273"/>
      <c r="G1552" s="273"/>
      <c r="H1552" s="273"/>
      <c r="I1552" s="273"/>
      <c r="J1552" s="273"/>
      <c r="K1552" s="273"/>
      <c r="L1552" s="273"/>
      <c r="M1552" s="273"/>
      <c r="N1552" s="273"/>
      <c r="O1552" s="273"/>
      <c r="P1552" s="273"/>
      <c r="Q1552" s="273"/>
    </row>
    <row r="1553" spans="1:17" x14ac:dyDescent="0.2">
      <c r="A1553" s="243"/>
      <c r="B1553" s="217"/>
      <c r="C1553" s="244"/>
      <c r="D1553" s="234"/>
      <c r="E1553" s="245"/>
      <c r="F1553" s="273"/>
      <c r="G1553" s="273"/>
      <c r="H1553" s="273"/>
      <c r="I1553" s="273"/>
      <c r="J1553" s="273"/>
      <c r="K1553" s="273"/>
      <c r="L1553" s="273"/>
      <c r="M1553" s="273"/>
      <c r="N1553" s="273"/>
      <c r="O1553" s="273"/>
      <c r="P1553" s="273"/>
      <c r="Q1553" s="273"/>
    </row>
    <row r="1554" spans="1:17" x14ac:dyDescent="0.2">
      <c r="A1554" s="243"/>
      <c r="B1554" s="217"/>
      <c r="C1554" s="244"/>
      <c r="D1554" s="234"/>
      <c r="E1554" s="245"/>
      <c r="F1554" s="273"/>
      <c r="G1554" s="273"/>
      <c r="H1554" s="273"/>
      <c r="I1554" s="273"/>
      <c r="J1554" s="273"/>
      <c r="K1554" s="273"/>
      <c r="L1554" s="273"/>
      <c r="M1554" s="273"/>
      <c r="N1554" s="273"/>
      <c r="O1554" s="273"/>
      <c r="P1554" s="273"/>
      <c r="Q1554" s="273"/>
    </row>
    <row r="1555" spans="1:17" x14ac:dyDescent="0.2">
      <c r="A1555" s="243"/>
      <c r="B1555" s="217"/>
      <c r="C1555" s="244"/>
      <c r="D1555" s="234"/>
      <c r="E1555" s="245"/>
      <c r="F1555" s="273"/>
      <c r="G1555" s="273"/>
      <c r="H1555" s="273"/>
      <c r="I1555" s="273"/>
      <c r="J1555" s="273"/>
      <c r="K1555" s="273"/>
      <c r="L1555" s="273"/>
      <c r="M1555" s="273"/>
      <c r="N1555" s="273"/>
      <c r="O1555" s="273"/>
      <c r="P1555" s="273"/>
      <c r="Q1555" s="273"/>
    </row>
    <row r="1556" spans="1:17" x14ac:dyDescent="0.2">
      <c r="A1556" s="243"/>
      <c r="B1556" s="217"/>
      <c r="C1556" s="244"/>
      <c r="D1556" s="234"/>
      <c r="E1556" s="245"/>
      <c r="F1556" s="273"/>
      <c r="G1556" s="273"/>
      <c r="H1556" s="273"/>
      <c r="I1556" s="273"/>
      <c r="J1556" s="273"/>
      <c r="K1556" s="273"/>
      <c r="L1556" s="273"/>
      <c r="M1556" s="273"/>
      <c r="N1556" s="273"/>
      <c r="O1556" s="273"/>
      <c r="P1556" s="273"/>
      <c r="Q1556" s="273"/>
    </row>
    <row r="1557" spans="1:17" x14ac:dyDescent="0.2">
      <c r="A1557" s="243"/>
      <c r="B1557" s="217"/>
      <c r="C1557" s="244"/>
      <c r="D1557" s="234"/>
      <c r="E1557" s="245"/>
      <c r="F1557" s="273"/>
      <c r="G1557" s="273"/>
      <c r="H1557" s="273"/>
      <c r="I1557" s="273"/>
      <c r="J1557" s="273"/>
      <c r="K1557" s="273"/>
      <c r="L1557" s="273"/>
      <c r="M1557" s="273"/>
      <c r="N1557" s="273"/>
      <c r="O1557" s="273"/>
      <c r="P1557" s="273"/>
      <c r="Q1557" s="273"/>
    </row>
    <row r="1558" spans="1:17" x14ac:dyDescent="0.2">
      <c r="A1558" s="243"/>
      <c r="B1558" s="217"/>
      <c r="C1558" s="244"/>
      <c r="D1558" s="234"/>
      <c r="E1558" s="245"/>
      <c r="F1558" s="273"/>
      <c r="G1558" s="273"/>
      <c r="H1558" s="273"/>
      <c r="I1558" s="273"/>
      <c r="J1558" s="273"/>
      <c r="K1558" s="273"/>
      <c r="L1558" s="273"/>
      <c r="M1558" s="273"/>
      <c r="N1558" s="273"/>
      <c r="O1558" s="273"/>
      <c r="P1558" s="273"/>
      <c r="Q1558" s="273"/>
    </row>
    <row r="1559" spans="1:17" x14ac:dyDescent="0.2">
      <c r="A1559" s="243"/>
      <c r="B1559" s="217"/>
      <c r="C1559" s="244"/>
      <c r="D1559" s="234"/>
      <c r="E1559" s="245"/>
      <c r="F1559" s="273"/>
      <c r="G1559" s="273"/>
      <c r="H1559" s="273"/>
      <c r="I1559" s="273"/>
      <c r="J1559" s="273"/>
      <c r="K1559" s="273"/>
      <c r="L1559" s="273"/>
      <c r="M1559" s="273"/>
      <c r="N1559" s="273"/>
      <c r="O1559" s="273"/>
      <c r="P1559" s="273"/>
      <c r="Q1559" s="273"/>
    </row>
    <row r="1560" spans="1:17" x14ac:dyDescent="0.2">
      <c r="A1560" s="243"/>
      <c r="B1560" s="217"/>
      <c r="C1560" s="244"/>
      <c r="D1560" s="234"/>
      <c r="E1560" s="245"/>
      <c r="F1560" s="273"/>
      <c r="G1560" s="273"/>
      <c r="H1560" s="273"/>
      <c r="I1560" s="273"/>
      <c r="J1560" s="273"/>
      <c r="K1560" s="273"/>
      <c r="L1560" s="273"/>
      <c r="M1560" s="273"/>
      <c r="N1560" s="273"/>
      <c r="O1560" s="273"/>
      <c r="P1560" s="273"/>
      <c r="Q1560" s="273"/>
    </row>
    <row r="1561" spans="1:17" x14ac:dyDescent="0.2">
      <c r="A1561" s="243"/>
      <c r="B1561" s="217"/>
      <c r="C1561" s="244"/>
      <c r="D1561" s="234"/>
      <c r="E1561" s="245"/>
      <c r="F1561" s="273"/>
      <c r="G1561" s="273"/>
      <c r="H1561" s="273"/>
      <c r="I1561" s="273"/>
      <c r="J1561" s="273"/>
      <c r="K1561" s="273"/>
      <c r="L1561" s="273"/>
      <c r="M1561" s="273"/>
      <c r="N1561" s="273"/>
      <c r="O1561" s="273"/>
      <c r="P1561" s="273"/>
      <c r="Q1561" s="273"/>
    </row>
    <row r="1562" spans="1:17" x14ac:dyDescent="0.2">
      <c r="A1562" s="243"/>
      <c r="B1562" s="217"/>
      <c r="C1562" s="244"/>
      <c r="D1562" s="234"/>
      <c r="E1562" s="245"/>
      <c r="F1562" s="273"/>
      <c r="G1562" s="273"/>
      <c r="H1562" s="273"/>
      <c r="I1562" s="273"/>
      <c r="J1562" s="273"/>
      <c r="K1562" s="273"/>
      <c r="L1562" s="273"/>
      <c r="M1562" s="273"/>
      <c r="N1562" s="273"/>
      <c r="O1562" s="273"/>
      <c r="P1562" s="273"/>
      <c r="Q1562" s="273"/>
    </row>
    <row r="1563" spans="1:17" x14ac:dyDescent="0.2">
      <c r="A1563" s="243"/>
      <c r="B1563" s="217"/>
      <c r="C1563" s="244"/>
      <c r="D1563" s="234"/>
      <c r="E1563" s="245"/>
      <c r="F1563" s="273"/>
      <c r="G1563" s="273"/>
      <c r="H1563" s="273"/>
      <c r="I1563" s="273"/>
      <c r="J1563" s="273"/>
      <c r="K1563" s="273"/>
      <c r="L1563" s="273"/>
      <c r="M1563" s="273"/>
      <c r="N1563" s="273"/>
      <c r="O1563" s="273"/>
      <c r="P1563" s="273"/>
      <c r="Q1563" s="273"/>
    </row>
    <row r="1564" spans="1:17" x14ac:dyDescent="0.2">
      <c r="A1564" s="243"/>
      <c r="B1564" s="217"/>
      <c r="C1564" s="244"/>
      <c r="D1564" s="234"/>
      <c r="E1564" s="245"/>
      <c r="F1564" s="273"/>
      <c r="G1564" s="273"/>
      <c r="H1564" s="273"/>
      <c r="I1564" s="273"/>
      <c r="J1564" s="273"/>
      <c r="K1564" s="273"/>
      <c r="L1564" s="273"/>
      <c r="M1564" s="273"/>
      <c r="N1564" s="273"/>
      <c r="O1564" s="273"/>
      <c r="P1564" s="273"/>
      <c r="Q1564" s="273"/>
    </row>
    <row r="1565" spans="1:17" x14ac:dyDescent="0.2">
      <c r="A1565" s="243"/>
      <c r="B1565" s="217"/>
      <c r="C1565" s="244"/>
      <c r="D1565" s="234"/>
      <c r="E1565" s="245"/>
      <c r="F1565" s="273"/>
      <c r="G1565" s="273"/>
      <c r="H1565" s="273"/>
      <c r="I1565" s="273"/>
      <c r="J1565" s="273"/>
      <c r="K1565" s="273"/>
      <c r="L1565" s="273"/>
      <c r="M1565" s="273"/>
      <c r="N1565" s="273"/>
      <c r="O1565" s="273"/>
      <c r="P1565" s="273"/>
      <c r="Q1565" s="273"/>
    </row>
    <row r="1566" spans="1:17" x14ac:dyDescent="0.2">
      <c r="A1566" s="243"/>
      <c r="B1566" s="217"/>
      <c r="C1566" s="244"/>
      <c r="D1566" s="234"/>
      <c r="E1566" s="245"/>
      <c r="F1566" s="273"/>
      <c r="G1566" s="273"/>
      <c r="H1566" s="273"/>
      <c r="I1566" s="273"/>
      <c r="J1566" s="273"/>
      <c r="K1566" s="273"/>
      <c r="L1566" s="273"/>
      <c r="M1566" s="273"/>
      <c r="N1566" s="273"/>
      <c r="O1566" s="273"/>
      <c r="P1566" s="273"/>
      <c r="Q1566" s="273"/>
    </row>
  </sheetData>
  <mergeCells count="299">
    <mergeCell ref="A1439:Q1439"/>
    <mergeCell ref="A1440:Q1440"/>
    <mergeCell ref="A1429:C1429"/>
    <mergeCell ref="A1430:C1430"/>
    <mergeCell ref="A1431:C1431"/>
    <mergeCell ref="A1432:C1432"/>
    <mergeCell ref="A1436:Q1436"/>
    <mergeCell ref="A1437:Q1437"/>
    <mergeCell ref="A1420:I1420"/>
    <mergeCell ref="A1421:I1421"/>
    <mergeCell ref="A1422:I1422"/>
    <mergeCell ref="A1423:I1423"/>
    <mergeCell ref="A1424:I1424"/>
    <mergeCell ref="A1427:C1427"/>
    <mergeCell ref="A1414:I1414"/>
    <mergeCell ref="A1415:I1415"/>
    <mergeCell ref="A1416:I1416"/>
    <mergeCell ref="A1417:I1417"/>
    <mergeCell ref="A1418:I1418"/>
    <mergeCell ref="A1419:I1419"/>
    <mergeCell ref="A1408:Q1408"/>
    <mergeCell ref="A1409:I1409"/>
    <mergeCell ref="A1410:I1410"/>
    <mergeCell ref="A1411:I1411"/>
    <mergeCell ref="A1412:I1412"/>
    <mergeCell ref="A1413:I1413"/>
    <mergeCell ref="A1402:I1402"/>
    <mergeCell ref="A1403:I1403"/>
    <mergeCell ref="A1404:I1404"/>
    <mergeCell ref="A1405:I1405"/>
    <mergeCell ref="A1406:I1406"/>
    <mergeCell ref="A1407:I1407"/>
    <mergeCell ref="A1396:I1396"/>
    <mergeCell ref="A1397:I1397"/>
    <mergeCell ref="A1398:I1398"/>
    <mergeCell ref="A1399:I1399"/>
    <mergeCell ref="A1400:I1400"/>
    <mergeCell ref="A1401:I1401"/>
    <mergeCell ref="A1370:I1370"/>
    <mergeCell ref="A1371:I1371"/>
    <mergeCell ref="A1372:Q1372"/>
    <mergeCell ref="A1393:I1393"/>
    <mergeCell ref="A1394:I1394"/>
    <mergeCell ref="A1395:I1395"/>
    <mergeCell ref="A1364:I1364"/>
    <mergeCell ref="A1365:I1365"/>
    <mergeCell ref="A1366:I1366"/>
    <mergeCell ref="A1367:I1367"/>
    <mergeCell ref="A1368:I1368"/>
    <mergeCell ref="A1369:I1369"/>
    <mergeCell ref="A1358:I1358"/>
    <mergeCell ref="A1359:I1359"/>
    <mergeCell ref="A1360:I1360"/>
    <mergeCell ref="A1361:I1361"/>
    <mergeCell ref="A1362:I1362"/>
    <mergeCell ref="A1363:I1363"/>
    <mergeCell ref="A1165:I1165"/>
    <mergeCell ref="A1166:I1166"/>
    <mergeCell ref="A1167:Q1167"/>
    <mergeCell ref="A1168:Q1168"/>
    <mergeCell ref="A1246:Q1246"/>
    <mergeCell ref="A1285:Q1285"/>
    <mergeCell ref="A1157:Q1157"/>
    <mergeCell ref="A1160:I1160"/>
    <mergeCell ref="A1161:I1161"/>
    <mergeCell ref="A1162:I1162"/>
    <mergeCell ref="A1163:I1163"/>
    <mergeCell ref="A1164:I1164"/>
    <mergeCell ref="A1151:I1151"/>
    <mergeCell ref="A1152:I1152"/>
    <mergeCell ref="A1153:I1153"/>
    <mergeCell ref="A1154:I1154"/>
    <mergeCell ref="A1155:I1155"/>
    <mergeCell ref="A1156:I1156"/>
    <mergeCell ref="A1145:I1145"/>
    <mergeCell ref="A1146:I1146"/>
    <mergeCell ref="A1147:I1147"/>
    <mergeCell ref="A1148:I1148"/>
    <mergeCell ref="A1149:I1149"/>
    <mergeCell ref="A1150:I1150"/>
    <mergeCell ref="A1118:I1118"/>
    <mergeCell ref="A1119:I1119"/>
    <mergeCell ref="A1120:Q1120"/>
    <mergeCell ref="A1142:I1142"/>
    <mergeCell ref="A1143:I1143"/>
    <mergeCell ref="A1144:I1144"/>
    <mergeCell ref="A1112:I1112"/>
    <mergeCell ref="A1113:I1113"/>
    <mergeCell ref="A1114:I1114"/>
    <mergeCell ref="A1115:I1115"/>
    <mergeCell ref="A1116:I1116"/>
    <mergeCell ref="A1117:I1117"/>
    <mergeCell ref="A1106:I1106"/>
    <mergeCell ref="A1107:I1107"/>
    <mergeCell ref="A1108:I1108"/>
    <mergeCell ref="A1109:I1109"/>
    <mergeCell ref="A1110:I1110"/>
    <mergeCell ref="A1111:I1111"/>
    <mergeCell ref="A1080:I1080"/>
    <mergeCell ref="A1081:I1081"/>
    <mergeCell ref="A1082:I1082"/>
    <mergeCell ref="A1083:I1083"/>
    <mergeCell ref="A1084:Q1084"/>
    <mergeCell ref="A1105:I1105"/>
    <mergeCell ref="A1074:I1074"/>
    <mergeCell ref="A1075:I1075"/>
    <mergeCell ref="A1076:I1076"/>
    <mergeCell ref="A1077:I1077"/>
    <mergeCell ref="A1078:I1078"/>
    <mergeCell ref="A1079:I1079"/>
    <mergeCell ref="A1048:Q1048"/>
    <mergeCell ref="A1069:I1069"/>
    <mergeCell ref="A1070:I1070"/>
    <mergeCell ref="A1071:I1071"/>
    <mergeCell ref="A1072:I1072"/>
    <mergeCell ref="A1073:I1073"/>
    <mergeCell ref="A1042:I1042"/>
    <mergeCell ref="A1043:I1043"/>
    <mergeCell ref="A1044:I1044"/>
    <mergeCell ref="A1045:I1045"/>
    <mergeCell ref="A1046:I1046"/>
    <mergeCell ref="A1047:I1047"/>
    <mergeCell ref="A1036:I1036"/>
    <mergeCell ref="A1037:I1037"/>
    <mergeCell ref="A1038:I1038"/>
    <mergeCell ref="A1039:I1039"/>
    <mergeCell ref="A1040:I1040"/>
    <mergeCell ref="A1041:I1041"/>
    <mergeCell ref="A949:Q949"/>
    <mergeCell ref="A998:Q998"/>
    <mergeCell ref="A1032:I1032"/>
    <mergeCell ref="A1033:I1033"/>
    <mergeCell ref="A1034:I1034"/>
    <mergeCell ref="A1035:I1035"/>
    <mergeCell ref="A943:I943"/>
    <mergeCell ref="A944:I944"/>
    <mergeCell ref="A945:I945"/>
    <mergeCell ref="A946:I946"/>
    <mergeCell ref="A947:I947"/>
    <mergeCell ref="A948:I948"/>
    <mergeCell ref="A937:I937"/>
    <mergeCell ref="A938:I938"/>
    <mergeCell ref="A939:I939"/>
    <mergeCell ref="A940:I940"/>
    <mergeCell ref="A941:I941"/>
    <mergeCell ref="A942:I942"/>
    <mergeCell ref="A755:I755"/>
    <mergeCell ref="A756:Q756"/>
    <mergeCell ref="A933:I933"/>
    <mergeCell ref="A934:I934"/>
    <mergeCell ref="A935:I935"/>
    <mergeCell ref="A936:I936"/>
    <mergeCell ref="A749:I749"/>
    <mergeCell ref="A750:I750"/>
    <mergeCell ref="A751:I751"/>
    <mergeCell ref="A752:I752"/>
    <mergeCell ref="A753:I753"/>
    <mergeCell ref="A754:I754"/>
    <mergeCell ref="A743:I743"/>
    <mergeCell ref="A744:I744"/>
    <mergeCell ref="A745:I745"/>
    <mergeCell ref="A746:I746"/>
    <mergeCell ref="A747:I747"/>
    <mergeCell ref="A748:I748"/>
    <mergeCell ref="A640:I640"/>
    <mergeCell ref="A641:I641"/>
    <mergeCell ref="A642:Q642"/>
    <mergeCell ref="A740:I740"/>
    <mergeCell ref="A741:I741"/>
    <mergeCell ref="A742:I742"/>
    <mergeCell ref="A634:I634"/>
    <mergeCell ref="A635:I635"/>
    <mergeCell ref="A636:I636"/>
    <mergeCell ref="A637:I637"/>
    <mergeCell ref="A638:I638"/>
    <mergeCell ref="A639:I639"/>
    <mergeCell ref="A628:I628"/>
    <mergeCell ref="A629:I629"/>
    <mergeCell ref="A630:I630"/>
    <mergeCell ref="A631:I631"/>
    <mergeCell ref="A632:I632"/>
    <mergeCell ref="A633:I633"/>
    <mergeCell ref="A552:I552"/>
    <mergeCell ref="A553:I553"/>
    <mergeCell ref="A554:I554"/>
    <mergeCell ref="A555:Q555"/>
    <mergeCell ref="A626:I626"/>
    <mergeCell ref="A627:I627"/>
    <mergeCell ref="A546:I546"/>
    <mergeCell ref="A547:I547"/>
    <mergeCell ref="A548:I548"/>
    <mergeCell ref="A549:I549"/>
    <mergeCell ref="A550:I550"/>
    <mergeCell ref="A551:I551"/>
    <mergeCell ref="A540:I540"/>
    <mergeCell ref="A541:I541"/>
    <mergeCell ref="A542:I542"/>
    <mergeCell ref="A543:I543"/>
    <mergeCell ref="A544:I544"/>
    <mergeCell ref="A545:I545"/>
    <mergeCell ref="A471:I471"/>
    <mergeCell ref="A472:I472"/>
    <mergeCell ref="A473:I473"/>
    <mergeCell ref="A474:I474"/>
    <mergeCell ref="A475:I475"/>
    <mergeCell ref="A476:Q476"/>
    <mergeCell ref="A465:I465"/>
    <mergeCell ref="A466:I466"/>
    <mergeCell ref="A467:I467"/>
    <mergeCell ref="A468:I468"/>
    <mergeCell ref="A469:I469"/>
    <mergeCell ref="A470:I470"/>
    <mergeCell ref="A422:I422"/>
    <mergeCell ref="A423:Q423"/>
    <mergeCell ref="A461:I461"/>
    <mergeCell ref="A462:I462"/>
    <mergeCell ref="A463:I463"/>
    <mergeCell ref="A464:I464"/>
    <mergeCell ref="A416:I416"/>
    <mergeCell ref="A417:I417"/>
    <mergeCell ref="A418:I418"/>
    <mergeCell ref="A419:I419"/>
    <mergeCell ref="A420:I420"/>
    <mergeCell ref="A421:I421"/>
    <mergeCell ref="A410:I410"/>
    <mergeCell ref="A411:I411"/>
    <mergeCell ref="A412:I412"/>
    <mergeCell ref="A413:I413"/>
    <mergeCell ref="A414:I414"/>
    <mergeCell ref="A415:I415"/>
    <mergeCell ref="A299:I299"/>
    <mergeCell ref="A300:I300"/>
    <mergeCell ref="A301:I301"/>
    <mergeCell ref="A302:Q302"/>
    <mergeCell ref="A408:I408"/>
    <mergeCell ref="A409:I409"/>
    <mergeCell ref="A293:I293"/>
    <mergeCell ref="A294:I294"/>
    <mergeCell ref="A295:I295"/>
    <mergeCell ref="A296:I296"/>
    <mergeCell ref="A297:I297"/>
    <mergeCell ref="A298:I298"/>
    <mergeCell ref="A285:Q285"/>
    <mergeCell ref="A288:I288"/>
    <mergeCell ref="A289:I289"/>
    <mergeCell ref="A290:I290"/>
    <mergeCell ref="A291:I291"/>
    <mergeCell ref="A292:I292"/>
    <mergeCell ref="A264:Q264"/>
    <mergeCell ref="A266:Q266"/>
    <mergeCell ref="A270:Q270"/>
    <mergeCell ref="A273:Q273"/>
    <mergeCell ref="A276:Q276"/>
    <mergeCell ref="A282:Q282"/>
    <mergeCell ref="A223:I223"/>
    <mergeCell ref="A224:Q224"/>
    <mergeCell ref="A250:Q250"/>
    <mergeCell ref="A254:Q254"/>
    <mergeCell ref="A257:Q257"/>
    <mergeCell ref="A260:Q260"/>
    <mergeCell ref="A217:I217"/>
    <mergeCell ref="A218:I218"/>
    <mergeCell ref="A219:I219"/>
    <mergeCell ref="A220:I220"/>
    <mergeCell ref="A221:I221"/>
    <mergeCell ref="A222:I222"/>
    <mergeCell ref="A211:I211"/>
    <mergeCell ref="A212:I212"/>
    <mergeCell ref="A213:I213"/>
    <mergeCell ref="A214:I214"/>
    <mergeCell ref="A215:I215"/>
    <mergeCell ref="A216:I216"/>
    <mergeCell ref="A29:Q29"/>
    <mergeCell ref="A106:Q106"/>
    <mergeCell ref="A139:Q139"/>
    <mergeCell ref="A208:I208"/>
    <mergeCell ref="A209:I209"/>
    <mergeCell ref="A210:I210"/>
    <mergeCell ref="J25:M25"/>
    <mergeCell ref="N25:N27"/>
    <mergeCell ref="O25:O27"/>
    <mergeCell ref="P25:P27"/>
    <mergeCell ref="Q25:Q27"/>
    <mergeCell ref="F26:F27"/>
    <mergeCell ref="G26:I26"/>
    <mergeCell ref="J26:J27"/>
    <mergeCell ref="K26:M26"/>
    <mergeCell ref="A25:A27"/>
    <mergeCell ref="B25:B27"/>
    <mergeCell ref="C25:C27"/>
    <mergeCell ref="D25:D27"/>
    <mergeCell ref="E25:E27"/>
    <mergeCell ref="F25:I25"/>
    <mergeCell ref="J16:K16"/>
    <mergeCell ref="J17:K17"/>
    <mergeCell ref="J18:K18"/>
    <mergeCell ref="J19:K19"/>
    <mergeCell ref="J20:K20"/>
    <mergeCell ref="J21:K2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5"/>
  <sheetViews>
    <sheetView workbookViewId="0">
      <selection sqref="A1:Q585"/>
    </sheetView>
  </sheetViews>
  <sheetFormatPr defaultRowHeight="12.75" x14ac:dyDescent="0.2"/>
  <cols>
    <col min="3" max="3" width="58.85546875" customWidth="1"/>
  </cols>
  <sheetData>
    <row r="1" spans="1:17" x14ac:dyDescent="0.2">
      <c r="A1" s="216" t="s">
        <v>100</v>
      </c>
      <c r="B1" s="217"/>
      <c r="C1" s="218"/>
      <c r="D1" s="219"/>
      <c r="E1" s="220"/>
      <c r="F1" s="221"/>
      <c r="G1" s="221"/>
      <c r="H1" s="221"/>
      <c r="I1" s="221"/>
      <c r="J1" s="221"/>
      <c r="K1" s="221"/>
      <c r="L1" s="221"/>
      <c r="M1" s="222" t="s">
        <v>101</v>
      </c>
      <c r="N1" s="223"/>
      <c r="O1" s="221"/>
      <c r="P1" s="221"/>
      <c r="Q1" s="221"/>
    </row>
    <row r="2" spans="1:17" x14ac:dyDescent="0.2">
      <c r="A2" s="224"/>
      <c r="B2" s="217"/>
      <c r="C2" s="218"/>
      <c r="D2" s="219"/>
      <c r="E2" s="220"/>
      <c r="F2" s="221"/>
      <c r="G2" s="221"/>
      <c r="H2" s="221"/>
      <c r="I2" s="221"/>
      <c r="J2" s="221"/>
      <c r="K2" s="221"/>
      <c r="L2" s="221"/>
      <c r="M2" s="224"/>
      <c r="N2" s="223"/>
      <c r="O2" s="221"/>
      <c r="P2" s="221"/>
      <c r="Q2" s="221"/>
    </row>
    <row r="3" spans="1:17" x14ac:dyDescent="0.2">
      <c r="A3" s="224"/>
      <c r="B3" s="217"/>
      <c r="C3" s="218"/>
      <c r="D3" s="219"/>
      <c r="E3" s="220"/>
      <c r="F3" s="221"/>
      <c r="G3" s="221"/>
      <c r="H3" s="221"/>
      <c r="I3" s="221"/>
      <c r="J3" s="221"/>
      <c r="K3" s="221"/>
      <c r="L3" s="221"/>
      <c r="M3" s="224"/>
      <c r="N3" s="223"/>
      <c r="O3" s="221"/>
      <c r="P3" s="221"/>
      <c r="Q3" s="221"/>
    </row>
    <row r="4" spans="1:17" x14ac:dyDescent="0.2">
      <c r="A4" s="224" t="s">
        <v>102</v>
      </c>
      <c r="B4" s="217"/>
      <c r="C4" s="218"/>
      <c r="D4" s="219"/>
      <c r="E4" s="220"/>
      <c r="F4" s="221"/>
      <c r="G4" s="221"/>
      <c r="H4" s="221"/>
      <c r="I4" s="221"/>
      <c r="J4" s="221"/>
      <c r="K4" s="221"/>
      <c r="L4" s="221"/>
      <c r="M4" s="224" t="s">
        <v>102</v>
      </c>
      <c r="N4" s="223"/>
      <c r="O4" s="221"/>
      <c r="P4" s="221"/>
      <c r="Q4" s="221"/>
    </row>
    <row r="5" spans="1:17" x14ac:dyDescent="0.2">
      <c r="A5" s="224" t="s">
        <v>103</v>
      </c>
      <c r="B5" s="217"/>
      <c r="C5" s="218"/>
      <c r="D5" s="219"/>
      <c r="E5" s="220"/>
      <c r="F5" s="221"/>
      <c r="G5" s="221"/>
      <c r="H5" s="221"/>
      <c r="I5" s="221"/>
      <c r="J5" s="221"/>
      <c r="K5" s="221"/>
      <c r="L5" s="221"/>
      <c r="M5" s="225" t="s">
        <v>104</v>
      </c>
      <c r="N5" s="223"/>
      <c r="O5" s="221"/>
      <c r="P5" s="221"/>
      <c r="Q5" s="221"/>
    </row>
    <row r="6" spans="1:17" x14ac:dyDescent="0.2">
      <c r="A6" s="220"/>
      <c r="B6" s="224"/>
      <c r="C6" s="218"/>
      <c r="D6" s="219"/>
      <c r="E6" s="226"/>
      <c r="F6" s="221"/>
      <c r="G6" s="221"/>
      <c r="H6" s="220" t="s">
        <v>105</v>
      </c>
      <c r="I6" s="221"/>
      <c r="J6" s="227"/>
      <c r="K6" s="221"/>
      <c r="L6" s="221"/>
      <c r="M6" s="221"/>
      <c r="N6" s="221"/>
      <c r="O6" s="221"/>
      <c r="P6" s="221"/>
      <c r="Q6" s="221"/>
    </row>
    <row r="7" spans="1:17" x14ac:dyDescent="0.2">
      <c r="A7" s="220"/>
      <c r="B7" s="224"/>
      <c r="C7" s="218"/>
      <c r="D7" s="219"/>
      <c r="E7" s="228"/>
      <c r="F7" s="229"/>
      <c r="G7" s="229"/>
      <c r="H7" s="230" t="s">
        <v>106</v>
      </c>
      <c r="I7" s="230"/>
      <c r="J7" s="231"/>
      <c r="K7" s="221"/>
      <c r="L7" s="221"/>
      <c r="M7" s="221"/>
      <c r="N7" s="221"/>
      <c r="O7" s="221"/>
      <c r="P7" s="221"/>
      <c r="Q7" s="221"/>
    </row>
    <row r="8" spans="1:17" x14ac:dyDescent="0.2">
      <c r="A8" s="220"/>
      <c r="B8" s="224"/>
      <c r="C8" s="218"/>
      <c r="D8" s="219"/>
      <c r="E8" s="226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</row>
    <row r="9" spans="1:17" x14ac:dyDescent="0.2">
      <c r="A9" s="220"/>
      <c r="B9" s="224"/>
      <c r="C9" s="218"/>
      <c r="D9" s="219"/>
      <c r="E9" s="226"/>
      <c r="F9" s="221"/>
      <c r="G9" s="221"/>
      <c r="H9" s="232" t="s">
        <v>2320</v>
      </c>
      <c r="I9" s="232"/>
      <c r="J9" s="221"/>
      <c r="K9" s="221"/>
      <c r="L9" s="221"/>
      <c r="M9" s="221"/>
      <c r="N9" s="221"/>
      <c r="O9" s="221"/>
      <c r="P9" s="221"/>
      <c r="Q9" s="221"/>
    </row>
    <row r="10" spans="1:17" x14ac:dyDescent="0.2">
      <c r="A10" s="220"/>
      <c r="B10" s="224"/>
      <c r="C10" s="218"/>
      <c r="D10" s="219"/>
      <c r="E10" s="226"/>
      <c r="F10" s="221"/>
      <c r="G10" s="221"/>
      <c r="H10" s="220" t="s">
        <v>108</v>
      </c>
      <c r="I10" s="220"/>
      <c r="J10" s="221"/>
      <c r="K10" s="221"/>
      <c r="L10" s="221"/>
      <c r="M10" s="221"/>
      <c r="N10" s="221"/>
      <c r="O10" s="221"/>
      <c r="P10" s="221"/>
      <c r="Q10" s="221"/>
    </row>
    <row r="11" spans="1:17" x14ac:dyDescent="0.2">
      <c r="A11" s="220"/>
      <c r="B11" s="224"/>
      <c r="C11" s="218"/>
      <c r="D11" s="219"/>
      <c r="E11" s="226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</row>
    <row r="12" spans="1:17" x14ac:dyDescent="0.2">
      <c r="A12" s="220"/>
      <c r="B12" s="224"/>
      <c r="C12" s="233"/>
      <c r="D12" s="286"/>
      <c r="E12" s="235"/>
      <c r="F12" s="221"/>
      <c r="G12" s="220" t="s">
        <v>2321</v>
      </c>
      <c r="H12" s="220"/>
      <c r="I12" s="221"/>
      <c r="J12" s="221"/>
      <c r="K12" s="227"/>
      <c r="L12" s="227"/>
      <c r="M12" s="221"/>
      <c r="N12" s="221"/>
      <c r="O12" s="221"/>
      <c r="P12" s="221"/>
      <c r="Q12" s="221"/>
    </row>
    <row r="13" spans="1:17" x14ac:dyDescent="0.2">
      <c r="A13" s="220"/>
      <c r="B13" s="224"/>
      <c r="C13" s="218"/>
      <c r="D13" s="219"/>
      <c r="E13" s="237"/>
      <c r="F13" s="229"/>
      <c r="G13" s="229"/>
      <c r="H13" s="230" t="s">
        <v>110</v>
      </c>
      <c r="I13" s="230"/>
      <c r="J13" s="229"/>
      <c r="K13" s="231"/>
      <c r="L13" s="221"/>
      <c r="M13" s="221"/>
      <c r="N13" s="221"/>
      <c r="O13" s="221"/>
      <c r="P13" s="221"/>
      <c r="Q13" s="221"/>
    </row>
    <row r="14" spans="1:17" x14ac:dyDescent="0.2">
      <c r="A14" s="238"/>
      <c r="B14" s="239"/>
      <c r="C14" s="218"/>
      <c r="D14" s="219"/>
      <c r="E14" s="226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</row>
    <row r="15" spans="1:17" x14ac:dyDescent="0.2">
      <c r="A15" s="220"/>
      <c r="B15" s="224"/>
      <c r="C15" s="218"/>
      <c r="D15" s="235" t="s">
        <v>1158</v>
      </c>
      <c r="E15" s="220"/>
      <c r="F15" s="221"/>
      <c r="G15" s="221"/>
      <c r="H15" s="221"/>
      <c r="I15" s="235"/>
      <c r="J15" s="235"/>
      <c r="K15" s="221"/>
      <c r="L15" s="221"/>
      <c r="M15" s="221"/>
      <c r="N15" s="221"/>
      <c r="O15" s="221"/>
      <c r="P15" s="221"/>
      <c r="Q15" s="221"/>
    </row>
    <row r="16" spans="1:17" x14ac:dyDescent="0.2">
      <c r="A16" s="220"/>
      <c r="B16" s="224"/>
      <c r="C16" s="218"/>
      <c r="D16" s="235" t="s">
        <v>309</v>
      </c>
      <c r="E16" s="220"/>
      <c r="F16" s="221"/>
      <c r="G16" s="221"/>
      <c r="H16" s="221"/>
      <c r="I16" s="235"/>
      <c r="J16" s="240" t="s">
        <v>2322</v>
      </c>
      <c r="K16" s="241"/>
      <c r="L16" s="225" t="s">
        <v>114</v>
      </c>
      <c r="M16" s="221"/>
      <c r="N16" s="221"/>
      <c r="O16" s="221"/>
      <c r="P16" s="221"/>
      <c r="Q16" s="221"/>
    </row>
    <row r="17" spans="1:17" x14ac:dyDescent="0.2">
      <c r="A17" s="220"/>
      <c r="B17" s="224"/>
      <c r="C17" s="218"/>
      <c r="D17" s="235" t="s">
        <v>311</v>
      </c>
      <c r="E17" s="220"/>
      <c r="F17" s="221"/>
      <c r="G17" s="221"/>
      <c r="H17" s="221"/>
      <c r="I17" s="235"/>
      <c r="J17" s="240" t="s">
        <v>2323</v>
      </c>
      <c r="K17" s="241"/>
      <c r="L17" s="225" t="s">
        <v>114</v>
      </c>
      <c r="M17" s="221"/>
      <c r="N17" s="221"/>
      <c r="O17" s="221"/>
      <c r="P17" s="221"/>
      <c r="Q17" s="221"/>
    </row>
    <row r="18" spans="1:17" x14ac:dyDescent="0.2">
      <c r="A18" s="220"/>
      <c r="B18" s="224"/>
      <c r="C18" s="218"/>
      <c r="D18" s="235" t="s">
        <v>313</v>
      </c>
      <c r="E18" s="220"/>
      <c r="F18" s="221"/>
      <c r="G18" s="221"/>
      <c r="H18" s="221"/>
      <c r="I18" s="235"/>
      <c r="J18" s="240" t="s">
        <v>2324</v>
      </c>
      <c r="K18" s="241"/>
      <c r="L18" s="225" t="s">
        <v>114</v>
      </c>
      <c r="M18" s="221"/>
      <c r="N18" s="221"/>
      <c r="O18" s="221"/>
      <c r="P18" s="221"/>
      <c r="Q18" s="221"/>
    </row>
    <row r="19" spans="1:17" x14ac:dyDescent="0.2">
      <c r="A19" s="220"/>
      <c r="B19" s="224"/>
      <c r="C19" s="218"/>
      <c r="D19" s="235" t="s">
        <v>1162</v>
      </c>
      <c r="E19" s="220"/>
      <c r="F19" s="221"/>
      <c r="G19" s="221"/>
      <c r="H19" s="221"/>
      <c r="I19" s="235"/>
      <c r="J19" s="240" t="s">
        <v>2325</v>
      </c>
      <c r="K19" s="241"/>
      <c r="L19" s="225" t="s">
        <v>114</v>
      </c>
      <c r="M19" s="221"/>
      <c r="N19" s="221"/>
      <c r="O19" s="221"/>
      <c r="P19" s="221"/>
      <c r="Q19" s="221"/>
    </row>
    <row r="20" spans="1:17" x14ac:dyDescent="0.2">
      <c r="A20" s="220"/>
      <c r="B20" s="224"/>
      <c r="C20" s="218"/>
      <c r="D20" s="235" t="s">
        <v>115</v>
      </c>
      <c r="E20" s="220"/>
      <c r="F20" s="221"/>
      <c r="G20" s="221"/>
      <c r="H20" s="221"/>
      <c r="I20" s="235"/>
      <c r="J20" s="240" t="s">
        <v>2326</v>
      </c>
      <c r="K20" s="241"/>
      <c r="L20" s="225" t="s">
        <v>114</v>
      </c>
      <c r="M20" s="221"/>
      <c r="N20" s="221"/>
      <c r="O20" s="221"/>
      <c r="P20" s="221"/>
      <c r="Q20" s="221"/>
    </row>
    <row r="21" spans="1:17" x14ac:dyDescent="0.2">
      <c r="A21" s="220"/>
      <c r="B21" s="224"/>
      <c r="C21" s="218"/>
      <c r="D21" s="235" t="s">
        <v>117</v>
      </c>
      <c r="E21" s="220"/>
      <c r="F21" s="221"/>
      <c r="G21" s="221"/>
      <c r="H21" s="221"/>
      <c r="I21" s="235"/>
      <c r="J21" s="240" t="s">
        <v>2327</v>
      </c>
      <c r="K21" s="241"/>
      <c r="L21" s="225" t="s">
        <v>119</v>
      </c>
      <c r="M21" s="221"/>
      <c r="N21" s="221"/>
      <c r="O21" s="221"/>
      <c r="P21" s="221"/>
      <c r="Q21" s="221"/>
    </row>
    <row r="22" spans="1:17" x14ac:dyDescent="0.2">
      <c r="A22" s="220"/>
      <c r="B22" s="224"/>
      <c r="C22" s="218"/>
      <c r="D22" s="242" t="s">
        <v>120</v>
      </c>
      <c r="E22" s="220"/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</row>
    <row r="23" spans="1:17" x14ac:dyDescent="0.2">
      <c r="A23" s="220"/>
      <c r="B23" s="224"/>
      <c r="C23" s="218"/>
      <c r="D23" s="219"/>
      <c r="E23" s="220"/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</row>
    <row r="24" spans="1:17" x14ac:dyDescent="0.2">
      <c r="A24" s="243"/>
      <c r="B24" s="217"/>
      <c r="C24" s="244"/>
      <c r="D24" s="234"/>
      <c r="E24" s="245"/>
      <c r="F24" s="223"/>
      <c r="G24" s="223"/>
      <c r="H24" s="223"/>
      <c r="I24" s="223"/>
      <c r="J24" s="223"/>
      <c r="K24" s="223"/>
      <c r="L24" s="223"/>
      <c r="M24" s="223"/>
      <c r="N24" s="223"/>
      <c r="O24" s="223"/>
      <c r="P24" s="223"/>
      <c r="Q24" s="223"/>
    </row>
    <row r="25" spans="1:17" x14ac:dyDescent="0.2">
      <c r="A25" s="246" t="s">
        <v>121</v>
      </c>
      <c r="B25" s="247" t="s">
        <v>122</v>
      </c>
      <c r="C25" s="246" t="s">
        <v>123</v>
      </c>
      <c r="D25" s="246" t="s">
        <v>124</v>
      </c>
      <c r="E25" s="246" t="s">
        <v>125</v>
      </c>
      <c r="F25" s="246" t="s">
        <v>126</v>
      </c>
      <c r="G25" s="248"/>
      <c r="H25" s="248"/>
      <c r="I25" s="248"/>
      <c r="J25" s="246" t="s">
        <v>127</v>
      </c>
      <c r="K25" s="248"/>
      <c r="L25" s="248"/>
      <c r="M25" s="248"/>
      <c r="N25" s="246" t="s">
        <v>128</v>
      </c>
      <c r="O25" s="246" t="s">
        <v>129</v>
      </c>
      <c r="P25" s="246" t="s">
        <v>130</v>
      </c>
      <c r="Q25" s="246" t="s">
        <v>131</v>
      </c>
    </row>
    <row r="26" spans="1:17" x14ac:dyDescent="0.2">
      <c r="A26" s="248"/>
      <c r="B26" s="249"/>
      <c r="C26" s="250"/>
      <c r="D26" s="246"/>
      <c r="E26" s="248"/>
      <c r="F26" s="246" t="s">
        <v>0</v>
      </c>
      <c r="G26" s="246" t="s">
        <v>132</v>
      </c>
      <c r="H26" s="248"/>
      <c r="I26" s="248"/>
      <c r="J26" s="246" t="s">
        <v>0</v>
      </c>
      <c r="K26" s="246" t="s">
        <v>132</v>
      </c>
      <c r="L26" s="248"/>
      <c r="M26" s="248"/>
      <c r="N26" s="246"/>
      <c r="O26" s="246"/>
      <c r="P26" s="246"/>
      <c r="Q26" s="246"/>
    </row>
    <row r="27" spans="1:17" x14ac:dyDescent="0.2">
      <c r="A27" s="248"/>
      <c r="B27" s="249"/>
      <c r="C27" s="250"/>
      <c r="D27" s="246"/>
      <c r="E27" s="248"/>
      <c r="F27" s="248"/>
      <c r="G27" s="251" t="s">
        <v>133</v>
      </c>
      <c r="H27" s="251" t="s">
        <v>134</v>
      </c>
      <c r="I27" s="251" t="s">
        <v>135</v>
      </c>
      <c r="J27" s="248"/>
      <c r="K27" s="251" t="s">
        <v>133</v>
      </c>
      <c r="L27" s="251" t="s">
        <v>134</v>
      </c>
      <c r="M27" s="251" t="s">
        <v>135</v>
      </c>
      <c r="N27" s="246"/>
      <c r="O27" s="246"/>
      <c r="P27" s="246"/>
      <c r="Q27" s="246"/>
    </row>
    <row r="28" spans="1:17" x14ac:dyDescent="0.2">
      <c r="A28" s="252">
        <v>1</v>
      </c>
      <c r="B28" s="253">
        <v>2</v>
      </c>
      <c r="C28" s="251">
        <v>3</v>
      </c>
      <c r="D28" s="251">
        <v>4</v>
      </c>
      <c r="E28" s="252">
        <v>5</v>
      </c>
      <c r="F28" s="254">
        <v>6</v>
      </c>
      <c r="G28" s="254">
        <v>7</v>
      </c>
      <c r="H28" s="254">
        <v>8</v>
      </c>
      <c r="I28" s="254">
        <v>9</v>
      </c>
      <c r="J28" s="254">
        <v>10</v>
      </c>
      <c r="K28" s="254">
        <v>11</v>
      </c>
      <c r="L28" s="254">
        <v>12</v>
      </c>
      <c r="M28" s="254">
        <v>13</v>
      </c>
      <c r="N28" s="254">
        <v>14</v>
      </c>
      <c r="O28" s="254">
        <v>15</v>
      </c>
      <c r="P28" s="254">
        <v>16</v>
      </c>
      <c r="Q28" s="254">
        <v>17</v>
      </c>
    </row>
    <row r="29" spans="1:17" x14ac:dyDescent="0.2">
      <c r="A29" s="255" t="s">
        <v>2328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</row>
    <row r="30" spans="1:17" ht="31.5" x14ac:dyDescent="0.2">
      <c r="A30" s="252">
        <v>1</v>
      </c>
      <c r="B30" s="258" t="s">
        <v>2329</v>
      </c>
      <c r="C30" s="259" t="s">
        <v>2330</v>
      </c>
      <c r="D30" s="260" t="s">
        <v>437</v>
      </c>
      <c r="E30" s="261" t="s">
        <v>2331</v>
      </c>
      <c r="F30" s="262">
        <v>12126.97</v>
      </c>
      <c r="G30" s="262">
        <v>8236.7999999999993</v>
      </c>
      <c r="H30" s="262">
        <v>667.41</v>
      </c>
      <c r="I30" s="262">
        <v>9.1</v>
      </c>
      <c r="J30" s="263">
        <v>2789</v>
      </c>
      <c r="K30" s="263">
        <v>1894</v>
      </c>
      <c r="L30" s="263">
        <v>154</v>
      </c>
      <c r="M30" s="263">
        <v>2</v>
      </c>
      <c r="N30" s="263">
        <v>660</v>
      </c>
      <c r="O30" s="263">
        <v>151.80000000000001</v>
      </c>
      <c r="P30" s="263">
        <v>0.5</v>
      </c>
      <c r="Q30" s="263">
        <v>0.12</v>
      </c>
    </row>
    <row r="31" spans="1:17" ht="19.5" x14ac:dyDescent="0.2">
      <c r="A31" s="252"/>
      <c r="B31" s="264"/>
      <c r="C31" s="265" t="s">
        <v>786</v>
      </c>
      <c r="D31" s="261" t="s">
        <v>119</v>
      </c>
      <c r="E31" s="266" t="s">
        <v>2332</v>
      </c>
      <c r="F31" s="267">
        <v>12.48</v>
      </c>
      <c r="G31" s="267">
        <v>12.48</v>
      </c>
      <c r="H31" s="263"/>
      <c r="I31" s="263"/>
      <c r="J31" s="267">
        <v>1894.46</v>
      </c>
      <c r="K31" s="267">
        <v>1894.46</v>
      </c>
      <c r="L31" s="263"/>
      <c r="M31" s="263"/>
      <c r="N31" s="263"/>
      <c r="O31" s="263"/>
      <c r="P31" s="263"/>
      <c r="Q31" s="263"/>
    </row>
    <row r="32" spans="1:17" ht="22.5" x14ac:dyDescent="0.2">
      <c r="A32" s="252"/>
      <c r="B32" s="268" t="s">
        <v>654</v>
      </c>
      <c r="C32" s="265" t="s">
        <v>655</v>
      </c>
      <c r="D32" s="261" t="s">
        <v>146</v>
      </c>
      <c r="E32" s="266" t="s">
        <v>2333</v>
      </c>
      <c r="F32" s="267">
        <v>172.79</v>
      </c>
      <c r="G32" s="263"/>
      <c r="H32" s="267">
        <v>172.79</v>
      </c>
      <c r="I32" s="267">
        <v>18.2</v>
      </c>
      <c r="J32" s="267">
        <v>20.73</v>
      </c>
      <c r="K32" s="263"/>
      <c r="L32" s="267">
        <v>20.73</v>
      </c>
      <c r="M32" s="267">
        <v>2.1800000000000002</v>
      </c>
      <c r="N32" s="263"/>
      <c r="O32" s="263"/>
      <c r="P32" s="263"/>
      <c r="Q32" s="263"/>
    </row>
    <row r="33" spans="1:17" ht="19.5" x14ac:dyDescent="0.2">
      <c r="A33" s="252"/>
      <c r="B33" s="268" t="s">
        <v>353</v>
      </c>
      <c r="C33" s="265" t="s">
        <v>354</v>
      </c>
      <c r="D33" s="261" t="s">
        <v>146</v>
      </c>
      <c r="E33" s="266" t="s">
        <v>2334</v>
      </c>
      <c r="F33" s="267">
        <v>7.34</v>
      </c>
      <c r="G33" s="263"/>
      <c r="H33" s="267">
        <v>7.34</v>
      </c>
      <c r="I33" s="263"/>
      <c r="J33" s="267">
        <v>80.52</v>
      </c>
      <c r="K33" s="263"/>
      <c r="L33" s="267">
        <v>80.52</v>
      </c>
      <c r="M33" s="263"/>
      <c r="N33" s="263"/>
      <c r="O33" s="263"/>
      <c r="P33" s="263"/>
      <c r="Q33" s="263"/>
    </row>
    <row r="34" spans="1:17" ht="19.5" x14ac:dyDescent="0.2">
      <c r="A34" s="252"/>
      <c r="B34" s="268" t="s">
        <v>2335</v>
      </c>
      <c r="C34" s="265" t="s">
        <v>2336</v>
      </c>
      <c r="D34" s="261" t="s">
        <v>146</v>
      </c>
      <c r="E34" s="266" t="s">
        <v>2337</v>
      </c>
      <c r="F34" s="267">
        <v>8.73</v>
      </c>
      <c r="G34" s="263"/>
      <c r="H34" s="267">
        <v>8.73</v>
      </c>
      <c r="I34" s="263"/>
      <c r="J34" s="267">
        <v>14.84</v>
      </c>
      <c r="K34" s="263"/>
      <c r="L34" s="267">
        <v>14.84</v>
      </c>
      <c r="M34" s="263"/>
      <c r="N34" s="263"/>
      <c r="O34" s="263"/>
      <c r="P34" s="263"/>
      <c r="Q34" s="263"/>
    </row>
    <row r="35" spans="1:17" ht="19.5" x14ac:dyDescent="0.2">
      <c r="A35" s="252"/>
      <c r="B35" s="268" t="s">
        <v>2338</v>
      </c>
      <c r="C35" s="265" t="s">
        <v>327</v>
      </c>
      <c r="D35" s="261" t="s">
        <v>146</v>
      </c>
      <c r="E35" s="266" t="s">
        <v>2339</v>
      </c>
      <c r="F35" s="267">
        <v>8.9700000000000006</v>
      </c>
      <c r="G35" s="263"/>
      <c r="H35" s="267">
        <v>8.9700000000000006</v>
      </c>
      <c r="I35" s="263"/>
      <c r="J35" s="267">
        <v>2.15</v>
      </c>
      <c r="K35" s="263"/>
      <c r="L35" s="267">
        <v>2.15</v>
      </c>
      <c r="M35" s="263"/>
      <c r="N35" s="263"/>
      <c r="O35" s="263"/>
      <c r="P35" s="263"/>
      <c r="Q35" s="263"/>
    </row>
    <row r="36" spans="1:17" ht="19.5" x14ac:dyDescent="0.2">
      <c r="A36" s="252"/>
      <c r="B36" s="268" t="s">
        <v>2340</v>
      </c>
      <c r="C36" s="265" t="s">
        <v>446</v>
      </c>
      <c r="D36" s="261" t="s">
        <v>146</v>
      </c>
      <c r="E36" s="266" t="s">
        <v>2341</v>
      </c>
      <c r="F36" s="267">
        <v>23.67</v>
      </c>
      <c r="G36" s="263"/>
      <c r="H36" s="267">
        <v>23.67</v>
      </c>
      <c r="I36" s="263"/>
      <c r="J36" s="267">
        <v>19.41</v>
      </c>
      <c r="K36" s="263"/>
      <c r="L36" s="267">
        <v>19.41</v>
      </c>
      <c r="M36" s="263"/>
      <c r="N36" s="263"/>
      <c r="O36" s="263"/>
      <c r="P36" s="263"/>
      <c r="Q36" s="263"/>
    </row>
    <row r="37" spans="1:17" ht="19.5" x14ac:dyDescent="0.2">
      <c r="A37" s="252"/>
      <c r="B37" s="268" t="s">
        <v>2342</v>
      </c>
      <c r="C37" s="265" t="s">
        <v>455</v>
      </c>
      <c r="D37" s="261" t="s">
        <v>146</v>
      </c>
      <c r="E37" s="266" t="s">
        <v>2343</v>
      </c>
      <c r="F37" s="267">
        <v>11.54</v>
      </c>
      <c r="G37" s="263"/>
      <c r="H37" s="267">
        <v>11.54</v>
      </c>
      <c r="I37" s="263"/>
      <c r="J37" s="267">
        <v>4.1500000000000004</v>
      </c>
      <c r="K37" s="263"/>
      <c r="L37" s="267">
        <v>4.1500000000000004</v>
      </c>
      <c r="M37" s="263"/>
      <c r="N37" s="263"/>
      <c r="O37" s="263"/>
      <c r="P37" s="263"/>
      <c r="Q37" s="263"/>
    </row>
    <row r="38" spans="1:17" ht="19.5" x14ac:dyDescent="0.2">
      <c r="A38" s="252"/>
      <c r="B38" s="268" t="s">
        <v>364</v>
      </c>
      <c r="C38" s="265" t="s">
        <v>212</v>
      </c>
      <c r="D38" s="261" t="s">
        <v>146</v>
      </c>
      <c r="E38" s="266" t="s">
        <v>2333</v>
      </c>
      <c r="F38" s="267">
        <v>109.17</v>
      </c>
      <c r="G38" s="263"/>
      <c r="H38" s="267">
        <v>109.17</v>
      </c>
      <c r="I38" s="263"/>
      <c r="J38" s="267">
        <v>13.1</v>
      </c>
      <c r="K38" s="263"/>
      <c r="L38" s="267">
        <v>13.1</v>
      </c>
      <c r="M38" s="263"/>
      <c r="N38" s="263"/>
      <c r="O38" s="263"/>
      <c r="P38" s="263"/>
      <c r="Q38" s="263"/>
    </row>
    <row r="39" spans="1:17" ht="22.5" x14ac:dyDescent="0.2">
      <c r="A39" s="252"/>
      <c r="B39" s="268" t="s">
        <v>2344</v>
      </c>
      <c r="C39" s="265" t="s">
        <v>219</v>
      </c>
      <c r="D39" s="261" t="s">
        <v>220</v>
      </c>
      <c r="E39" s="266" t="s">
        <v>2345</v>
      </c>
      <c r="F39" s="267">
        <v>11.89</v>
      </c>
      <c r="G39" s="263"/>
      <c r="H39" s="263"/>
      <c r="I39" s="263"/>
      <c r="J39" s="267">
        <v>18.57</v>
      </c>
      <c r="K39" s="263"/>
      <c r="L39" s="263"/>
      <c r="M39" s="263"/>
      <c r="N39" s="263"/>
      <c r="O39" s="263"/>
      <c r="P39" s="263"/>
      <c r="Q39" s="263"/>
    </row>
    <row r="40" spans="1:17" ht="22.5" x14ac:dyDescent="0.2">
      <c r="A40" s="252"/>
      <c r="B40" s="268" t="s">
        <v>2346</v>
      </c>
      <c r="C40" s="265" t="s">
        <v>462</v>
      </c>
      <c r="D40" s="261" t="s">
        <v>216</v>
      </c>
      <c r="E40" s="266" t="s">
        <v>2347</v>
      </c>
      <c r="F40" s="267">
        <v>11665.78</v>
      </c>
      <c r="G40" s="263"/>
      <c r="H40" s="263"/>
      <c r="I40" s="263"/>
      <c r="J40" s="267">
        <v>7</v>
      </c>
      <c r="K40" s="263"/>
      <c r="L40" s="263"/>
      <c r="M40" s="263"/>
      <c r="N40" s="263"/>
      <c r="O40" s="263"/>
      <c r="P40" s="263"/>
      <c r="Q40" s="263"/>
    </row>
    <row r="41" spans="1:17" ht="22.5" x14ac:dyDescent="0.2">
      <c r="A41" s="252"/>
      <c r="B41" s="268" t="s">
        <v>2348</v>
      </c>
      <c r="C41" s="265" t="s">
        <v>464</v>
      </c>
      <c r="D41" s="261" t="s">
        <v>216</v>
      </c>
      <c r="E41" s="266" t="s">
        <v>2349</v>
      </c>
      <c r="F41" s="267">
        <v>12337.06</v>
      </c>
      <c r="G41" s="263"/>
      <c r="H41" s="263"/>
      <c r="I41" s="263"/>
      <c r="J41" s="267">
        <v>3.7</v>
      </c>
      <c r="K41" s="263"/>
      <c r="L41" s="263"/>
      <c r="M41" s="263"/>
      <c r="N41" s="263"/>
      <c r="O41" s="263"/>
      <c r="P41" s="263"/>
      <c r="Q41" s="263"/>
    </row>
    <row r="42" spans="1:17" ht="22.5" x14ac:dyDescent="0.2">
      <c r="A42" s="252"/>
      <c r="B42" s="268" t="s">
        <v>2350</v>
      </c>
      <c r="C42" s="265" t="s">
        <v>466</v>
      </c>
      <c r="D42" s="261" t="s">
        <v>231</v>
      </c>
      <c r="E42" s="266" t="s">
        <v>2351</v>
      </c>
      <c r="F42" s="267">
        <v>30.36</v>
      </c>
      <c r="G42" s="263"/>
      <c r="H42" s="263"/>
      <c r="I42" s="263"/>
      <c r="J42" s="267">
        <v>11.45</v>
      </c>
      <c r="K42" s="263"/>
      <c r="L42" s="263"/>
      <c r="M42" s="263"/>
      <c r="N42" s="263"/>
      <c r="O42" s="263"/>
      <c r="P42" s="263"/>
      <c r="Q42" s="263"/>
    </row>
    <row r="43" spans="1:17" ht="22.5" x14ac:dyDescent="0.2">
      <c r="A43" s="252"/>
      <c r="B43" s="268" t="s">
        <v>1494</v>
      </c>
      <c r="C43" s="265" t="s">
        <v>230</v>
      </c>
      <c r="D43" s="261" t="s">
        <v>231</v>
      </c>
      <c r="E43" s="266" t="s">
        <v>2352</v>
      </c>
      <c r="F43" s="267">
        <v>9.16</v>
      </c>
      <c r="G43" s="263"/>
      <c r="H43" s="263"/>
      <c r="I43" s="263"/>
      <c r="J43" s="267">
        <v>4.13</v>
      </c>
      <c r="K43" s="263"/>
      <c r="L43" s="263"/>
      <c r="M43" s="263"/>
      <c r="N43" s="263"/>
      <c r="O43" s="263"/>
      <c r="P43" s="263"/>
      <c r="Q43" s="263"/>
    </row>
    <row r="44" spans="1:17" ht="22.5" x14ac:dyDescent="0.2">
      <c r="A44" s="252"/>
      <c r="B44" s="268" t="s">
        <v>2353</v>
      </c>
      <c r="C44" s="265" t="s">
        <v>469</v>
      </c>
      <c r="D44" s="261" t="s">
        <v>231</v>
      </c>
      <c r="E44" s="266" t="s">
        <v>2354</v>
      </c>
      <c r="F44" s="267">
        <v>8.17</v>
      </c>
      <c r="G44" s="263"/>
      <c r="H44" s="263"/>
      <c r="I44" s="263"/>
      <c r="J44" s="267">
        <v>3.5</v>
      </c>
      <c r="K44" s="263"/>
      <c r="L44" s="263"/>
      <c r="M44" s="263"/>
      <c r="N44" s="263"/>
      <c r="O44" s="263"/>
      <c r="P44" s="263"/>
      <c r="Q44" s="263"/>
    </row>
    <row r="45" spans="1:17" ht="22.5" x14ac:dyDescent="0.2">
      <c r="A45" s="252"/>
      <c r="B45" s="268" t="s">
        <v>2355</v>
      </c>
      <c r="C45" s="265" t="s">
        <v>2356</v>
      </c>
      <c r="D45" s="261" t="s">
        <v>216</v>
      </c>
      <c r="E45" s="266" t="s">
        <v>2357</v>
      </c>
      <c r="F45" s="267">
        <v>11277.35</v>
      </c>
      <c r="G45" s="263"/>
      <c r="H45" s="263"/>
      <c r="I45" s="263"/>
      <c r="J45" s="267">
        <v>25.94</v>
      </c>
      <c r="K45" s="263"/>
      <c r="L45" s="263"/>
      <c r="M45" s="263"/>
      <c r="N45" s="263"/>
      <c r="O45" s="263"/>
      <c r="P45" s="263"/>
      <c r="Q45" s="263"/>
    </row>
    <row r="46" spans="1:17" ht="22.5" x14ac:dyDescent="0.2">
      <c r="A46" s="252"/>
      <c r="B46" s="268" t="s">
        <v>2358</v>
      </c>
      <c r="C46" s="265" t="s">
        <v>471</v>
      </c>
      <c r="D46" s="261" t="s">
        <v>231</v>
      </c>
      <c r="E46" s="266" t="s">
        <v>2359</v>
      </c>
      <c r="F46" s="267">
        <v>8.4499999999999993</v>
      </c>
      <c r="G46" s="263"/>
      <c r="H46" s="263"/>
      <c r="I46" s="263"/>
      <c r="J46" s="267">
        <v>435.34</v>
      </c>
      <c r="K46" s="263"/>
      <c r="L46" s="263"/>
      <c r="M46" s="263"/>
      <c r="N46" s="263"/>
      <c r="O46" s="263"/>
      <c r="P46" s="263"/>
      <c r="Q46" s="263"/>
    </row>
    <row r="47" spans="1:17" ht="22.5" x14ac:dyDescent="0.2">
      <c r="A47" s="252"/>
      <c r="B47" s="268" t="s">
        <v>2360</v>
      </c>
      <c r="C47" s="265" t="s">
        <v>473</v>
      </c>
      <c r="D47" s="261" t="s">
        <v>220</v>
      </c>
      <c r="E47" s="266" t="s">
        <v>2361</v>
      </c>
      <c r="F47" s="267">
        <v>10.67</v>
      </c>
      <c r="G47" s="263"/>
      <c r="H47" s="263"/>
      <c r="I47" s="263"/>
      <c r="J47" s="267">
        <v>175.2</v>
      </c>
      <c r="K47" s="263"/>
      <c r="L47" s="263"/>
      <c r="M47" s="263"/>
      <c r="N47" s="263"/>
      <c r="O47" s="263"/>
      <c r="P47" s="263"/>
      <c r="Q47" s="263"/>
    </row>
    <row r="48" spans="1:17" ht="22.5" x14ac:dyDescent="0.2">
      <c r="A48" s="252"/>
      <c r="B48" s="268" t="s">
        <v>2362</v>
      </c>
      <c r="C48" s="265" t="s">
        <v>478</v>
      </c>
      <c r="D48" s="261" t="s">
        <v>231</v>
      </c>
      <c r="E48" s="266" t="s">
        <v>2363</v>
      </c>
      <c r="F48" s="267">
        <v>28.56</v>
      </c>
      <c r="G48" s="263"/>
      <c r="H48" s="263"/>
      <c r="I48" s="263"/>
      <c r="J48" s="267">
        <v>18.79</v>
      </c>
      <c r="K48" s="263"/>
      <c r="L48" s="263"/>
      <c r="M48" s="263"/>
      <c r="N48" s="263"/>
      <c r="O48" s="263"/>
      <c r="P48" s="263"/>
      <c r="Q48" s="263"/>
    </row>
    <row r="49" spans="1:17" ht="22.5" x14ac:dyDescent="0.2">
      <c r="A49" s="252"/>
      <c r="B49" s="268" t="s">
        <v>2364</v>
      </c>
      <c r="C49" s="265" t="s">
        <v>482</v>
      </c>
      <c r="D49" s="261" t="s">
        <v>71</v>
      </c>
      <c r="E49" s="266" t="s">
        <v>2365</v>
      </c>
      <c r="F49" s="267">
        <v>1</v>
      </c>
      <c r="G49" s="263"/>
      <c r="H49" s="263"/>
      <c r="I49" s="263"/>
      <c r="J49" s="267">
        <v>37.89</v>
      </c>
      <c r="K49" s="263"/>
      <c r="L49" s="263"/>
      <c r="M49" s="263"/>
      <c r="N49" s="263"/>
      <c r="O49" s="263"/>
      <c r="P49" s="263"/>
      <c r="Q49" s="263"/>
    </row>
    <row r="50" spans="1:17" ht="84" x14ac:dyDescent="0.2">
      <c r="A50" s="252">
        <v>2</v>
      </c>
      <c r="B50" s="258" t="s">
        <v>2366</v>
      </c>
      <c r="C50" s="259" t="s">
        <v>2367</v>
      </c>
      <c r="D50" s="260" t="s">
        <v>346</v>
      </c>
      <c r="E50" s="287">
        <v>2</v>
      </c>
      <c r="F50" s="262" t="s">
        <v>2368</v>
      </c>
      <c r="G50" s="263"/>
      <c r="H50" s="263"/>
      <c r="I50" s="263"/>
      <c r="J50" s="263">
        <v>48213</v>
      </c>
      <c r="K50" s="263"/>
      <c r="L50" s="263"/>
      <c r="M50" s="263"/>
      <c r="N50" s="263"/>
      <c r="O50" s="263"/>
      <c r="P50" s="263"/>
      <c r="Q50" s="263"/>
    </row>
    <row r="51" spans="1:17" ht="41.25" x14ac:dyDescent="0.2">
      <c r="A51" s="252">
        <v>3</v>
      </c>
      <c r="B51" s="258" t="s">
        <v>2369</v>
      </c>
      <c r="C51" s="259" t="s">
        <v>2370</v>
      </c>
      <c r="D51" s="260" t="s">
        <v>423</v>
      </c>
      <c r="E51" s="287">
        <v>2</v>
      </c>
      <c r="F51" s="262">
        <v>45.54</v>
      </c>
      <c r="G51" s="262">
        <v>18.79</v>
      </c>
      <c r="H51" s="262">
        <v>4.2300000000000004</v>
      </c>
      <c r="I51" s="263"/>
      <c r="J51" s="263">
        <v>91</v>
      </c>
      <c r="K51" s="263">
        <v>38</v>
      </c>
      <c r="L51" s="263">
        <v>8</v>
      </c>
      <c r="M51" s="263"/>
      <c r="N51" s="263">
        <v>1.47</v>
      </c>
      <c r="O51" s="263">
        <v>2.94</v>
      </c>
      <c r="P51" s="263"/>
      <c r="Q51" s="263"/>
    </row>
    <row r="52" spans="1:17" ht="19.5" x14ac:dyDescent="0.2">
      <c r="A52" s="252"/>
      <c r="B52" s="264"/>
      <c r="C52" s="265" t="s">
        <v>152</v>
      </c>
      <c r="D52" s="261" t="s">
        <v>119</v>
      </c>
      <c r="E52" s="266" t="s">
        <v>1618</v>
      </c>
      <c r="F52" s="267">
        <v>12.78</v>
      </c>
      <c r="G52" s="267">
        <v>12.78</v>
      </c>
      <c r="H52" s="263"/>
      <c r="I52" s="263"/>
      <c r="J52" s="267">
        <v>37.57</v>
      </c>
      <c r="K52" s="267">
        <v>37.57</v>
      </c>
      <c r="L52" s="263"/>
      <c r="M52" s="263"/>
      <c r="N52" s="263"/>
      <c r="O52" s="263"/>
      <c r="P52" s="263"/>
      <c r="Q52" s="263"/>
    </row>
    <row r="53" spans="1:17" ht="19.5" x14ac:dyDescent="0.2">
      <c r="A53" s="252"/>
      <c r="B53" s="268" t="s">
        <v>1602</v>
      </c>
      <c r="C53" s="265" t="s">
        <v>327</v>
      </c>
      <c r="D53" s="261" t="s">
        <v>146</v>
      </c>
      <c r="E53" s="266" t="s">
        <v>1619</v>
      </c>
      <c r="F53" s="267">
        <v>8.9700000000000006</v>
      </c>
      <c r="G53" s="263"/>
      <c r="H53" s="267">
        <v>8.9700000000000006</v>
      </c>
      <c r="I53" s="263"/>
      <c r="J53" s="267">
        <v>6.28</v>
      </c>
      <c r="K53" s="263"/>
      <c r="L53" s="267">
        <v>6.28</v>
      </c>
      <c r="M53" s="263"/>
      <c r="N53" s="263"/>
      <c r="O53" s="263"/>
      <c r="P53" s="263"/>
      <c r="Q53" s="263"/>
    </row>
    <row r="54" spans="1:17" ht="19.5" x14ac:dyDescent="0.2">
      <c r="A54" s="252"/>
      <c r="B54" s="268" t="s">
        <v>789</v>
      </c>
      <c r="C54" s="265" t="s">
        <v>212</v>
      </c>
      <c r="D54" s="261" t="s">
        <v>146</v>
      </c>
      <c r="E54" s="266" t="s">
        <v>675</v>
      </c>
      <c r="F54" s="267">
        <v>109.17</v>
      </c>
      <c r="G54" s="263"/>
      <c r="H54" s="267">
        <v>109.17</v>
      </c>
      <c r="I54" s="263"/>
      <c r="J54" s="267">
        <v>2.1800000000000002</v>
      </c>
      <c r="K54" s="263"/>
      <c r="L54" s="267">
        <v>2.1800000000000002</v>
      </c>
      <c r="M54" s="263"/>
      <c r="N54" s="263"/>
      <c r="O54" s="263"/>
      <c r="P54" s="263"/>
      <c r="Q54" s="263"/>
    </row>
    <row r="55" spans="1:17" ht="22.5" x14ac:dyDescent="0.2">
      <c r="A55" s="252"/>
      <c r="B55" s="268" t="s">
        <v>1604</v>
      </c>
      <c r="C55" s="265" t="s">
        <v>332</v>
      </c>
      <c r="D55" s="261" t="s">
        <v>216</v>
      </c>
      <c r="E55" s="266" t="s">
        <v>1621</v>
      </c>
      <c r="F55" s="267">
        <v>11130.07</v>
      </c>
      <c r="G55" s="263"/>
      <c r="H55" s="263"/>
      <c r="I55" s="263"/>
      <c r="J55" s="267">
        <v>3.34</v>
      </c>
      <c r="K55" s="263"/>
      <c r="L55" s="263"/>
      <c r="M55" s="263"/>
      <c r="N55" s="263"/>
      <c r="O55" s="263"/>
      <c r="P55" s="263"/>
      <c r="Q55" s="263"/>
    </row>
    <row r="56" spans="1:17" ht="22.5" x14ac:dyDescent="0.2">
      <c r="A56" s="252"/>
      <c r="B56" s="268" t="s">
        <v>2371</v>
      </c>
      <c r="C56" s="265" t="s">
        <v>336</v>
      </c>
      <c r="D56" s="261" t="s">
        <v>216</v>
      </c>
      <c r="E56" s="266" t="s">
        <v>1622</v>
      </c>
      <c r="F56" s="267">
        <v>16456.009999999998</v>
      </c>
      <c r="G56" s="263"/>
      <c r="H56" s="263"/>
      <c r="I56" s="263"/>
      <c r="J56" s="267">
        <v>36.200000000000003</v>
      </c>
      <c r="K56" s="263"/>
      <c r="L56" s="263"/>
      <c r="M56" s="263"/>
      <c r="N56" s="263"/>
      <c r="O56" s="263"/>
      <c r="P56" s="263"/>
      <c r="Q56" s="263"/>
    </row>
    <row r="57" spans="1:17" ht="22.5" x14ac:dyDescent="0.2">
      <c r="A57" s="252"/>
      <c r="B57" s="268" t="s">
        <v>1608</v>
      </c>
      <c r="C57" s="265" t="s">
        <v>1609</v>
      </c>
      <c r="D57" s="261" t="s">
        <v>434</v>
      </c>
      <c r="E57" s="266" t="s">
        <v>1623</v>
      </c>
      <c r="F57" s="267">
        <v>1428</v>
      </c>
      <c r="G57" s="263"/>
      <c r="H57" s="263"/>
      <c r="I57" s="263"/>
      <c r="J57" s="267">
        <v>5.71</v>
      </c>
      <c r="K57" s="263"/>
      <c r="L57" s="263"/>
      <c r="M57" s="263"/>
      <c r="N57" s="263"/>
      <c r="O57" s="263"/>
      <c r="P57" s="263"/>
      <c r="Q57" s="263"/>
    </row>
    <row r="58" spans="1:17" ht="60" x14ac:dyDescent="0.2">
      <c r="A58" s="252">
        <v>4</v>
      </c>
      <c r="B58" s="258" t="s">
        <v>2372</v>
      </c>
      <c r="C58" s="259" t="s">
        <v>2373</v>
      </c>
      <c r="D58" s="260" t="s">
        <v>346</v>
      </c>
      <c r="E58" s="287">
        <v>2</v>
      </c>
      <c r="F58" s="262" t="s">
        <v>2374</v>
      </c>
      <c r="G58" s="263"/>
      <c r="H58" s="263"/>
      <c r="I58" s="263"/>
      <c r="J58" s="263">
        <v>918</v>
      </c>
      <c r="K58" s="263"/>
      <c r="L58" s="263"/>
      <c r="M58" s="263"/>
      <c r="N58" s="263"/>
      <c r="O58" s="263"/>
      <c r="P58" s="263"/>
      <c r="Q58" s="263"/>
    </row>
    <row r="59" spans="1:17" ht="60" x14ac:dyDescent="0.2">
      <c r="A59" s="252">
        <v>5</v>
      </c>
      <c r="B59" s="258" t="s">
        <v>2372</v>
      </c>
      <c r="C59" s="259" t="s">
        <v>2375</v>
      </c>
      <c r="D59" s="260" t="s">
        <v>346</v>
      </c>
      <c r="E59" s="287">
        <v>4</v>
      </c>
      <c r="F59" s="262" t="s">
        <v>2376</v>
      </c>
      <c r="G59" s="263"/>
      <c r="H59" s="263"/>
      <c r="I59" s="263"/>
      <c r="J59" s="263">
        <v>1820</v>
      </c>
      <c r="K59" s="263"/>
      <c r="L59" s="263"/>
      <c r="M59" s="263"/>
      <c r="N59" s="263"/>
      <c r="O59" s="263"/>
      <c r="P59" s="263"/>
      <c r="Q59" s="263"/>
    </row>
    <row r="60" spans="1:17" ht="41.25" x14ac:dyDescent="0.2">
      <c r="A60" s="252">
        <v>6</v>
      </c>
      <c r="B60" s="258" t="s">
        <v>1599</v>
      </c>
      <c r="C60" s="259" t="s">
        <v>2377</v>
      </c>
      <c r="D60" s="260" t="s">
        <v>423</v>
      </c>
      <c r="E60" s="287">
        <v>8</v>
      </c>
      <c r="F60" s="262">
        <v>50.52</v>
      </c>
      <c r="G60" s="262">
        <v>18.79</v>
      </c>
      <c r="H60" s="262">
        <v>5.32</v>
      </c>
      <c r="I60" s="263"/>
      <c r="J60" s="263">
        <v>404</v>
      </c>
      <c r="K60" s="263">
        <v>150</v>
      </c>
      <c r="L60" s="263">
        <v>43</v>
      </c>
      <c r="M60" s="263"/>
      <c r="N60" s="263">
        <v>1.47</v>
      </c>
      <c r="O60" s="263">
        <v>11.76</v>
      </c>
      <c r="P60" s="263"/>
      <c r="Q60" s="263"/>
    </row>
    <row r="61" spans="1:17" ht="19.5" x14ac:dyDescent="0.2">
      <c r="A61" s="252"/>
      <c r="B61" s="264"/>
      <c r="C61" s="265" t="s">
        <v>152</v>
      </c>
      <c r="D61" s="261" t="s">
        <v>119</v>
      </c>
      <c r="E61" s="266" t="s">
        <v>2378</v>
      </c>
      <c r="F61" s="267">
        <v>12.78</v>
      </c>
      <c r="G61" s="267">
        <v>12.78</v>
      </c>
      <c r="H61" s="263"/>
      <c r="I61" s="263"/>
      <c r="J61" s="267">
        <v>150.29</v>
      </c>
      <c r="K61" s="267">
        <v>150.29</v>
      </c>
      <c r="L61" s="263"/>
      <c r="M61" s="263"/>
      <c r="N61" s="263"/>
      <c r="O61" s="263"/>
      <c r="P61" s="263"/>
      <c r="Q61" s="263"/>
    </row>
    <row r="62" spans="1:17" ht="19.5" x14ac:dyDescent="0.2">
      <c r="A62" s="252"/>
      <c r="B62" s="268" t="s">
        <v>1602</v>
      </c>
      <c r="C62" s="265" t="s">
        <v>327</v>
      </c>
      <c r="D62" s="261" t="s">
        <v>146</v>
      </c>
      <c r="E62" s="266" t="s">
        <v>2379</v>
      </c>
      <c r="F62" s="267">
        <v>8.9700000000000006</v>
      </c>
      <c r="G62" s="263"/>
      <c r="H62" s="267">
        <v>8.9700000000000006</v>
      </c>
      <c r="I62" s="263"/>
      <c r="J62" s="267">
        <v>25.12</v>
      </c>
      <c r="K62" s="263"/>
      <c r="L62" s="267">
        <v>25.12</v>
      </c>
      <c r="M62" s="263"/>
      <c r="N62" s="263"/>
      <c r="O62" s="263"/>
      <c r="P62" s="263"/>
      <c r="Q62" s="263"/>
    </row>
    <row r="63" spans="1:17" ht="19.5" x14ac:dyDescent="0.2">
      <c r="A63" s="252"/>
      <c r="B63" s="268" t="s">
        <v>789</v>
      </c>
      <c r="C63" s="265" t="s">
        <v>212</v>
      </c>
      <c r="D63" s="261" t="s">
        <v>146</v>
      </c>
      <c r="E63" s="266" t="s">
        <v>2380</v>
      </c>
      <c r="F63" s="267">
        <v>109.17</v>
      </c>
      <c r="G63" s="263"/>
      <c r="H63" s="267">
        <v>109.17</v>
      </c>
      <c r="I63" s="263"/>
      <c r="J63" s="267">
        <v>17.47</v>
      </c>
      <c r="K63" s="263"/>
      <c r="L63" s="267">
        <v>17.47</v>
      </c>
      <c r="M63" s="263"/>
      <c r="N63" s="263"/>
      <c r="O63" s="263"/>
      <c r="P63" s="263"/>
      <c r="Q63" s="263"/>
    </row>
    <row r="64" spans="1:17" ht="22.5" x14ac:dyDescent="0.2">
      <c r="A64" s="252"/>
      <c r="B64" s="268" t="s">
        <v>1604</v>
      </c>
      <c r="C64" s="265" t="s">
        <v>332</v>
      </c>
      <c r="D64" s="261" t="s">
        <v>216</v>
      </c>
      <c r="E64" s="266" t="s">
        <v>2381</v>
      </c>
      <c r="F64" s="267">
        <v>11130.07</v>
      </c>
      <c r="G64" s="263"/>
      <c r="H64" s="263"/>
      <c r="I64" s="263"/>
      <c r="J64" s="267">
        <v>12.24</v>
      </c>
      <c r="K64" s="263"/>
      <c r="L64" s="263"/>
      <c r="M64" s="263"/>
      <c r="N64" s="263"/>
      <c r="O64" s="263"/>
      <c r="P64" s="263"/>
      <c r="Q64" s="263"/>
    </row>
    <row r="65" spans="1:17" ht="22.5" x14ac:dyDescent="0.2">
      <c r="A65" s="252"/>
      <c r="B65" s="268" t="s">
        <v>1606</v>
      </c>
      <c r="C65" s="265" t="s">
        <v>429</v>
      </c>
      <c r="D65" s="261" t="s">
        <v>216</v>
      </c>
      <c r="E65" s="266" t="s">
        <v>2382</v>
      </c>
      <c r="F65" s="267">
        <v>19992</v>
      </c>
      <c r="G65" s="263"/>
      <c r="H65" s="263"/>
      <c r="I65" s="263"/>
      <c r="J65" s="267">
        <v>175.93</v>
      </c>
      <c r="K65" s="263"/>
      <c r="L65" s="263"/>
      <c r="M65" s="263"/>
      <c r="N65" s="263"/>
      <c r="O65" s="263"/>
      <c r="P65" s="263"/>
      <c r="Q65" s="263"/>
    </row>
    <row r="66" spans="1:17" ht="22.5" x14ac:dyDescent="0.2">
      <c r="A66" s="252"/>
      <c r="B66" s="268" t="s">
        <v>1608</v>
      </c>
      <c r="C66" s="265" t="s">
        <v>1609</v>
      </c>
      <c r="D66" s="261" t="s">
        <v>434</v>
      </c>
      <c r="E66" s="266" t="s">
        <v>2383</v>
      </c>
      <c r="F66" s="267">
        <v>1428</v>
      </c>
      <c r="G66" s="263"/>
      <c r="H66" s="263"/>
      <c r="I66" s="263"/>
      <c r="J66" s="267">
        <v>22.85</v>
      </c>
      <c r="K66" s="263"/>
      <c r="L66" s="263"/>
      <c r="M66" s="263"/>
      <c r="N66" s="263"/>
      <c r="O66" s="263"/>
      <c r="P66" s="263"/>
      <c r="Q66" s="263"/>
    </row>
    <row r="67" spans="1:17" ht="60" x14ac:dyDescent="0.2">
      <c r="A67" s="252">
        <v>7</v>
      </c>
      <c r="B67" s="258" t="s">
        <v>2372</v>
      </c>
      <c r="C67" s="259" t="s">
        <v>2384</v>
      </c>
      <c r="D67" s="260" t="s">
        <v>346</v>
      </c>
      <c r="E67" s="287">
        <v>8</v>
      </c>
      <c r="F67" s="262" t="s">
        <v>2385</v>
      </c>
      <c r="G67" s="263"/>
      <c r="H67" s="263"/>
      <c r="I67" s="263"/>
      <c r="J67" s="263">
        <v>5882</v>
      </c>
      <c r="K67" s="263"/>
      <c r="L67" s="263"/>
      <c r="M67" s="263"/>
      <c r="N67" s="263"/>
      <c r="O67" s="263"/>
      <c r="P67" s="263"/>
      <c r="Q67" s="263"/>
    </row>
    <row r="68" spans="1:17" ht="60" x14ac:dyDescent="0.2">
      <c r="A68" s="252">
        <v>8</v>
      </c>
      <c r="B68" s="258" t="s">
        <v>2372</v>
      </c>
      <c r="C68" s="259" t="s">
        <v>2386</v>
      </c>
      <c r="D68" s="260" t="s">
        <v>346</v>
      </c>
      <c r="E68" s="287">
        <v>16</v>
      </c>
      <c r="F68" s="262" t="s">
        <v>2376</v>
      </c>
      <c r="G68" s="263"/>
      <c r="H68" s="263"/>
      <c r="I68" s="263"/>
      <c r="J68" s="263">
        <v>7280</v>
      </c>
      <c r="K68" s="263"/>
      <c r="L68" s="263"/>
      <c r="M68" s="263"/>
      <c r="N68" s="263"/>
      <c r="O68" s="263"/>
      <c r="P68" s="263"/>
      <c r="Q68" s="263"/>
    </row>
    <row r="69" spans="1:17" ht="41.25" x14ac:dyDescent="0.2">
      <c r="A69" s="252">
        <v>9</v>
      </c>
      <c r="B69" s="258" t="s">
        <v>421</v>
      </c>
      <c r="C69" s="259" t="s">
        <v>2387</v>
      </c>
      <c r="D69" s="260" t="s">
        <v>423</v>
      </c>
      <c r="E69" s="287">
        <v>4</v>
      </c>
      <c r="F69" s="262">
        <v>99.87</v>
      </c>
      <c r="G69" s="262">
        <v>37.19</v>
      </c>
      <c r="H69" s="262">
        <v>11.67</v>
      </c>
      <c r="I69" s="262">
        <v>0.36</v>
      </c>
      <c r="J69" s="263">
        <v>399</v>
      </c>
      <c r="K69" s="263">
        <v>149</v>
      </c>
      <c r="L69" s="263">
        <v>47</v>
      </c>
      <c r="M69" s="263">
        <v>1</v>
      </c>
      <c r="N69" s="263">
        <v>2.91</v>
      </c>
      <c r="O69" s="263">
        <v>11.64</v>
      </c>
      <c r="P69" s="263">
        <v>0.02</v>
      </c>
      <c r="Q69" s="263">
        <v>0.08</v>
      </c>
    </row>
    <row r="70" spans="1:17" ht="19.5" x14ac:dyDescent="0.2">
      <c r="A70" s="252"/>
      <c r="B70" s="264"/>
      <c r="C70" s="265" t="s">
        <v>152</v>
      </c>
      <c r="D70" s="261" t="s">
        <v>119</v>
      </c>
      <c r="E70" s="266" t="s">
        <v>1217</v>
      </c>
      <c r="F70" s="267">
        <v>12.78</v>
      </c>
      <c r="G70" s="267">
        <v>12.78</v>
      </c>
      <c r="H70" s="263"/>
      <c r="I70" s="263"/>
      <c r="J70" s="267">
        <v>148.76</v>
      </c>
      <c r="K70" s="267">
        <v>148.76</v>
      </c>
      <c r="L70" s="263"/>
      <c r="M70" s="263"/>
      <c r="N70" s="263"/>
      <c r="O70" s="263"/>
      <c r="P70" s="263"/>
      <c r="Q70" s="263"/>
    </row>
    <row r="71" spans="1:17" ht="19.5" x14ac:dyDescent="0.2">
      <c r="A71" s="252"/>
      <c r="B71" s="268" t="s">
        <v>402</v>
      </c>
      <c r="C71" s="265" t="s">
        <v>403</v>
      </c>
      <c r="D71" s="261" t="s">
        <v>146</v>
      </c>
      <c r="E71" s="266" t="s">
        <v>1218</v>
      </c>
      <c r="F71" s="267">
        <v>255.96</v>
      </c>
      <c r="G71" s="263"/>
      <c r="H71" s="267">
        <v>255.96</v>
      </c>
      <c r="I71" s="267">
        <v>18.2</v>
      </c>
      <c r="J71" s="267">
        <v>10.24</v>
      </c>
      <c r="K71" s="263"/>
      <c r="L71" s="267">
        <v>10.24</v>
      </c>
      <c r="M71" s="267">
        <v>0.73</v>
      </c>
      <c r="N71" s="263"/>
      <c r="O71" s="263"/>
      <c r="P71" s="263"/>
      <c r="Q71" s="263"/>
    </row>
    <row r="72" spans="1:17" ht="22.5" x14ac:dyDescent="0.2">
      <c r="A72" s="252"/>
      <c r="B72" s="268" t="s">
        <v>190</v>
      </c>
      <c r="C72" s="265" t="s">
        <v>191</v>
      </c>
      <c r="D72" s="261" t="s">
        <v>146</v>
      </c>
      <c r="E72" s="266" t="s">
        <v>1218</v>
      </c>
      <c r="F72" s="267">
        <v>127.47</v>
      </c>
      <c r="G72" s="263"/>
      <c r="H72" s="267">
        <v>127.47</v>
      </c>
      <c r="I72" s="267">
        <v>18.2</v>
      </c>
      <c r="J72" s="267">
        <v>5.0999999999999996</v>
      </c>
      <c r="K72" s="263"/>
      <c r="L72" s="267">
        <v>5.0999999999999996</v>
      </c>
      <c r="M72" s="267">
        <v>0.73</v>
      </c>
      <c r="N72" s="263"/>
      <c r="O72" s="263"/>
      <c r="P72" s="263"/>
      <c r="Q72" s="263"/>
    </row>
    <row r="73" spans="1:17" ht="19.5" x14ac:dyDescent="0.2">
      <c r="A73" s="252"/>
      <c r="B73" s="268" t="s">
        <v>405</v>
      </c>
      <c r="C73" s="265" t="s">
        <v>327</v>
      </c>
      <c r="D73" s="261" t="s">
        <v>146</v>
      </c>
      <c r="E73" s="266" t="s">
        <v>1219</v>
      </c>
      <c r="F73" s="267">
        <v>8.9700000000000006</v>
      </c>
      <c r="G73" s="263"/>
      <c r="H73" s="267">
        <v>8.9700000000000006</v>
      </c>
      <c r="I73" s="263"/>
      <c r="J73" s="267">
        <v>22.6</v>
      </c>
      <c r="K73" s="263"/>
      <c r="L73" s="267">
        <v>22.6</v>
      </c>
      <c r="M73" s="263"/>
      <c r="N73" s="263"/>
      <c r="O73" s="263"/>
      <c r="P73" s="263"/>
      <c r="Q73" s="263"/>
    </row>
    <row r="74" spans="1:17" ht="19.5" x14ac:dyDescent="0.2">
      <c r="A74" s="252"/>
      <c r="B74" s="268" t="s">
        <v>407</v>
      </c>
      <c r="C74" s="265" t="s">
        <v>212</v>
      </c>
      <c r="D74" s="261" t="s">
        <v>146</v>
      </c>
      <c r="E74" s="266" t="s">
        <v>1220</v>
      </c>
      <c r="F74" s="267">
        <v>109.17</v>
      </c>
      <c r="G74" s="263"/>
      <c r="H74" s="267">
        <v>109.17</v>
      </c>
      <c r="I74" s="263"/>
      <c r="J74" s="267">
        <v>8.73</v>
      </c>
      <c r="K74" s="263"/>
      <c r="L74" s="267">
        <v>8.73</v>
      </c>
      <c r="M74" s="263"/>
      <c r="N74" s="263"/>
      <c r="O74" s="263"/>
      <c r="P74" s="263"/>
      <c r="Q74" s="263"/>
    </row>
    <row r="75" spans="1:17" ht="22.5" x14ac:dyDescent="0.2">
      <c r="A75" s="252"/>
      <c r="B75" s="268" t="s">
        <v>409</v>
      </c>
      <c r="C75" s="265" t="s">
        <v>332</v>
      </c>
      <c r="D75" s="261" t="s">
        <v>216</v>
      </c>
      <c r="E75" s="266" t="s">
        <v>1221</v>
      </c>
      <c r="F75" s="267">
        <v>11130.07</v>
      </c>
      <c r="G75" s="263"/>
      <c r="H75" s="263"/>
      <c r="I75" s="263"/>
      <c r="J75" s="267">
        <v>14.47</v>
      </c>
      <c r="K75" s="263"/>
      <c r="L75" s="263"/>
      <c r="M75" s="263"/>
      <c r="N75" s="263"/>
      <c r="O75" s="263"/>
      <c r="P75" s="263"/>
      <c r="Q75" s="263"/>
    </row>
    <row r="76" spans="1:17" ht="22.5" x14ac:dyDescent="0.2">
      <c r="A76" s="252"/>
      <c r="B76" s="268" t="s">
        <v>428</v>
      </c>
      <c r="C76" s="265" t="s">
        <v>429</v>
      </c>
      <c r="D76" s="261" t="s">
        <v>216</v>
      </c>
      <c r="E76" s="266" t="s">
        <v>1222</v>
      </c>
      <c r="F76" s="267">
        <v>19992</v>
      </c>
      <c r="G76" s="263"/>
      <c r="H76" s="263"/>
      <c r="I76" s="263"/>
      <c r="J76" s="267">
        <v>165.93</v>
      </c>
      <c r="K76" s="263"/>
      <c r="L76" s="263"/>
      <c r="M76" s="263"/>
      <c r="N76" s="263"/>
      <c r="O76" s="263"/>
      <c r="P76" s="263"/>
      <c r="Q76" s="263"/>
    </row>
    <row r="77" spans="1:17" ht="22.5" x14ac:dyDescent="0.2">
      <c r="A77" s="252"/>
      <c r="B77" s="268" t="s">
        <v>1936</v>
      </c>
      <c r="C77" s="265" t="s">
        <v>433</v>
      </c>
      <c r="D77" s="261" t="s">
        <v>434</v>
      </c>
      <c r="E77" s="266" t="s">
        <v>1226</v>
      </c>
      <c r="F77" s="267">
        <v>2975</v>
      </c>
      <c r="G77" s="263"/>
      <c r="H77" s="263"/>
      <c r="I77" s="263"/>
      <c r="J77" s="267">
        <v>23.8</v>
      </c>
      <c r="K77" s="263"/>
      <c r="L77" s="263"/>
      <c r="M77" s="263"/>
      <c r="N77" s="263"/>
      <c r="O77" s="263"/>
      <c r="P77" s="263"/>
      <c r="Q77" s="263"/>
    </row>
    <row r="78" spans="1:17" ht="60" x14ac:dyDescent="0.2">
      <c r="A78" s="252">
        <v>10</v>
      </c>
      <c r="B78" s="258" t="s">
        <v>2372</v>
      </c>
      <c r="C78" s="259" t="s">
        <v>2388</v>
      </c>
      <c r="D78" s="260" t="s">
        <v>346</v>
      </c>
      <c r="E78" s="287">
        <v>4</v>
      </c>
      <c r="F78" s="262" t="s">
        <v>2389</v>
      </c>
      <c r="G78" s="263"/>
      <c r="H78" s="263"/>
      <c r="I78" s="263"/>
      <c r="J78" s="263">
        <v>4873</v>
      </c>
      <c r="K78" s="263"/>
      <c r="L78" s="263"/>
      <c r="M78" s="263"/>
      <c r="N78" s="263"/>
      <c r="O78" s="263"/>
      <c r="P78" s="263"/>
      <c r="Q78" s="263"/>
    </row>
    <row r="79" spans="1:17" ht="60" x14ac:dyDescent="0.2">
      <c r="A79" s="252">
        <v>11</v>
      </c>
      <c r="B79" s="258" t="s">
        <v>2372</v>
      </c>
      <c r="C79" s="259" t="s">
        <v>2390</v>
      </c>
      <c r="D79" s="260" t="s">
        <v>346</v>
      </c>
      <c r="E79" s="287">
        <v>8</v>
      </c>
      <c r="F79" s="262" t="s">
        <v>2391</v>
      </c>
      <c r="G79" s="263"/>
      <c r="H79" s="263"/>
      <c r="I79" s="263"/>
      <c r="J79" s="263">
        <v>4426</v>
      </c>
      <c r="K79" s="263"/>
      <c r="L79" s="263"/>
      <c r="M79" s="263"/>
      <c r="N79" s="263"/>
      <c r="O79" s="263"/>
      <c r="P79" s="263"/>
      <c r="Q79" s="263"/>
    </row>
    <row r="80" spans="1:17" ht="41.25" x14ac:dyDescent="0.2">
      <c r="A80" s="252">
        <v>12</v>
      </c>
      <c r="B80" s="258" t="s">
        <v>421</v>
      </c>
      <c r="C80" s="259" t="s">
        <v>2387</v>
      </c>
      <c r="D80" s="260" t="s">
        <v>423</v>
      </c>
      <c r="E80" s="287">
        <v>4</v>
      </c>
      <c r="F80" s="262">
        <v>99.87</v>
      </c>
      <c r="G80" s="262">
        <v>37.19</v>
      </c>
      <c r="H80" s="262">
        <v>11.67</v>
      </c>
      <c r="I80" s="262">
        <v>0.36</v>
      </c>
      <c r="J80" s="263">
        <v>399</v>
      </c>
      <c r="K80" s="263">
        <v>149</v>
      </c>
      <c r="L80" s="263">
        <v>47</v>
      </c>
      <c r="M80" s="263">
        <v>1</v>
      </c>
      <c r="N80" s="263">
        <v>2.91</v>
      </c>
      <c r="O80" s="263">
        <v>11.64</v>
      </c>
      <c r="P80" s="263">
        <v>0.02</v>
      </c>
      <c r="Q80" s="263">
        <v>0.08</v>
      </c>
    </row>
    <row r="81" spans="1:17" ht="19.5" x14ac:dyDescent="0.2">
      <c r="A81" s="252"/>
      <c r="B81" s="264"/>
      <c r="C81" s="265" t="s">
        <v>152</v>
      </c>
      <c r="D81" s="261" t="s">
        <v>119</v>
      </c>
      <c r="E81" s="266" t="s">
        <v>1217</v>
      </c>
      <c r="F81" s="267">
        <v>12.78</v>
      </c>
      <c r="G81" s="267">
        <v>12.78</v>
      </c>
      <c r="H81" s="263"/>
      <c r="I81" s="263"/>
      <c r="J81" s="267">
        <v>148.76</v>
      </c>
      <c r="K81" s="267">
        <v>148.76</v>
      </c>
      <c r="L81" s="263"/>
      <c r="M81" s="263"/>
      <c r="N81" s="263"/>
      <c r="O81" s="263"/>
      <c r="P81" s="263"/>
      <c r="Q81" s="263"/>
    </row>
    <row r="82" spans="1:17" ht="19.5" x14ac:dyDescent="0.2">
      <c r="A82" s="252"/>
      <c r="B82" s="268" t="s">
        <v>402</v>
      </c>
      <c r="C82" s="265" t="s">
        <v>403</v>
      </c>
      <c r="D82" s="261" t="s">
        <v>146</v>
      </c>
      <c r="E82" s="266" t="s">
        <v>1218</v>
      </c>
      <c r="F82" s="267">
        <v>255.96</v>
      </c>
      <c r="G82" s="263"/>
      <c r="H82" s="267">
        <v>255.96</v>
      </c>
      <c r="I82" s="267">
        <v>18.2</v>
      </c>
      <c r="J82" s="267">
        <v>10.24</v>
      </c>
      <c r="K82" s="263"/>
      <c r="L82" s="267">
        <v>10.24</v>
      </c>
      <c r="M82" s="267">
        <v>0.73</v>
      </c>
      <c r="N82" s="263"/>
      <c r="O82" s="263"/>
      <c r="P82" s="263"/>
      <c r="Q82" s="263"/>
    </row>
    <row r="83" spans="1:17" ht="22.5" x14ac:dyDescent="0.2">
      <c r="A83" s="252"/>
      <c r="B83" s="268" t="s">
        <v>190</v>
      </c>
      <c r="C83" s="265" t="s">
        <v>191</v>
      </c>
      <c r="D83" s="261" t="s">
        <v>146</v>
      </c>
      <c r="E83" s="266" t="s">
        <v>1218</v>
      </c>
      <c r="F83" s="267">
        <v>127.47</v>
      </c>
      <c r="G83" s="263"/>
      <c r="H83" s="267">
        <v>127.47</v>
      </c>
      <c r="I83" s="267">
        <v>18.2</v>
      </c>
      <c r="J83" s="267">
        <v>5.0999999999999996</v>
      </c>
      <c r="K83" s="263"/>
      <c r="L83" s="267">
        <v>5.0999999999999996</v>
      </c>
      <c r="M83" s="267">
        <v>0.73</v>
      </c>
      <c r="N83" s="263"/>
      <c r="O83" s="263"/>
      <c r="P83" s="263"/>
      <c r="Q83" s="263"/>
    </row>
    <row r="84" spans="1:17" ht="19.5" x14ac:dyDescent="0.2">
      <c r="A84" s="252"/>
      <c r="B84" s="268" t="s">
        <v>405</v>
      </c>
      <c r="C84" s="265" t="s">
        <v>327</v>
      </c>
      <c r="D84" s="261" t="s">
        <v>146</v>
      </c>
      <c r="E84" s="266" t="s">
        <v>1219</v>
      </c>
      <c r="F84" s="267">
        <v>8.9700000000000006</v>
      </c>
      <c r="G84" s="263"/>
      <c r="H84" s="267">
        <v>8.9700000000000006</v>
      </c>
      <c r="I84" s="263"/>
      <c r="J84" s="267">
        <v>22.6</v>
      </c>
      <c r="K84" s="263"/>
      <c r="L84" s="267">
        <v>22.6</v>
      </c>
      <c r="M84" s="263"/>
      <c r="N84" s="263"/>
      <c r="O84" s="263"/>
      <c r="P84" s="263"/>
      <c r="Q84" s="263"/>
    </row>
    <row r="85" spans="1:17" ht="19.5" x14ac:dyDescent="0.2">
      <c r="A85" s="252"/>
      <c r="B85" s="268" t="s">
        <v>407</v>
      </c>
      <c r="C85" s="265" t="s">
        <v>212</v>
      </c>
      <c r="D85" s="261" t="s">
        <v>146</v>
      </c>
      <c r="E85" s="266" t="s">
        <v>1220</v>
      </c>
      <c r="F85" s="267">
        <v>109.17</v>
      </c>
      <c r="G85" s="263"/>
      <c r="H85" s="267">
        <v>109.17</v>
      </c>
      <c r="I85" s="263"/>
      <c r="J85" s="267">
        <v>8.73</v>
      </c>
      <c r="K85" s="263"/>
      <c r="L85" s="267">
        <v>8.73</v>
      </c>
      <c r="M85" s="263"/>
      <c r="N85" s="263"/>
      <c r="O85" s="263"/>
      <c r="P85" s="263"/>
      <c r="Q85" s="263"/>
    </row>
    <row r="86" spans="1:17" ht="22.5" x14ac:dyDescent="0.2">
      <c r="A86" s="252"/>
      <c r="B86" s="268" t="s">
        <v>409</v>
      </c>
      <c r="C86" s="265" t="s">
        <v>332</v>
      </c>
      <c r="D86" s="261" t="s">
        <v>216</v>
      </c>
      <c r="E86" s="266" t="s">
        <v>1221</v>
      </c>
      <c r="F86" s="267">
        <v>11130.07</v>
      </c>
      <c r="G86" s="263"/>
      <c r="H86" s="263"/>
      <c r="I86" s="263"/>
      <c r="J86" s="267">
        <v>14.47</v>
      </c>
      <c r="K86" s="263"/>
      <c r="L86" s="263"/>
      <c r="M86" s="263"/>
      <c r="N86" s="263"/>
      <c r="O86" s="263"/>
      <c r="P86" s="263"/>
      <c r="Q86" s="263"/>
    </row>
    <row r="87" spans="1:17" ht="22.5" x14ac:dyDescent="0.2">
      <c r="A87" s="252"/>
      <c r="B87" s="268" t="s">
        <v>428</v>
      </c>
      <c r="C87" s="265" t="s">
        <v>429</v>
      </c>
      <c r="D87" s="261" t="s">
        <v>216</v>
      </c>
      <c r="E87" s="266" t="s">
        <v>1222</v>
      </c>
      <c r="F87" s="267">
        <v>19992</v>
      </c>
      <c r="G87" s="263"/>
      <c r="H87" s="263"/>
      <c r="I87" s="263"/>
      <c r="J87" s="267">
        <v>165.93</v>
      </c>
      <c r="K87" s="263"/>
      <c r="L87" s="263"/>
      <c r="M87" s="263"/>
      <c r="N87" s="263"/>
      <c r="O87" s="263"/>
      <c r="P87" s="263"/>
      <c r="Q87" s="263"/>
    </row>
    <row r="88" spans="1:17" ht="22.5" x14ac:dyDescent="0.2">
      <c r="A88" s="252"/>
      <c r="B88" s="268" t="s">
        <v>1936</v>
      </c>
      <c r="C88" s="265" t="s">
        <v>433</v>
      </c>
      <c r="D88" s="261" t="s">
        <v>434</v>
      </c>
      <c r="E88" s="266" t="s">
        <v>1226</v>
      </c>
      <c r="F88" s="267">
        <v>2975</v>
      </c>
      <c r="G88" s="263"/>
      <c r="H88" s="263"/>
      <c r="I88" s="263"/>
      <c r="J88" s="267">
        <v>23.8</v>
      </c>
      <c r="K88" s="263"/>
      <c r="L88" s="263"/>
      <c r="M88" s="263"/>
      <c r="N88" s="263"/>
      <c r="O88" s="263"/>
      <c r="P88" s="263"/>
      <c r="Q88" s="263"/>
    </row>
    <row r="89" spans="1:17" ht="60" x14ac:dyDescent="0.2">
      <c r="A89" s="252">
        <v>13</v>
      </c>
      <c r="B89" s="258" t="s">
        <v>2372</v>
      </c>
      <c r="C89" s="259" t="s">
        <v>2392</v>
      </c>
      <c r="D89" s="260" t="s">
        <v>346</v>
      </c>
      <c r="E89" s="287">
        <v>4</v>
      </c>
      <c r="F89" s="262" t="s">
        <v>2393</v>
      </c>
      <c r="G89" s="263"/>
      <c r="H89" s="263"/>
      <c r="I89" s="263"/>
      <c r="J89" s="263">
        <v>7325</v>
      </c>
      <c r="K89" s="263"/>
      <c r="L89" s="263"/>
      <c r="M89" s="263"/>
      <c r="N89" s="263"/>
      <c r="O89" s="263"/>
      <c r="P89" s="263"/>
      <c r="Q89" s="263"/>
    </row>
    <row r="90" spans="1:17" ht="60" x14ac:dyDescent="0.2">
      <c r="A90" s="252">
        <v>14</v>
      </c>
      <c r="B90" s="258" t="s">
        <v>2372</v>
      </c>
      <c r="C90" s="259" t="s">
        <v>2394</v>
      </c>
      <c r="D90" s="260" t="s">
        <v>346</v>
      </c>
      <c r="E90" s="287">
        <v>8</v>
      </c>
      <c r="F90" s="262" t="s">
        <v>2395</v>
      </c>
      <c r="G90" s="263"/>
      <c r="H90" s="263"/>
      <c r="I90" s="263"/>
      <c r="J90" s="263">
        <v>6698</v>
      </c>
      <c r="K90" s="263"/>
      <c r="L90" s="263"/>
      <c r="M90" s="263"/>
      <c r="N90" s="263"/>
      <c r="O90" s="263"/>
      <c r="P90" s="263"/>
      <c r="Q90" s="263"/>
    </row>
    <row r="91" spans="1:17" ht="41.25" x14ac:dyDescent="0.2">
      <c r="A91" s="252">
        <v>15</v>
      </c>
      <c r="B91" s="258" t="s">
        <v>421</v>
      </c>
      <c r="C91" s="259" t="s">
        <v>2396</v>
      </c>
      <c r="D91" s="260" t="s">
        <v>423</v>
      </c>
      <c r="E91" s="287">
        <v>1</v>
      </c>
      <c r="F91" s="262">
        <v>218.87</v>
      </c>
      <c r="G91" s="262">
        <v>37.19</v>
      </c>
      <c r="H91" s="262">
        <v>11.67</v>
      </c>
      <c r="I91" s="262">
        <v>0.36</v>
      </c>
      <c r="J91" s="263">
        <v>219</v>
      </c>
      <c r="K91" s="263">
        <v>37</v>
      </c>
      <c r="L91" s="263">
        <v>12</v>
      </c>
      <c r="M91" s="263"/>
      <c r="N91" s="263">
        <v>2.91</v>
      </c>
      <c r="O91" s="263">
        <v>2.91</v>
      </c>
      <c r="P91" s="263">
        <v>0.02</v>
      </c>
      <c r="Q91" s="263">
        <v>0.02</v>
      </c>
    </row>
    <row r="92" spans="1:17" ht="19.5" x14ac:dyDescent="0.2">
      <c r="A92" s="252"/>
      <c r="B92" s="264"/>
      <c r="C92" s="265" t="s">
        <v>152</v>
      </c>
      <c r="D92" s="261" t="s">
        <v>119</v>
      </c>
      <c r="E92" s="266" t="s">
        <v>1910</v>
      </c>
      <c r="F92" s="267">
        <v>12.78</v>
      </c>
      <c r="G92" s="267">
        <v>12.78</v>
      </c>
      <c r="H92" s="263"/>
      <c r="I92" s="263"/>
      <c r="J92" s="267">
        <v>37.19</v>
      </c>
      <c r="K92" s="267">
        <v>37.19</v>
      </c>
      <c r="L92" s="263"/>
      <c r="M92" s="263"/>
      <c r="N92" s="263"/>
      <c r="O92" s="263"/>
      <c r="P92" s="263"/>
      <c r="Q92" s="263"/>
    </row>
    <row r="93" spans="1:17" ht="19.5" x14ac:dyDescent="0.2">
      <c r="A93" s="252"/>
      <c r="B93" s="268" t="s">
        <v>402</v>
      </c>
      <c r="C93" s="265" t="s">
        <v>403</v>
      </c>
      <c r="D93" s="261" t="s">
        <v>146</v>
      </c>
      <c r="E93" s="266" t="s">
        <v>1033</v>
      </c>
      <c r="F93" s="267">
        <v>255.96</v>
      </c>
      <c r="G93" s="263"/>
      <c r="H93" s="267">
        <v>255.96</v>
      </c>
      <c r="I93" s="267">
        <v>18.2</v>
      </c>
      <c r="J93" s="267">
        <v>2.56</v>
      </c>
      <c r="K93" s="263"/>
      <c r="L93" s="267">
        <v>2.56</v>
      </c>
      <c r="M93" s="267">
        <v>0.18</v>
      </c>
      <c r="N93" s="263"/>
      <c r="O93" s="263"/>
      <c r="P93" s="263"/>
      <c r="Q93" s="263"/>
    </row>
    <row r="94" spans="1:17" ht="22.5" x14ac:dyDescent="0.2">
      <c r="A94" s="252"/>
      <c r="B94" s="268" t="s">
        <v>190</v>
      </c>
      <c r="C94" s="265" t="s">
        <v>191</v>
      </c>
      <c r="D94" s="261" t="s">
        <v>146</v>
      </c>
      <c r="E94" s="266" t="s">
        <v>1033</v>
      </c>
      <c r="F94" s="267">
        <v>127.47</v>
      </c>
      <c r="G94" s="263"/>
      <c r="H94" s="267">
        <v>127.47</v>
      </c>
      <c r="I94" s="267">
        <v>18.2</v>
      </c>
      <c r="J94" s="267">
        <v>1.27</v>
      </c>
      <c r="K94" s="263"/>
      <c r="L94" s="267">
        <v>1.27</v>
      </c>
      <c r="M94" s="267">
        <v>0.18</v>
      </c>
      <c r="N94" s="263"/>
      <c r="O94" s="263"/>
      <c r="P94" s="263"/>
      <c r="Q94" s="263"/>
    </row>
    <row r="95" spans="1:17" ht="19.5" x14ac:dyDescent="0.2">
      <c r="A95" s="252"/>
      <c r="B95" s="268" t="s">
        <v>405</v>
      </c>
      <c r="C95" s="265" t="s">
        <v>327</v>
      </c>
      <c r="D95" s="261" t="s">
        <v>146</v>
      </c>
      <c r="E95" s="266" t="s">
        <v>1911</v>
      </c>
      <c r="F95" s="267">
        <v>8.9700000000000006</v>
      </c>
      <c r="G95" s="263"/>
      <c r="H95" s="267">
        <v>8.9700000000000006</v>
      </c>
      <c r="I95" s="263"/>
      <c r="J95" s="267">
        <v>5.65</v>
      </c>
      <c r="K95" s="263"/>
      <c r="L95" s="267">
        <v>5.65</v>
      </c>
      <c r="M95" s="263"/>
      <c r="N95" s="263"/>
      <c r="O95" s="263"/>
      <c r="P95" s="263"/>
      <c r="Q95" s="263"/>
    </row>
    <row r="96" spans="1:17" ht="19.5" x14ac:dyDescent="0.2">
      <c r="A96" s="252"/>
      <c r="B96" s="268" t="s">
        <v>407</v>
      </c>
      <c r="C96" s="265" t="s">
        <v>212</v>
      </c>
      <c r="D96" s="261" t="s">
        <v>146</v>
      </c>
      <c r="E96" s="266" t="s">
        <v>1200</v>
      </c>
      <c r="F96" s="267">
        <v>109.17</v>
      </c>
      <c r="G96" s="263"/>
      <c r="H96" s="267">
        <v>109.17</v>
      </c>
      <c r="I96" s="263"/>
      <c r="J96" s="267">
        <v>2.1800000000000002</v>
      </c>
      <c r="K96" s="263"/>
      <c r="L96" s="267">
        <v>2.1800000000000002</v>
      </c>
      <c r="M96" s="263"/>
      <c r="N96" s="263"/>
      <c r="O96" s="263"/>
      <c r="P96" s="263"/>
      <c r="Q96" s="263"/>
    </row>
    <row r="97" spans="1:17" ht="22.5" x14ac:dyDescent="0.2">
      <c r="A97" s="252"/>
      <c r="B97" s="268" t="s">
        <v>409</v>
      </c>
      <c r="C97" s="265" t="s">
        <v>332</v>
      </c>
      <c r="D97" s="261" t="s">
        <v>216</v>
      </c>
      <c r="E97" s="266" t="s">
        <v>1912</v>
      </c>
      <c r="F97" s="267">
        <v>11130.07</v>
      </c>
      <c r="G97" s="263"/>
      <c r="H97" s="263"/>
      <c r="I97" s="263"/>
      <c r="J97" s="267">
        <v>3.34</v>
      </c>
      <c r="K97" s="263"/>
      <c r="L97" s="263"/>
      <c r="M97" s="263"/>
      <c r="N97" s="263"/>
      <c r="O97" s="263"/>
      <c r="P97" s="263"/>
      <c r="Q97" s="263"/>
    </row>
    <row r="98" spans="1:17" ht="22.5" x14ac:dyDescent="0.2">
      <c r="A98" s="252"/>
      <c r="B98" s="268" t="s">
        <v>428</v>
      </c>
      <c r="C98" s="265" t="s">
        <v>429</v>
      </c>
      <c r="D98" s="261" t="s">
        <v>216</v>
      </c>
      <c r="E98" s="266" t="s">
        <v>1913</v>
      </c>
      <c r="F98" s="267">
        <v>19992</v>
      </c>
      <c r="G98" s="263"/>
      <c r="H98" s="263"/>
      <c r="I98" s="263"/>
      <c r="J98" s="267">
        <v>41.98</v>
      </c>
      <c r="K98" s="263"/>
      <c r="L98" s="263"/>
      <c r="M98" s="263"/>
      <c r="N98" s="263"/>
      <c r="O98" s="263"/>
      <c r="P98" s="263"/>
      <c r="Q98" s="263"/>
    </row>
    <row r="99" spans="1:17" ht="22.5" x14ac:dyDescent="0.2">
      <c r="A99" s="288" t="s">
        <v>809</v>
      </c>
      <c r="B99" s="268" t="s">
        <v>2397</v>
      </c>
      <c r="C99" s="265" t="s">
        <v>2398</v>
      </c>
      <c r="D99" s="261" t="s">
        <v>346</v>
      </c>
      <c r="E99" s="266" t="s">
        <v>1729</v>
      </c>
      <c r="F99" s="267">
        <v>59.5</v>
      </c>
      <c r="G99" s="263"/>
      <c r="H99" s="263"/>
      <c r="I99" s="263"/>
      <c r="J99" s="267">
        <v>119</v>
      </c>
      <c r="K99" s="263"/>
      <c r="L99" s="263"/>
      <c r="M99" s="263"/>
      <c r="N99" s="263"/>
      <c r="O99" s="263"/>
      <c r="P99" s="263"/>
      <c r="Q99" s="263"/>
    </row>
    <row r="100" spans="1:17" ht="22.5" x14ac:dyDescent="0.2">
      <c r="A100" s="252"/>
      <c r="B100" s="268" t="s">
        <v>432</v>
      </c>
      <c r="C100" s="265" t="s">
        <v>433</v>
      </c>
      <c r="D100" s="261" t="s">
        <v>434</v>
      </c>
      <c r="E100" s="266" t="s">
        <v>1610</v>
      </c>
      <c r="F100" s="267">
        <v>2975</v>
      </c>
      <c r="G100" s="263"/>
      <c r="H100" s="263"/>
      <c r="I100" s="263"/>
      <c r="J100" s="267">
        <v>5.95</v>
      </c>
      <c r="K100" s="263"/>
      <c r="L100" s="263"/>
      <c r="M100" s="263"/>
      <c r="N100" s="263"/>
      <c r="O100" s="263"/>
      <c r="P100" s="263"/>
      <c r="Q100" s="263"/>
    </row>
    <row r="101" spans="1:17" ht="48" x14ac:dyDescent="0.2">
      <c r="A101" s="252">
        <v>16</v>
      </c>
      <c r="B101" s="258" t="s">
        <v>2399</v>
      </c>
      <c r="C101" s="259" t="s">
        <v>2400</v>
      </c>
      <c r="D101" s="260" t="s">
        <v>346</v>
      </c>
      <c r="E101" s="287">
        <v>1</v>
      </c>
      <c r="F101" s="262" t="s">
        <v>2401</v>
      </c>
      <c r="G101" s="263"/>
      <c r="H101" s="263"/>
      <c r="I101" s="263"/>
      <c r="J101" s="263">
        <v>1043</v>
      </c>
      <c r="K101" s="263"/>
      <c r="L101" s="263"/>
      <c r="M101" s="263"/>
      <c r="N101" s="263"/>
      <c r="O101" s="263"/>
      <c r="P101" s="263"/>
      <c r="Q101" s="263"/>
    </row>
    <row r="102" spans="1:17" ht="31.5" x14ac:dyDescent="0.2">
      <c r="A102" s="252">
        <v>17</v>
      </c>
      <c r="B102" s="258" t="s">
        <v>421</v>
      </c>
      <c r="C102" s="259" t="s">
        <v>2402</v>
      </c>
      <c r="D102" s="260" t="s">
        <v>423</v>
      </c>
      <c r="E102" s="287">
        <v>1</v>
      </c>
      <c r="F102" s="262">
        <v>278.39</v>
      </c>
      <c r="G102" s="262">
        <v>37.19</v>
      </c>
      <c r="H102" s="262">
        <v>11.67</v>
      </c>
      <c r="I102" s="262">
        <v>0.36</v>
      </c>
      <c r="J102" s="263">
        <v>278</v>
      </c>
      <c r="K102" s="263">
        <v>37</v>
      </c>
      <c r="L102" s="263">
        <v>12</v>
      </c>
      <c r="M102" s="263"/>
      <c r="N102" s="263">
        <v>2.91</v>
      </c>
      <c r="O102" s="263">
        <v>2.91</v>
      </c>
      <c r="P102" s="263">
        <v>0.02</v>
      </c>
      <c r="Q102" s="263">
        <v>0.02</v>
      </c>
    </row>
    <row r="103" spans="1:17" ht="19.5" x14ac:dyDescent="0.2">
      <c r="A103" s="252"/>
      <c r="B103" s="264"/>
      <c r="C103" s="265" t="s">
        <v>152</v>
      </c>
      <c r="D103" s="261" t="s">
        <v>119</v>
      </c>
      <c r="E103" s="266" t="s">
        <v>1910</v>
      </c>
      <c r="F103" s="267">
        <v>12.78</v>
      </c>
      <c r="G103" s="267">
        <v>12.78</v>
      </c>
      <c r="H103" s="263"/>
      <c r="I103" s="263"/>
      <c r="J103" s="267">
        <v>37.19</v>
      </c>
      <c r="K103" s="267">
        <v>37.19</v>
      </c>
      <c r="L103" s="263"/>
      <c r="M103" s="263"/>
      <c r="N103" s="263"/>
      <c r="O103" s="263"/>
      <c r="P103" s="263"/>
      <c r="Q103" s="263"/>
    </row>
    <row r="104" spans="1:17" ht="19.5" x14ac:dyDescent="0.2">
      <c r="A104" s="252"/>
      <c r="B104" s="268" t="s">
        <v>402</v>
      </c>
      <c r="C104" s="265" t="s">
        <v>403</v>
      </c>
      <c r="D104" s="261" t="s">
        <v>146</v>
      </c>
      <c r="E104" s="266" t="s">
        <v>1033</v>
      </c>
      <c r="F104" s="267">
        <v>255.96</v>
      </c>
      <c r="G104" s="263"/>
      <c r="H104" s="267">
        <v>255.96</v>
      </c>
      <c r="I104" s="267">
        <v>18.2</v>
      </c>
      <c r="J104" s="267">
        <v>2.56</v>
      </c>
      <c r="K104" s="263"/>
      <c r="L104" s="267">
        <v>2.56</v>
      </c>
      <c r="M104" s="267">
        <v>0.18</v>
      </c>
      <c r="N104" s="263"/>
      <c r="O104" s="263"/>
      <c r="P104" s="263"/>
      <c r="Q104" s="263"/>
    </row>
    <row r="105" spans="1:17" ht="22.5" x14ac:dyDescent="0.2">
      <c r="A105" s="252"/>
      <c r="B105" s="268" t="s">
        <v>190</v>
      </c>
      <c r="C105" s="265" t="s">
        <v>191</v>
      </c>
      <c r="D105" s="261" t="s">
        <v>146</v>
      </c>
      <c r="E105" s="266" t="s">
        <v>1033</v>
      </c>
      <c r="F105" s="267">
        <v>127.47</v>
      </c>
      <c r="G105" s="263"/>
      <c r="H105" s="267">
        <v>127.47</v>
      </c>
      <c r="I105" s="267">
        <v>18.2</v>
      </c>
      <c r="J105" s="267">
        <v>1.27</v>
      </c>
      <c r="K105" s="263"/>
      <c r="L105" s="267">
        <v>1.27</v>
      </c>
      <c r="M105" s="267">
        <v>0.18</v>
      </c>
      <c r="N105" s="263"/>
      <c r="O105" s="263"/>
      <c r="P105" s="263"/>
      <c r="Q105" s="263"/>
    </row>
    <row r="106" spans="1:17" ht="19.5" x14ac:dyDescent="0.2">
      <c r="A106" s="252"/>
      <c r="B106" s="268" t="s">
        <v>405</v>
      </c>
      <c r="C106" s="265" t="s">
        <v>327</v>
      </c>
      <c r="D106" s="261" t="s">
        <v>146</v>
      </c>
      <c r="E106" s="266" t="s">
        <v>1911</v>
      </c>
      <c r="F106" s="267">
        <v>8.9700000000000006</v>
      </c>
      <c r="G106" s="263"/>
      <c r="H106" s="267">
        <v>8.9700000000000006</v>
      </c>
      <c r="I106" s="263"/>
      <c r="J106" s="267">
        <v>5.65</v>
      </c>
      <c r="K106" s="263"/>
      <c r="L106" s="267">
        <v>5.65</v>
      </c>
      <c r="M106" s="263"/>
      <c r="N106" s="263"/>
      <c r="O106" s="263"/>
      <c r="P106" s="263"/>
      <c r="Q106" s="263"/>
    </row>
    <row r="107" spans="1:17" ht="19.5" x14ac:dyDescent="0.2">
      <c r="A107" s="252"/>
      <c r="B107" s="268" t="s">
        <v>407</v>
      </c>
      <c r="C107" s="265" t="s">
        <v>212</v>
      </c>
      <c r="D107" s="261" t="s">
        <v>146</v>
      </c>
      <c r="E107" s="266" t="s">
        <v>1200</v>
      </c>
      <c r="F107" s="267">
        <v>109.17</v>
      </c>
      <c r="G107" s="263"/>
      <c r="H107" s="267">
        <v>109.17</v>
      </c>
      <c r="I107" s="263"/>
      <c r="J107" s="267">
        <v>2.1800000000000002</v>
      </c>
      <c r="K107" s="263"/>
      <c r="L107" s="267">
        <v>2.1800000000000002</v>
      </c>
      <c r="M107" s="263"/>
      <c r="N107" s="263"/>
      <c r="O107" s="263"/>
      <c r="P107" s="263"/>
      <c r="Q107" s="263"/>
    </row>
    <row r="108" spans="1:17" ht="22.5" x14ac:dyDescent="0.2">
      <c r="A108" s="252"/>
      <c r="B108" s="268" t="s">
        <v>409</v>
      </c>
      <c r="C108" s="265" t="s">
        <v>332</v>
      </c>
      <c r="D108" s="261" t="s">
        <v>216</v>
      </c>
      <c r="E108" s="266" t="s">
        <v>1912</v>
      </c>
      <c r="F108" s="267">
        <v>11130.07</v>
      </c>
      <c r="G108" s="263"/>
      <c r="H108" s="263"/>
      <c r="I108" s="263"/>
      <c r="J108" s="267">
        <v>3.34</v>
      </c>
      <c r="K108" s="263"/>
      <c r="L108" s="263"/>
      <c r="M108" s="263"/>
      <c r="N108" s="263"/>
      <c r="O108" s="263"/>
      <c r="P108" s="263"/>
      <c r="Q108" s="263"/>
    </row>
    <row r="109" spans="1:17" ht="22.5" x14ac:dyDescent="0.2">
      <c r="A109" s="252"/>
      <c r="B109" s="268" t="s">
        <v>428</v>
      </c>
      <c r="C109" s="265" t="s">
        <v>429</v>
      </c>
      <c r="D109" s="261" t="s">
        <v>216</v>
      </c>
      <c r="E109" s="266" t="s">
        <v>1913</v>
      </c>
      <c r="F109" s="267">
        <v>19992</v>
      </c>
      <c r="G109" s="263"/>
      <c r="H109" s="263"/>
      <c r="I109" s="263"/>
      <c r="J109" s="267">
        <v>41.98</v>
      </c>
      <c r="K109" s="263"/>
      <c r="L109" s="263"/>
      <c r="M109" s="263"/>
      <c r="N109" s="263"/>
      <c r="O109" s="263"/>
      <c r="P109" s="263"/>
      <c r="Q109" s="263"/>
    </row>
    <row r="110" spans="1:17" ht="22.5" x14ac:dyDescent="0.2">
      <c r="A110" s="252"/>
      <c r="B110" s="268" t="s">
        <v>430</v>
      </c>
      <c r="C110" s="265" t="s">
        <v>431</v>
      </c>
      <c r="D110" s="261" t="s">
        <v>346</v>
      </c>
      <c r="E110" s="266" t="s">
        <v>1729</v>
      </c>
      <c r="F110" s="267">
        <v>89.26</v>
      </c>
      <c r="G110" s="263"/>
      <c r="H110" s="263"/>
      <c r="I110" s="263"/>
      <c r="J110" s="267">
        <v>178.52</v>
      </c>
      <c r="K110" s="263"/>
      <c r="L110" s="263"/>
      <c r="M110" s="263"/>
      <c r="N110" s="263"/>
      <c r="O110" s="263"/>
      <c r="P110" s="263"/>
      <c r="Q110" s="263"/>
    </row>
    <row r="111" spans="1:17" ht="22.5" x14ac:dyDescent="0.2">
      <c r="A111" s="252"/>
      <c r="B111" s="268" t="s">
        <v>432</v>
      </c>
      <c r="C111" s="265" t="s">
        <v>433</v>
      </c>
      <c r="D111" s="261" t="s">
        <v>434</v>
      </c>
      <c r="E111" s="266" t="s">
        <v>1610</v>
      </c>
      <c r="F111" s="267">
        <v>2975</v>
      </c>
      <c r="G111" s="263"/>
      <c r="H111" s="263"/>
      <c r="I111" s="263"/>
      <c r="J111" s="267">
        <v>5.95</v>
      </c>
      <c r="K111" s="263"/>
      <c r="L111" s="263"/>
      <c r="M111" s="263"/>
      <c r="N111" s="263"/>
      <c r="O111" s="263"/>
      <c r="P111" s="263"/>
      <c r="Q111" s="263"/>
    </row>
    <row r="112" spans="1:17" ht="60" x14ac:dyDescent="0.2">
      <c r="A112" s="252">
        <v>18</v>
      </c>
      <c r="B112" s="258" t="s">
        <v>2372</v>
      </c>
      <c r="C112" s="259" t="s">
        <v>2403</v>
      </c>
      <c r="D112" s="260" t="s">
        <v>346</v>
      </c>
      <c r="E112" s="287">
        <v>1</v>
      </c>
      <c r="F112" s="262" t="s">
        <v>2404</v>
      </c>
      <c r="G112" s="263"/>
      <c r="H112" s="263"/>
      <c r="I112" s="263"/>
      <c r="J112" s="263">
        <v>1541</v>
      </c>
      <c r="K112" s="263"/>
      <c r="L112" s="263"/>
      <c r="M112" s="263"/>
      <c r="N112" s="263"/>
      <c r="O112" s="263"/>
      <c r="P112" s="263"/>
      <c r="Q112" s="263"/>
    </row>
    <row r="113" spans="1:17" ht="41.25" x14ac:dyDescent="0.2">
      <c r="A113" s="252">
        <v>19</v>
      </c>
      <c r="B113" s="258" t="s">
        <v>616</v>
      </c>
      <c r="C113" s="259" t="s">
        <v>2405</v>
      </c>
      <c r="D113" s="260" t="s">
        <v>618</v>
      </c>
      <c r="E113" s="287">
        <v>8</v>
      </c>
      <c r="F113" s="262">
        <v>4.0199999999999996</v>
      </c>
      <c r="G113" s="262">
        <v>3.07</v>
      </c>
      <c r="H113" s="263"/>
      <c r="I113" s="263"/>
      <c r="J113" s="263">
        <v>32</v>
      </c>
      <c r="K113" s="263">
        <v>25</v>
      </c>
      <c r="L113" s="263"/>
      <c r="M113" s="263"/>
      <c r="N113" s="263">
        <v>0.22</v>
      </c>
      <c r="O113" s="263">
        <v>1.76</v>
      </c>
      <c r="P113" s="263"/>
      <c r="Q113" s="263"/>
    </row>
    <row r="114" spans="1:17" ht="19.5" x14ac:dyDescent="0.2">
      <c r="A114" s="252"/>
      <c r="B114" s="264"/>
      <c r="C114" s="265" t="s">
        <v>619</v>
      </c>
      <c r="D114" s="261" t="s">
        <v>119</v>
      </c>
      <c r="E114" s="266" t="s">
        <v>2406</v>
      </c>
      <c r="F114" s="267">
        <v>13.97</v>
      </c>
      <c r="G114" s="267">
        <v>13.97</v>
      </c>
      <c r="H114" s="263"/>
      <c r="I114" s="263"/>
      <c r="J114" s="267">
        <v>24.59</v>
      </c>
      <c r="K114" s="267">
        <v>24.59</v>
      </c>
      <c r="L114" s="263"/>
      <c r="M114" s="263"/>
      <c r="N114" s="263"/>
      <c r="O114" s="263"/>
      <c r="P114" s="263"/>
      <c r="Q114" s="263"/>
    </row>
    <row r="115" spans="1:17" ht="22.5" x14ac:dyDescent="0.2">
      <c r="A115" s="252"/>
      <c r="B115" s="268" t="s">
        <v>621</v>
      </c>
      <c r="C115" s="265" t="s">
        <v>388</v>
      </c>
      <c r="D115" s="261" t="s">
        <v>216</v>
      </c>
      <c r="E115" s="266" t="s">
        <v>2407</v>
      </c>
      <c r="F115" s="267">
        <v>16871.82</v>
      </c>
      <c r="G115" s="263"/>
      <c r="H115" s="263"/>
      <c r="I115" s="263"/>
      <c r="J115" s="267">
        <v>3.37</v>
      </c>
      <c r="K115" s="263"/>
      <c r="L115" s="263"/>
      <c r="M115" s="263"/>
      <c r="N115" s="263"/>
      <c r="O115" s="263"/>
      <c r="P115" s="263"/>
      <c r="Q115" s="263"/>
    </row>
    <row r="116" spans="1:17" ht="22.5" x14ac:dyDescent="0.2">
      <c r="A116" s="252"/>
      <c r="B116" s="268" t="s">
        <v>622</v>
      </c>
      <c r="C116" s="265" t="s">
        <v>390</v>
      </c>
      <c r="D116" s="261" t="s">
        <v>216</v>
      </c>
      <c r="E116" s="266" t="s">
        <v>2408</v>
      </c>
      <c r="F116" s="267">
        <v>20706</v>
      </c>
      <c r="G116" s="263"/>
      <c r="H116" s="263"/>
      <c r="I116" s="263"/>
      <c r="J116" s="267">
        <v>2.0699999999999998</v>
      </c>
      <c r="K116" s="263"/>
      <c r="L116" s="263"/>
      <c r="M116" s="263"/>
      <c r="N116" s="263"/>
      <c r="O116" s="263"/>
      <c r="P116" s="263"/>
      <c r="Q116" s="263"/>
    </row>
    <row r="117" spans="1:17" ht="22.5" x14ac:dyDescent="0.2">
      <c r="A117" s="252"/>
      <c r="B117" s="268" t="s">
        <v>623</v>
      </c>
      <c r="C117" s="265" t="s">
        <v>392</v>
      </c>
      <c r="D117" s="261" t="s">
        <v>231</v>
      </c>
      <c r="E117" s="266" t="s">
        <v>2022</v>
      </c>
      <c r="F117" s="267">
        <v>40.450000000000003</v>
      </c>
      <c r="G117" s="263"/>
      <c r="H117" s="263"/>
      <c r="I117" s="263"/>
      <c r="J117" s="267">
        <v>3.24</v>
      </c>
      <c r="K117" s="263"/>
      <c r="L117" s="263"/>
      <c r="M117" s="263"/>
      <c r="N117" s="263"/>
      <c r="O117" s="263"/>
      <c r="P117" s="263"/>
      <c r="Q117" s="263"/>
    </row>
    <row r="118" spans="1:17" ht="41.25" x14ac:dyDescent="0.2">
      <c r="A118" s="252">
        <v>20</v>
      </c>
      <c r="B118" s="258" t="s">
        <v>2409</v>
      </c>
      <c r="C118" s="259" t="s">
        <v>2410</v>
      </c>
      <c r="D118" s="260" t="s">
        <v>176</v>
      </c>
      <c r="E118" s="261" t="s">
        <v>1858</v>
      </c>
      <c r="F118" s="262">
        <v>2504.75</v>
      </c>
      <c r="G118" s="262">
        <v>886.17</v>
      </c>
      <c r="H118" s="262">
        <v>492.2</v>
      </c>
      <c r="I118" s="263"/>
      <c r="J118" s="263">
        <v>200</v>
      </c>
      <c r="K118" s="263">
        <v>71</v>
      </c>
      <c r="L118" s="263">
        <v>39</v>
      </c>
      <c r="M118" s="263"/>
      <c r="N118" s="263">
        <v>65.400000000000006</v>
      </c>
      <c r="O118" s="263">
        <v>5.23</v>
      </c>
      <c r="P118" s="263"/>
      <c r="Q118" s="263"/>
    </row>
    <row r="119" spans="1:17" ht="19.5" x14ac:dyDescent="0.2">
      <c r="A119" s="252"/>
      <c r="B119" s="264"/>
      <c r="C119" s="265" t="s">
        <v>492</v>
      </c>
      <c r="D119" s="261" t="s">
        <v>119</v>
      </c>
      <c r="E119" s="266" t="s">
        <v>2411</v>
      </c>
      <c r="F119" s="267">
        <v>13.55</v>
      </c>
      <c r="G119" s="267">
        <v>13.55</v>
      </c>
      <c r="H119" s="263"/>
      <c r="I119" s="263"/>
      <c r="J119" s="267">
        <v>70.87</v>
      </c>
      <c r="K119" s="267">
        <v>70.87</v>
      </c>
      <c r="L119" s="263"/>
      <c r="M119" s="263"/>
      <c r="N119" s="263"/>
      <c r="O119" s="263"/>
      <c r="P119" s="263"/>
      <c r="Q119" s="263"/>
    </row>
    <row r="120" spans="1:17" ht="19.5" x14ac:dyDescent="0.2">
      <c r="A120" s="252"/>
      <c r="B120" s="268" t="s">
        <v>1602</v>
      </c>
      <c r="C120" s="265" t="s">
        <v>327</v>
      </c>
      <c r="D120" s="261" t="s">
        <v>146</v>
      </c>
      <c r="E120" s="266" t="s">
        <v>2412</v>
      </c>
      <c r="F120" s="267">
        <v>8.9700000000000006</v>
      </c>
      <c r="G120" s="263"/>
      <c r="H120" s="267">
        <v>8.9700000000000006</v>
      </c>
      <c r="I120" s="263"/>
      <c r="J120" s="267">
        <v>39.29</v>
      </c>
      <c r="K120" s="263"/>
      <c r="L120" s="267">
        <v>39.29</v>
      </c>
      <c r="M120" s="263"/>
      <c r="N120" s="263"/>
      <c r="O120" s="263"/>
      <c r="P120" s="263"/>
      <c r="Q120" s="263"/>
    </row>
    <row r="121" spans="1:17" ht="19.5" x14ac:dyDescent="0.2">
      <c r="A121" s="252"/>
      <c r="B121" s="268" t="s">
        <v>789</v>
      </c>
      <c r="C121" s="265" t="s">
        <v>212</v>
      </c>
      <c r="D121" s="261" t="s">
        <v>146</v>
      </c>
      <c r="E121" s="266" t="s">
        <v>1309</v>
      </c>
      <c r="F121" s="267">
        <v>109.17</v>
      </c>
      <c r="G121" s="263"/>
      <c r="H121" s="267">
        <v>109.17</v>
      </c>
      <c r="I121" s="263"/>
      <c r="J121" s="263"/>
      <c r="K121" s="263"/>
      <c r="L121" s="263"/>
      <c r="M121" s="263"/>
      <c r="N121" s="263"/>
      <c r="O121" s="263"/>
      <c r="P121" s="263"/>
      <c r="Q121" s="263"/>
    </row>
    <row r="122" spans="1:17" ht="22.5" x14ac:dyDescent="0.2">
      <c r="A122" s="252"/>
      <c r="B122" s="268" t="s">
        <v>2413</v>
      </c>
      <c r="C122" s="265" t="s">
        <v>2414</v>
      </c>
      <c r="D122" s="261" t="s">
        <v>216</v>
      </c>
      <c r="E122" s="266" t="s">
        <v>2415</v>
      </c>
      <c r="F122" s="267">
        <v>13741.49</v>
      </c>
      <c r="G122" s="263"/>
      <c r="H122" s="263"/>
      <c r="I122" s="263"/>
      <c r="J122" s="267">
        <v>10.99</v>
      </c>
      <c r="K122" s="263"/>
      <c r="L122" s="263"/>
      <c r="M122" s="263"/>
      <c r="N122" s="263"/>
      <c r="O122" s="263"/>
      <c r="P122" s="263"/>
      <c r="Q122" s="263"/>
    </row>
    <row r="123" spans="1:17" ht="22.5" x14ac:dyDescent="0.2">
      <c r="A123" s="252"/>
      <c r="B123" s="268" t="s">
        <v>2416</v>
      </c>
      <c r="C123" s="265" t="s">
        <v>334</v>
      </c>
      <c r="D123" s="261" t="s">
        <v>231</v>
      </c>
      <c r="E123" s="266" t="s">
        <v>2417</v>
      </c>
      <c r="F123" s="267">
        <v>24.75</v>
      </c>
      <c r="G123" s="263"/>
      <c r="H123" s="263"/>
      <c r="I123" s="263"/>
      <c r="J123" s="267">
        <v>5.94</v>
      </c>
      <c r="K123" s="263"/>
      <c r="L123" s="263"/>
      <c r="M123" s="263"/>
      <c r="N123" s="263"/>
      <c r="O123" s="263"/>
      <c r="P123" s="263"/>
      <c r="Q123" s="263"/>
    </row>
    <row r="124" spans="1:17" ht="22.5" x14ac:dyDescent="0.2">
      <c r="A124" s="252"/>
      <c r="B124" s="268" t="s">
        <v>2418</v>
      </c>
      <c r="C124" s="265" t="s">
        <v>2419</v>
      </c>
      <c r="D124" s="261" t="s">
        <v>346</v>
      </c>
      <c r="E124" s="266" t="s">
        <v>2420</v>
      </c>
      <c r="F124" s="267">
        <v>3.57</v>
      </c>
      <c r="G124" s="263"/>
      <c r="H124" s="263"/>
      <c r="I124" s="263"/>
      <c r="J124" s="267">
        <v>28.56</v>
      </c>
      <c r="K124" s="263"/>
      <c r="L124" s="263"/>
      <c r="M124" s="263"/>
      <c r="N124" s="263"/>
      <c r="O124" s="263"/>
      <c r="P124" s="263"/>
      <c r="Q124" s="263"/>
    </row>
    <row r="125" spans="1:17" ht="22.5" x14ac:dyDescent="0.2">
      <c r="A125" s="252"/>
      <c r="B125" s="268" t="s">
        <v>2421</v>
      </c>
      <c r="C125" s="265" t="s">
        <v>2422</v>
      </c>
      <c r="D125" s="261" t="s">
        <v>346</v>
      </c>
      <c r="E125" s="266" t="s">
        <v>2420</v>
      </c>
      <c r="F125" s="267">
        <v>5.4</v>
      </c>
      <c r="G125" s="263"/>
      <c r="H125" s="263"/>
      <c r="I125" s="263"/>
      <c r="J125" s="267">
        <v>43.2</v>
      </c>
      <c r="K125" s="263"/>
      <c r="L125" s="263"/>
      <c r="M125" s="263"/>
      <c r="N125" s="263"/>
      <c r="O125" s="263"/>
      <c r="P125" s="263"/>
      <c r="Q125" s="263"/>
    </row>
    <row r="126" spans="1:17" ht="22.5" x14ac:dyDescent="0.2">
      <c r="A126" s="252"/>
      <c r="B126" s="268" t="s">
        <v>2423</v>
      </c>
      <c r="C126" s="265" t="s">
        <v>482</v>
      </c>
      <c r="D126" s="261" t="s">
        <v>71</v>
      </c>
      <c r="E126" s="266" t="s">
        <v>2424</v>
      </c>
      <c r="F126" s="267">
        <v>1</v>
      </c>
      <c r="G126" s="263"/>
      <c r="H126" s="263"/>
      <c r="I126" s="263"/>
      <c r="J126" s="267">
        <v>1.42</v>
      </c>
      <c r="K126" s="263"/>
      <c r="L126" s="263"/>
      <c r="M126" s="263"/>
      <c r="N126" s="263"/>
      <c r="O126" s="263"/>
      <c r="P126" s="263"/>
      <c r="Q126" s="263"/>
    </row>
    <row r="127" spans="1:17" ht="43.5" x14ac:dyDescent="0.2">
      <c r="A127" s="252">
        <v>21</v>
      </c>
      <c r="B127" s="258" t="s">
        <v>2425</v>
      </c>
      <c r="C127" s="259" t="s">
        <v>2426</v>
      </c>
      <c r="D127" s="260" t="s">
        <v>346</v>
      </c>
      <c r="E127" s="287">
        <v>8</v>
      </c>
      <c r="F127" s="262" t="s">
        <v>2427</v>
      </c>
      <c r="G127" s="263"/>
      <c r="H127" s="263"/>
      <c r="I127" s="263"/>
      <c r="J127" s="263">
        <v>224</v>
      </c>
      <c r="K127" s="263"/>
      <c r="L127" s="263"/>
      <c r="M127" s="263"/>
      <c r="N127" s="263"/>
      <c r="O127" s="263"/>
      <c r="P127" s="263"/>
      <c r="Q127" s="263"/>
    </row>
    <row r="128" spans="1:17" ht="36" x14ac:dyDescent="0.2">
      <c r="A128" s="252">
        <v>22</v>
      </c>
      <c r="B128" s="258" t="s">
        <v>2425</v>
      </c>
      <c r="C128" s="259" t="s">
        <v>2428</v>
      </c>
      <c r="D128" s="260" t="s">
        <v>346</v>
      </c>
      <c r="E128" s="287">
        <v>8</v>
      </c>
      <c r="F128" s="262" t="s">
        <v>2429</v>
      </c>
      <c r="G128" s="263"/>
      <c r="H128" s="263"/>
      <c r="I128" s="263"/>
      <c r="J128" s="263">
        <v>79</v>
      </c>
      <c r="K128" s="263"/>
      <c r="L128" s="263"/>
      <c r="M128" s="263"/>
      <c r="N128" s="263"/>
      <c r="O128" s="263"/>
      <c r="P128" s="263"/>
      <c r="Q128" s="263"/>
    </row>
    <row r="129" spans="1:17" ht="36" x14ac:dyDescent="0.2">
      <c r="A129" s="252">
        <v>23</v>
      </c>
      <c r="B129" s="258" t="s">
        <v>2425</v>
      </c>
      <c r="C129" s="259" t="s">
        <v>2430</v>
      </c>
      <c r="D129" s="260" t="s">
        <v>346</v>
      </c>
      <c r="E129" s="287">
        <v>8</v>
      </c>
      <c r="F129" s="262" t="s">
        <v>2431</v>
      </c>
      <c r="G129" s="263"/>
      <c r="H129" s="263"/>
      <c r="I129" s="263"/>
      <c r="J129" s="263">
        <v>387</v>
      </c>
      <c r="K129" s="263"/>
      <c r="L129" s="263"/>
      <c r="M129" s="263"/>
      <c r="N129" s="263"/>
      <c r="O129" s="263"/>
      <c r="P129" s="263"/>
      <c r="Q129" s="263"/>
    </row>
    <row r="130" spans="1:17" ht="36" x14ac:dyDescent="0.2">
      <c r="A130" s="252">
        <v>24</v>
      </c>
      <c r="B130" s="258" t="s">
        <v>2425</v>
      </c>
      <c r="C130" s="259" t="s">
        <v>2432</v>
      </c>
      <c r="D130" s="260" t="s">
        <v>346</v>
      </c>
      <c r="E130" s="287">
        <v>8</v>
      </c>
      <c r="F130" s="262" t="s">
        <v>2433</v>
      </c>
      <c r="G130" s="263"/>
      <c r="H130" s="263"/>
      <c r="I130" s="263"/>
      <c r="J130" s="263">
        <v>260</v>
      </c>
      <c r="K130" s="263"/>
      <c r="L130" s="263"/>
      <c r="M130" s="263"/>
      <c r="N130" s="263"/>
      <c r="O130" s="263"/>
      <c r="P130" s="263"/>
      <c r="Q130" s="263"/>
    </row>
    <row r="131" spans="1:17" ht="43.5" x14ac:dyDescent="0.2">
      <c r="A131" s="252">
        <v>25</v>
      </c>
      <c r="B131" s="258" t="s">
        <v>2425</v>
      </c>
      <c r="C131" s="259" t="s">
        <v>2434</v>
      </c>
      <c r="D131" s="260" t="s">
        <v>346</v>
      </c>
      <c r="E131" s="287">
        <v>24</v>
      </c>
      <c r="F131" s="262" t="s">
        <v>2435</v>
      </c>
      <c r="G131" s="263"/>
      <c r="H131" s="263"/>
      <c r="I131" s="263"/>
      <c r="J131" s="263">
        <v>54</v>
      </c>
      <c r="K131" s="263"/>
      <c r="L131" s="263"/>
      <c r="M131" s="263"/>
      <c r="N131" s="263"/>
      <c r="O131" s="263"/>
      <c r="P131" s="263"/>
      <c r="Q131" s="263"/>
    </row>
    <row r="132" spans="1:17" ht="41.25" x14ac:dyDescent="0.2">
      <c r="A132" s="252">
        <v>26</v>
      </c>
      <c r="B132" s="258" t="s">
        <v>626</v>
      </c>
      <c r="C132" s="259" t="s">
        <v>2436</v>
      </c>
      <c r="D132" s="260" t="s">
        <v>618</v>
      </c>
      <c r="E132" s="287">
        <v>8</v>
      </c>
      <c r="F132" s="262">
        <v>6.15</v>
      </c>
      <c r="G132" s="262">
        <v>4.1100000000000003</v>
      </c>
      <c r="H132" s="263"/>
      <c r="I132" s="263"/>
      <c r="J132" s="263">
        <v>49</v>
      </c>
      <c r="K132" s="263">
        <v>33</v>
      </c>
      <c r="L132" s="263"/>
      <c r="M132" s="263"/>
      <c r="N132" s="263">
        <v>0.31</v>
      </c>
      <c r="O132" s="263">
        <v>2.48</v>
      </c>
      <c r="P132" s="263"/>
      <c r="Q132" s="263"/>
    </row>
    <row r="133" spans="1:17" ht="19.5" x14ac:dyDescent="0.2">
      <c r="A133" s="252"/>
      <c r="B133" s="264"/>
      <c r="C133" s="265" t="s">
        <v>185</v>
      </c>
      <c r="D133" s="261" t="s">
        <v>119</v>
      </c>
      <c r="E133" s="266" t="s">
        <v>2437</v>
      </c>
      <c r="F133" s="267">
        <v>13.25</v>
      </c>
      <c r="G133" s="267">
        <v>13.25</v>
      </c>
      <c r="H133" s="263"/>
      <c r="I133" s="263"/>
      <c r="J133" s="267">
        <v>32.86</v>
      </c>
      <c r="K133" s="267">
        <v>32.86</v>
      </c>
      <c r="L133" s="263"/>
      <c r="M133" s="263"/>
      <c r="N133" s="263"/>
      <c r="O133" s="263"/>
      <c r="P133" s="263"/>
      <c r="Q133" s="263"/>
    </row>
    <row r="134" spans="1:17" ht="22.5" x14ac:dyDescent="0.2">
      <c r="A134" s="252"/>
      <c r="B134" s="268" t="s">
        <v>621</v>
      </c>
      <c r="C134" s="265" t="s">
        <v>388</v>
      </c>
      <c r="D134" s="261" t="s">
        <v>216</v>
      </c>
      <c r="E134" s="266" t="s">
        <v>2407</v>
      </c>
      <c r="F134" s="267">
        <v>16871.82</v>
      </c>
      <c r="G134" s="263"/>
      <c r="H134" s="263"/>
      <c r="I134" s="263"/>
      <c r="J134" s="267">
        <v>3.37</v>
      </c>
      <c r="K134" s="263"/>
      <c r="L134" s="263"/>
      <c r="M134" s="263"/>
      <c r="N134" s="263"/>
      <c r="O134" s="263"/>
      <c r="P134" s="263"/>
      <c r="Q134" s="263"/>
    </row>
    <row r="135" spans="1:17" ht="22.5" x14ac:dyDescent="0.2">
      <c r="A135" s="252"/>
      <c r="B135" s="268" t="s">
        <v>629</v>
      </c>
      <c r="C135" s="265" t="s">
        <v>630</v>
      </c>
      <c r="D135" s="261" t="s">
        <v>216</v>
      </c>
      <c r="E135" s="266" t="s">
        <v>2438</v>
      </c>
      <c r="F135" s="267">
        <v>9953.15</v>
      </c>
      <c r="G135" s="263"/>
      <c r="H135" s="263"/>
      <c r="I135" s="263"/>
      <c r="J135" s="267">
        <v>8.9600000000000009</v>
      </c>
      <c r="K135" s="263"/>
      <c r="L135" s="263"/>
      <c r="M135" s="263"/>
      <c r="N135" s="263"/>
      <c r="O135" s="263"/>
      <c r="P135" s="263"/>
      <c r="Q135" s="263"/>
    </row>
    <row r="136" spans="1:17" ht="22.5" x14ac:dyDescent="0.2">
      <c r="A136" s="252"/>
      <c r="B136" s="268" t="s">
        <v>632</v>
      </c>
      <c r="C136" s="265" t="s">
        <v>390</v>
      </c>
      <c r="D136" s="261" t="s">
        <v>216</v>
      </c>
      <c r="E136" s="266" t="s">
        <v>2408</v>
      </c>
      <c r="F136" s="267">
        <v>20706</v>
      </c>
      <c r="G136" s="263"/>
      <c r="H136" s="263"/>
      <c r="I136" s="263"/>
      <c r="J136" s="267">
        <v>2.0699999999999998</v>
      </c>
      <c r="K136" s="263"/>
      <c r="L136" s="263"/>
      <c r="M136" s="263"/>
      <c r="N136" s="263"/>
      <c r="O136" s="263"/>
      <c r="P136" s="263"/>
      <c r="Q136" s="263"/>
    </row>
    <row r="137" spans="1:17" ht="22.5" x14ac:dyDescent="0.2">
      <c r="A137" s="252"/>
      <c r="B137" s="268" t="s">
        <v>633</v>
      </c>
      <c r="C137" s="265" t="s">
        <v>392</v>
      </c>
      <c r="D137" s="261" t="s">
        <v>231</v>
      </c>
      <c r="E137" s="266" t="s">
        <v>2022</v>
      </c>
      <c r="F137" s="267">
        <v>40.450000000000003</v>
      </c>
      <c r="G137" s="263"/>
      <c r="H137" s="263"/>
      <c r="I137" s="263"/>
      <c r="J137" s="267">
        <v>3.24</v>
      </c>
      <c r="K137" s="263"/>
      <c r="L137" s="263"/>
      <c r="M137" s="263"/>
      <c r="N137" s="263"/>
      <c r="O137" s="263"/>
      <c r="P137" s="263"/>
      <c r="Q137" s="263"/>
    </row>
    <row r="138" spans="1:17" ht="41.25" x14ac:dyDescent="0.2">
      <c r="A138" s="252">
        <v>27</v>
      </c>
      <c r="B138" s="258" t="s">
        <v>2409</v>
      </c>
      <c r="C138" s="259" t="s">
        <v>2410</v>
      </c>
      <c r="D138" s="260" t="s">
        <v>176</v>
      </c>
      <c r="E138" s="261" t="s">
        <v>1858</v>
      </c>
      <c r="F138" s="262">
        <v>2504.75</v>
      </c>
      <c r="G138" s="262">
        <v>886.17</v>
      </c>
      <c r="H138" s="262">
        <v>492.2</v>
      </c>
      <c r="I138" s="263"/>
      <c r="J138" s="263">
        <v>200</v>
      </c>
      <c r="K138" s="263">
        <v>71</v>
      </c>
      <c r="L138" s="263">
        <v>39</v>
      </c>
      <c r="M138" s="263"/>
      <c r="N138" s="263">
        <v>65.400000000000006</v>
      </c>
      <c r="O138" s="263">
        <v>5.23</v>
      </c>
      <c r="P138" s="263"/>
      <c r="Q138" s="263"/>
    </row>
    <row r="139" spans="1:17" ht="19.5" x14ac:dyDescent="0.2">
      <c r="A139" s="252"/>
      <c r="B139" s="264"/>
      <c r="C139" s="265" t="s">
        <v>492</v>
      </c>
      <c r="D139" s="261" t="s">
        <v>119</v>
      </c>
      <c r="E139" s="266" t="s">
        <v>2411</v>
      </c>
      <c r="F139" s="267">
        <v>13.55</v>
      </c>
      <c r="G139" s="267">
        <v>13.55</v>
      </c>
      <c r="H139" s="263"/>
      <c r="I139" s="263"/>
      <c r="J139" s="267">
        <v>70.87</v>
      </c>
      <c r="K139" s="267">
        <v>70.87</v>
      </c>
      <c r="L139" s="263"/>
      <c r="M139" s="263"/>
      <c r="N139" s="263"/>
      <c r="O139" s="263"/>
      <c r="P139" s="263"/>
      <c r="Q139" s="263"/>
    </row>
    <row r="140" spans="1:17" ht="19.5" x14ac:dyDescent="0.2">
      <c r="A140" s="252"/>
      <c r="B140" s="268" t="s">
        <v>1602</v>
      </c>
      <c r="C140" s="265" t="s">
        <v>327</v>
      </c>
      <c r="D140" s="261" t="s">
        <v>146</v>
      </c>
      <c r="E140" s="266" t="s">
        <v>2412</v>
      </c>
      <c r="F140" s="267">
        <v>8.9700000000000006</v>
      </c>
      <c r="G140" s="263"/>
      <c r="H140" s="267">
        <v>8.9700000000000006</v>
      </c>
      <c r="I140" s="263"/>
      <c r="J140" s="267">
        <v>39.29</v>
      </c>
      <c r="K140" s="263"/>
      <c r="L140" s="267">
        <v>39.29</v>
      </c>
      <c r="M140" s="263"/>
      <c r="N140" s="263"/>
      <c r="O140" s="263"/>
      <c r="P140" s="263"/>
      <c r="Q140" s="263"/>
    </row>
    <row r="141" spans="1:17" ht="19.5" x14ac:dyDescent="0.2">
      <c r="A141" s="252"/>
      <c r="B141" s="268" t="s">
        <v>789</v>
      </c>
      <c r="C141" s="265" t="s">
        <v>212</v>
      </c>
      <c r="D141" s="261" t="s">
        <v>146</v>
      </c>
      <c r="E141" s="266" t="s">
        <v>1309</v>
      </c>
      <c r="F141" s="267">
        <v>109.17</v>
      </c>
      <c r="G141" s="263"/>
      <c r="H141" s="267">
        <v>109.17</v>
      </c>
      <c r="I141" s="263"/>
      <c r="J141" s="263"/>
      <c r="K141" s="263"/>
      <c r="L141" s="263"/>
      <c r="M141" s="263"/>
      <c r="N141" s="263"/>
      <c r="O141" s="263"/>
      <c r="P141" s="263"/>
      <c r="Q141" s="263"/>
    </row>
    <row r="142" spans="1:17" ht="22.5" x14ac:dyDescent="0.2">
      <c r="A142" s="252"/>
      <c r="B142" s="268" t="s">
        <v>2413</v>
      </c>
      <c r="C142" s="265" t="s">
        <v>2414</v>
      </c>
      <c r="D142" s="261" t="s">
        <v>216</v>
      </c>
      <c r="E142" s="266" t="s">
        <v>2415</v>
      </c>
      <c r="F142" s="267">
        <v>13741.49</v>
      </c>
      <c r="G142" s="263"/>
      <c r="H142" s="263"/>
      <c r="I142" s="263"/>
      <c r="J142" s="267">
        <v>10.99</v>
      </c>
      <c r="K142" s="263"/>
      <c r="L142" s="263"/>
      <c r="M142" s="263"/>
      <c r="N142" s="263"/>
      <c r="O142" s="263"/>
      <c r="P142" s="263"/>
      <c r="Q142" s="263"/>
    </row>
    <row r="143" spans="1:17" ht="22.5" x14ac:dyDescent="0.2">
      <c r="A143" s="252"/>
      <c r="B143" s="268" t="s">
        <v>2416</v>
      </c>
      <c r="C143" s="265" t="s">
        <v>334</v>
      </c>
      <c r="D143" s="261" t="s">
        <v>231</v>
      </c>
      <c r="E143" s="266" t="s">
        <v>2417</v>
      </c>
      <c r="F143" s="267">
        <v>24.75</v>
      </c>
      <c r="G143" s="263"/>
      <c r="H143" s="263"/>
      <c r="I143" s="263"/>
      <c r="J143" s="267">
        <v>5.94</v>
      </c>
      <c r="K143" s="263"/>
      <c r="L143" s="263"/>
      <c r="M143" s="263"/>
      <c r="N143" s="263"/>
      <c r="O143" s="263"/>
      <c r="P143" s="263"/>
      <c r="Q143" s="263"/>
    </row>
    <row r="144" spans="1:17" ht="22.5" x14ac:dyDescent="0.2">
      <c r="A144" s="252"/>
      <c r="B144" s="268" t="s">
        <v>2418</v>
      </c>
      <c r="C144" s="265" t="s">
        <v>2419</v>
      </c>
      <c r="D144" s="261" t="s">
        <v>346</v>
      </c>
      <c r="E144" s="266" t="s">
        <v>2420</v>
      </c>
      <c r="F144" s="267">
        <v>3.57</v>
      </c>
      <c r="G144" s="263"/>
      <c r="H144" s="263"/>
      <c r="I144" s="263"/>
      <c r="J144" s="267">
        <v>28.56</v>
      </c>
      <c r="K144" s="263"/>
      <c r="L144" s="263"/>
      <c r="M144" s="263"/>
      <c r="N144" s="263"/>
      <c r="O144" s="263"/>
      <c r="P144" s="263"/>
      <c r="Q144" s="263"/>
    </row>
    <row r="145" spans="1:17" ht="22.5" x14ac:dyDescent="0.2">
      <c r="A145" s="252"/>
      <c r="B145" s="268" t="s">
        <v>2421</v>
      </c>
      <c r="C145" s="265" t="s">
        <v>2422</v>
      </c>
      <c r="D145" s="261" t="s">
        <v>346</v>
      </c>
      <c r="E145" s="266" t="s">
        <v>2420</v>
      </c>
      <c r="F145" s="267">
        <v>5.4</v>
      </c>
      <c r="G145" s="263"/>
      <c r="H145" s="263"/>
      <c r="I145" s="263"/>
      <c r="J145" s="267">
        <v>43.2</v>
      </c>
      <c r="K145" s="263"/>
      <c r="L145" s="263"/>
      <c r="M145" s="263"/>
      <c r="N145" s="263"/>
      <c r="O145" s="263"/>
      <c r="P145" s="263"/>
      <c r="Q145" s="263"/>
    </row>
    <row r="146" spans="1:17" ht="22.5" x14ac:dyDescent="0.2">
      <c r="A146" s="252"/>
      <c r="B146" s="268" t="s">
        <v>2423</v>
      </c>
      <c r="C146" s="265" t="s">
        <v>482</v>
      </c>
      <c r="D146" s="261" t="s">
        <v>71</v>
      </c>
      <c r="E146" s="266" t="s">
        <v>2424</v>
      </c>
      <c r="F146" s="267">
        <v>1</v>
      </c>
      <c r="G146" s="263"/>
      <c r="H146" s="263"/>
      <c r="I146" s="263"/>
      <c r="J146" s="267">
        <v>1.42</v>
      </c>
      <c r="K146" s="263"/>
      <c r="L146" s="263"/>
      <c r="M146" s="263"/>
      <c r="N146" s="263"/>
      <c r="O146" s="263"/>
      <c r="P146" s="263"/>
      <c r="Q146" s="263"/>
    </row>
    <row r="147" spans="1:17" ht="31.5" x14ac:dyDescent="0.2">
      <c r="A147" s="252">
        <v>28</v>
      </c>
      <c r="B147" s="258" t="s">
        <v>2439</v>
      </c>
      <c r="C147" s="259" t="s">
        <v>2440</v>
      </c>
      <c r="D147" s="260" t="s">
        <v>423</v>
      </c>
      <c r="E147" s="287">
        <f>8</f>
        <v>8</v>
      </c>
      <c r="F147" s="262">
        <v>15.88</v>
      </c>
      <c r="G147" s="262">
        <v>14.39</v>
      </c>
      <c r="H147" s="263"/>
      <c r="I147" s="263"/>
      <c r="J147" s="263">
        <v>127</v>
      </c>
      <c r="K147" s="263">
        <v>115</v>
      </c>
      <c r="L147" s="263"/>
      <c r="M147" s="263"/>
      <c r="N147" s="263">
        <v>1.03</v>
      </c>
      <c r="O147" s="263">
        <v>8.24</v>
      </c>
      <c r="P147" s="263"/>
      <c r="Q147" s="263"/>
    </row>
    <row r="148" spans="1:17" ht="19.5" x14ac:dyDescent="0.2">
      <c r="A148" s="252"/>
      <c r="B148" s="264"/>
      <c r="C148" s="265" t="s">
        <v>619</v>
      </c>
      <c r="D148" s="261" t="s">
        <v>119</v>
      </c>
      <c r="E148" s="266" t="s">
        <v>2441</v>
      </c>
      <c r="F148" s="267">
        <v>13.97</v>
      </c>
      <c r="G148" s="267">
        <v>13.97</v>
      </c>
      <c r="H148" s="263"/>
      <c r="I148" s="263"/>
      <c r="J148" s="267">
        <v>115.11</v>
      </c>
      <c r="K148" s="267">
        <v>115.11</v>
      </c>
      <c r="L148" s="263"/>
      <c r="M148" s="263"/>
      <c r="N148" s="263"/>
      <c r="O148" s="263"/>
      <c r="P148" s="263"/>
      <c r="Q148" s="263"/>
    </row>
    <row r="149" spans="1:17" ht="22.5" x14ac:dyDescent="0.2">
      <c r="A149" s="252"/>
      <c r="B149" s="268" t="s">
        <v>2442</v>
      </c>
      <c r="C149" s="265" t="s">
        <v>478</v>
      </c>
      <c r="D149" s="261" t="s">
        <v>231</v>
      </c>
      <c r="E149" s="266" t="s">
        <v>2443</v>
      </c>
      <c r="F149" s="267">
        <v>28.56</v>
      </c>
      <c r="G149" s="263"/>
      <c r="H149" s="263"/>
      <c r="I149" s="263"/>
      <c r="J149" s="267">
        <v>9.6</v>
      </c>
      <c r="K149" s="263"/>
      <c r="L149" s="263"/>
      <c r="M149" s="263"/>
      <c r="N149" s="263"/>
      <c r="O149" s="263"/>
      <c r="P149" s="263"/>
      <c r="Q149" s="263"/>
    </row>
    <row r="150" spans="1:17" ht="22.5" x14ac:dyDescent="0.2">
      <c r="A150" s="252"/>
      <c r="B150" s="268" t="s">
        <v>1262</v>
      </c>
      <c r="C150" s="265" t="s">
        <v>482</v>
      </c>
      <c r="D150" s="261" t="s">
        <v>71</v>
      </c>
      <c r="E150" s="266" t="s">
        <v>2444</v>
      </c>
      <c r="F150" s="267">
        <v>1</v>
      </c>
      <c r="G150" s="263"/>
      <c r="H150" s="263"/>
      <c r="I150" s="263"/>
      <c r="J150" s="267">
        <v>2.3199999999999998</v>
      </c>
      <c r="K150" s="263"/>
      <c r="L150" s="263"/>
      <c r="M150" s="263"/>
      <c r="N150" s="263"/>
      <c r="O150" s="263"/>
      <c r="P150" s="263"/>
      <c r="Q150" s="263"/>
    </row>
    <row r="151" spans="1:17" ht="36" x14ac:dyDescent="0.2">
      <c r="A151" s="252">
        <v>29</v>
      </c>
      <c r="B151" s="258" t="s">
        <v>2425</v>
      </c>
      <c r="C151" s="259" t="s">
        <v>2445</v>
      </c>
      <c r="D151" s="260" t="s">
        <v>346</v>
      </c>
      <c r="E151" s="287">
        <v>8</v>
      </c>
      <c r="F151" s="262" t="s">
        <v>2446</v>
      </c>
      <c r="G151" s="263"/>
      <c r="H151" s="263"/>
      <c r="I151" s="263"/>
      <c r="J151" s="263">
        <v>436</v>
      </c>
      <c r="K151" s="263"/>
      <c r="L151" s="263"/>
      <c r="M151" s="263"/>
      <c r="N151" s="263"/>
      <c r="O151" s="263"/>
      <c r="P151" s="263"/>
      <c r="Q151" s="263"/>
    </row>
    <row r="152" spans="1:17" ht="36" x14ac:dyDescent="0.2">
      <c r="A152" s="252">
        <v>30</v>
      </c>
      <c r="B152" s="258" t="s">
        <v>2425</v>
      </c>
      <c r="C152" s="259" t="s">
        <v>2428</v>
      </c>
      <c r="D152" s="260" t="s">
        <v>346</v>
      </c>
      <c r="E152" s="287">
        <v>8</v>
      </c>
      <c r="F152" s="262" t="s">
        <v>2429</v>
      </c>
      <c r="G152" s="263"/>
      <c r="H152" s="263"/>
      <c r="I152" s="263"/>
      <c r="J152" s="263">
        <v>79</v>
      </c>
      <c r="K152" s="263"/>
      <c r="L152" s="263"/>
      <c r="M152" s="263"/>
      <c r="N152" s="263"/>
      <c r="O152" s="263"/>
      <c r="P152" s="263"/>
      <c r="Q152" s="263"/>
    </row>
    <row r="153" spans="1:17" ht="36" x14ac:dyDescent="0.2">
      <c r="A153" s="252">
        <v>31</v>
      </c>
      <c r="B153" s="258" t="s">
        <v>2425</v>
      </c>
      <c r="C153" s="259" t="s">
        <v>2447</v>
      </c>
      <c r="D153" s="260" t="s">
        <v>346</v>
      </c>
      <c r="E153" s="287">
        <v>8</v>
      </c>
      <c r="F153" s="262" t="s">
        <v>2448</v>
      </c>
      <c r="G153" s="263"/>
      <c r="H153" s="263"/>
      <c r="I153" s="263"/>
      <c r="J153" s="263">
        <v>581</v>
      </c>
      <c r="K153" s="263"/>
      <c r="L153" s="263"/>
      <c r="M153" s="263"/>
      <c r="N153" s="263"/>
      <c r="O153" s="263"/>
      <c r="P153" s="263"/>
      <c r="Q153" s="263"/>
    </row>
    <row r="154" spans="1:17" ht="43.5" x14ac:dyDescent="0.2">
      <c r="A154" s="252">
        <v>32</v>
      </c>
      <c r="B154" s="258" t="s">
        <v>2425</v>
      </c>
      <c r="C154" s="259" t="s">
        <v>2449</v>
      </c>
      <c r="D154" s="260" t="s">
        <v>346</v>
      </c>
      <c r="E154" s="287">
        <v>8</v>
      </c>
      <c r="F154" s="262" t="s">
        <v>2435</v>
      </c>
      <c r="G154" s="263"/>
      <c r="H154" s="263"/>
      <c r="I154" s="263"/>
      <c r="J154" s="263">
        <v>18</v>
      </c>
      <c r="K154" s="263"/>
      <c r="L154" s="263"/>
      <c r="M154" s="263"/>
      <c r="N154" s="263"/>
      <c r="O154" s="263"/>
      <c r="P154" s="263"/>
      <c r="Q154" s="263"/>
    </row>
    <row r="155" spans="1:17" ht="43.5" x14ac:dyDescent="0.2">
      <c r="A155" s="252">
        <v>33</v>
      </c>
      <c r="B155" s="258" t="s">
        <v>603</v>
      </c>
      <c r="C155" s="259" t="s">
        <v>2450</v>
      </c>
      <c r="D155" s="260" t="s">
        <v>399</v>
      </c>
      <c r="E155" s="261" t="s">
        <v>1902</v>
      </c>
      <c r="F155" s="262">
        <v>4340.3</v>
      </c>
      <c r="G155" s="262">
        <v>446.74</v>
      </c>
      <c r="H155" s="262">
        <v>69.040000000000006</v>
      </c>
      <c r="I155" s="262">
        <v>2.73</v>
      </c>
      <c r="J155" s="263">
        <v>22</v>
      </c>
      <c r="K155" s="263">
        <v>2</v>
      </c>
      <c r="L155" s="263"/>
      <c r="M155" s="263"/>
      <c r="N155" s="263">
        <v>32.97</v>
      </c>
      <c r="O155" s="263">
        <v>0.16</v>
      </c>
      <c r="P155" s="263">
        <v>0.15</v>
      </c>
      <c r="Q155" s="263"/>
    </row>
    <row r="156" spans="1:17" ht="19.5" x14ac:dyDescent="0.2">
      <c r="A156" s="252"/>
      <c r="B156" s="264"/>
      <c r="C156" s="265" t="s">
        <v>492</v>
      </c>
      <c r="D156" s="261" t="s">
        <v>119</v>
      </c>
      <c r="E156" s="266" t="s">
        <v>2451</v>
      </c>
      <c r="F156" s="267">
        <v>13.55</v>
      </c>
      <c r="G156" s="267">
        <v>13.55</v>
      </c>
      <c r="H156" s="263"/>
      <c r="I156" s="263"/>
      <c r="J156" s="267">
        <v>2.17</v>
      </c>
      <c r="K156" s="267">
        <v>2.17</v>
      </c>
      <c r="L156" s="263"/>
      <c r="M156" s="263"/>
      <c r="N156" s="263"/>
      <c r="O156" s="263"/>
      <c r="P156" s="263"/>
      <c r="Q156" s="263"/>
    </row>
    <row r="157" spans="1:17" ht="19.5" x14ac:dyDescent="0.2">
      <c r="A157" s="252"/>
      <c r="B157" s="268" t="s">
        <v>402</v>
      </c>
      <c r="C157" s="265" t="s">
        <v>403</v>
      </c>
      <c r="D157" s="261" t="s">
        <v>146</v>
      </c>
      <c r="E157" s="266" t="s">
        <v>1578</v>
      </c>
      <c r="F157" s="267">
        <v>255.96</v>
      </c>
      <c r="G157" s="263"/>
      <c r="H157" s="267">
        <v>255.96</v>
      </c>
      <c r="I157" s="267">
        <v>18.2</v>
      </c>
      <c r="J157" s="263"/>
      <c r="K157" s="263"/>
      <c r="L157" s="263"/>
      <c r="M157" s="263"/>
      <c r="N157" s="263"/>
      <c r="O157" s="263"/>
      <c r="P157" s="263"/>
      <c r="Q157" s="263"/>
    </row>
    <row r="158" spans="1:17" ht="22.5" x14ac:dyDescent="0.2">
      <c r="A158" s="252"/>
      <c r="B158" s="268" t="s">
        <v>190</v>
      </c>
      <c r="C158" s="265" t="s">
        <v>191</v>
      </c>
      <c r="D158" s="261" t="s">
        <v>146</v>
      </c>
      <c r="E158" s="266" t="s">
        <v>1355</v>
      </c>
      <c r="F158" s="267">
        <v>127.47</v>
      </c>
      <c r="G158" s="263"/>
      <c r="H158" s="267">
        <v>127.47</v>
      </c>
      <c r="I158" s="267">
        <v>18.2</v>
      </c>
      <c r="J158" s="263"/>
      <c r="K158" s="263"/>
      <c r="L158" s="263"/>
      <c r="M158" s="263"/>
      <c r="N158" s="263"/>
      <c r="O158" s="263"/>
      <c r="P158" s="263"/>
      <c r="Q158" s="263"/>
    </row>
    <row r="159" spans="1:17" ht="19.5" x14ac:dyDescent="0.2">
      <c r="A159" s="252"/>
      <c r="B159" s="268" t="s">
        <v>356</v>
      </c>
      <c r="C159" s="265" t="s">
        <v>200</v>
      </c>
      <c r="D159" s="261" t="s">
        <v>146</v>
      </c>
      <c r="E159" s="266" t="s">
        <v>2452</v>
      </c>
      <c r="F159" s="267">
        <v>1.24</v>
      </c>
      <c r="G159" s="263"/>
      <c r="H159" s="267">
        <v>1.24</v>
      </c>
      <c r="I159" s="263"/>
      <c r="J159" s="267">
        <v>0.01</v>
      </c>
      <c r="K159" s="263"/>
      <c r="L159" s="267">
        <v>0.01</v>
      </c>
      <c r="M159" s="263"/>
      <c r="N159" s="263"/>
      <c r="O159" s="263"/>
      <c r="P159" s="263"/>
      <c r="Q159" s="263"/>
    </row>
    <row r="160" spans="1:17" ht="19.5" x14ac:dyDescent="0.2">
      <c r="A160" s="252"/>
      <c r="B160" s="268" t="s">
        <v>407</v>
      </c>
      <c r="C160" s="265" t="s">
        <v>212</v>
      </c>
      <c r="D160" s="261" t="s">
        <v>146</v>
      </c>
      <c r="E160" s="266" t="s">
        <v>2453</v>
      </c>
      <c r="F160" s="267">
        <v>109.17</v>
      </c>
      <c r="G160" s="263"/>
      <c r="H160" s="267">
        <v>109.17</v>
      </c>
      <c r="I160" s="263"/>
      <c r="J160" s="263"/>
      <c r="K160" s="263"/>
      <c r="L160" s="263"/>
      <c r="M160" s="263"/>
      <c r="N160" s="263"/>
      <c r="O160" s="263"/>
      <c r="P160" s="263"/>
      <c r="Q160" s="263"/>
    </row>
    <row r="161" spans="1:17" ht="22.5" x14ac:dyDescent="0.2">
      <c r="A161" s="252"/>
      <c r="B161" s="268" t="s">
        <v>498</v>
      </c>
      <c r="C161" s="265" t="s">
        <v>499</v>
      </c>
      <c r="D161" s="261" t="s">
        <v>216</v>
      </c>
      <c r="E161" s="266" t="s">
        <v>2454</v>
      </c>
      <c r="F161" s="267">
        <v>71400</v>
      </c>
      <c r="G161" s="263"/>
      <c r="H161" s="263"/>
      <c r="I161" s="263"/>
      <c r="J161" s="263"/>
      <c r="K161" s="263"/>
      <c r="L161" s="263"/>
      <c r="M161" s="263"/>
      <c r="N161" s="263"/>
      <c r="O161" s="263"/>
      <c r="P161" s="263"/>
      <c r="Q161" s="263"/>
    </row>
    <row r="162" spans="1:17" ht="22.5" x14ac:dyDescent="0.2">
      <c r="A162" s="252"/>
      <c r="B162" s="268" t="s">
        <v>500</v>
      </c>
      <c r="C162" s="265" t="s">
        <v>219</v>
      </c>
      <c r="D162" s="261" t="s">
        <v>220</v>
      </c>
      <c r="E162" s="266" t="s">
        <v>2455</v>
      </c>
      <c r="F162" s="267">
        <v>11.89</v>
      </c>
      <c r="G162" s="263"/>
      <c r="H162" s="263"/>
      <c r="I162" s="263"/>
      <c r="J162" s="267">
        <v>0.02</v>
      </c>
      <c r="K162" s="263"/>
      <c r="L162" s="263"/>
      <c r="M162" s="263"/>
      <c r="N162" s="263"/>
      <c r="O162" s="263"/>
      <c r="P162" s="263"/>
      <c r="Q162" s="263"/>
    </row>
    <row r="163" spans="1:17" ht="22.5" x14ac:dyDescent="0.2">
      <c r="A163" s="252"/>
      <c r="B163" s="268" t="s">
        <v>501</v>
      </c>
      <c r="C163" s="265" t="s">
        <v>388</v>
      </c>
      <c r="D163" s="261" t="s">
        <v>216</v>
      </c>
      <c r="E163" s="266" t="s">
        <v>2158</v>
      </c>
      <c r="F163" s="267">
        <v>16871.82</v>
      </c>
      <c r="G163" s="263"/>
      <c r="H163" s="263"/>
      <c r="I163" s="263"/>
      <c r="J163" s="263"/>
      <c r="K163" s="263"/>
      <c r="L163" s="263"/>
      <c r="M163" s="263"/>
      <c r="N163" s="263"/>
      <c r="O163" s="263"/>
      <c r="P163" s="263"/>
      <c r="Q163" s="263"/>
    </row>
    <row r="164" spans="1:17" ht="22.5" x14ac:dyDescent="0.2">
      <c r="A164" s="252"/>
      <c r="B164" s="268" t="s">
        <v>503</v>
      </c>
      <c r="C164" s="265" t="s">
        <v>390</v>
      </c>
      <c r="D164" s="261" t="s">
        <v>216</v>
      </c>
      <c r="E164" s="266" t="s">
        <v>2159</v>
      </c>
      <c r="F164" s="267">
        <v>20706</v>
      </c>
      <c r="G164" s="263"/>
      <c r="H164" s="263"/>
      <c r="I164" s="263"/>
      <c r="J164" s="263"/>
      <c r="K164" s="263"/>
      <c r="L164" s="263"/>
      <c r="M164" s="263"/>
      <c r="N164" s="263"/>
      <c r="O164" s="263"/>
      <c r="P164" s="263"/>
      <c r="Q164" s="263"/>
    </row>
    <row r="165" spans="1:17" ht="22.5" x14ac:dyDescent="0.2">
      <c r="A165" s="252"/>
      <c r="B165" s="268" t="s">
        <v>504</v>
      </c>
      <c r="C165" s="265" t="s">
        <v>505</v>
      </c>
      <c r="D165" s="261" t="s">
        <v>216</v>
      </c>
      <c r="E165" s="266" t="s">
        <v>2456</v>
      </c>
      <c r="F165" s="267">
        <v>11328.8</v>
      </c>
      <c r="G165" s="263"/>
      <c r="H165" s="263"/>
      <c r="I165" s="263"/>
      <c r="J165" s="263"/>
      <c r="K165" s="263"/>
      <c r="L165" s="263"/>
      <c r="M165" s="263"/>
      <c r="N165" s="263"/>
      <c r="O165" s="263"/>
      <c r="P165" s="263"/>
      <c r="Q165" s="263"/>
    </row>
    <row r="166" spans="1:17" ht="22.5" x14ac:dyDescent="0.2">
      <c r="A166" s="252"/>
      <c r="B166" s="268" t="s">
        <v>506</v>
      </c>
      <c r="C166" s="265" t="s">
        <v>392</v>
      </c>
      <c r="D166" s="261" t="s">
        <v>231</v>
      </c>
      <c r="E166" s="266" t="s">
        <v>2457</v>
      </c>
      <c r="F166" s="267">
        <v>40.450000000000003</v>
      </c>
      <c r="G166" s="263"/>
      <c r="H166" s="263"/>
      <c r="I166" s="263"/>
      <c r="J166" s="267">
        <v>0.01</v>
      </c>
      <c r="K166" s="263"/>
      <c r="L166" s="263"/>
      <c r="M166" s="263"/>
      <c r="N166" s="263"/>
      <c r="O166" s="263"/>
      <c r="P166" s="263"/>
      <c r="Q166" s="263"/>
    </row>
    <row r="167" spans="1:17" ht="33.75" x14ac:dyDescent="0.2">
      <c r="A167" s="252"/>
      <c r="B167" s="268" t="s">
        <v>2458</v>
      </c>
      <c r="C167" s="265" t="s">
        <v>613</v>
      </c>
      <c r="D167" s="261" t="s">
        <v>412</v>
      </c>
      <c r="E167" s="266" t="s">
        <v>1907</v>
      </c>
      <c r="F167" s="267">
        <v>37.869999999999997</v>
      </c>
      <c r="G167" s="263"/>
      <c r="H167" s="263"/>
      <c r="I167" s="263"/>
      <c r="J167" s="267">
        <v>18.940000000000001</v>
      </c>
      <c r="K167" s="263"/>
      <c r="L167" s="263"/>
      <c r="M167" s="263"/>
      <c r="N167" s="263"/>
      <c r="O167" s="263"/>
      <c r="P167" s="263"/>
      <c r="Q167" s="263"/>
    </row>
    <row r="168" spans="1:17" ht="22.5" x14ac:dyDescent="0.2">
      <c r="A168" s="252"/>
      <c r="B168" s="268" t="s">
        <v>509</v>
      </c>
      <c r="C168" s="265" t="s">
        <v>416</v>
      </c>
      <c r="D168" s="261" t="s">
        <v>231</v>
      </c>
      <c r="E168" s="266" t="s">
        <v>2090</v>
      </c>
      <c r="F168" s="267">
        <v>2.38</v>
      </c>
      <c r="G168" s="263"/>
      <c r="H168" s="263"/>
      <c r="I168" s="263"/>
      <c r="J168" s="263"/>
      <c r="K168" s="263"/>
      <c r="L168" s="263"/>
      <c r="M168" s="263"/>
      <c r="N168" s="263"/>
      <c r="O168" s="263"/>
      <c r="P168" s="263"/>
      <c r="Q168" s="263"/>
    </row>
    <row r="169" spans="1:17" ht="22.5" x14ac:dyDescent="0.2">
      <c r="A169" s="252"/>
      <c r="B169" s="268" t="s">
        <v>510</v>
      </c>
      <c r="C169" s="265" t="s">
        <v>418</v>
      </c>
      <c r="D169" s="261" t="s">
        <v>220</v>
      </c>
      <c r="E169" s="266" t="s">
        <v>2459</v>
      </c>
      <c r="F169" s="267">
        <v>4.88</v>
      </c>
      <c r="G169" s="263"/>
      <c r="H169" s="263"/>
      <c r="I169" s="263"/>
      <c r="J169" s="267">
        <v>0.01</v>
      </c>
      <c r="K169" s="263"/>
      <c r="L169" s="263"/>
      <c r="M169" s="263"/>
      <c r="N169" s="263"/>
      <c r="O169" s="263"/>
      <c r="P169" s="263"/>
      <c r="Q169" s="263"/>
    </row>
    <row r="170" spans="1:17" ht="43.5" x14ac:dyDescent="0.2">
      <c r="A170" s="252">
        <v>34</v>
      </c>
      <c r="B170" s="258" t="s">
        <v>2460</v>
      </c>
      <c r="C170" s="259" t="s">
        <v>2461</v>
      </c>
      <c r="D170" s="260" t="s">
        <v>399</v>
      </c>
      <c r="E170" s="261" t="s">
        <v>2462</v>
      </c>
      <c r="F170" s="262">
        <v>6103.76</v>
      </c>
      <c r="G170" s="262">
        <v>446.74</v>
      </c>
      <c r="H170" s="262">
        <v>69.040000000000006</v>
      </c>
      <c r="I170" s="262">
        <v>2.73</v>
      </c>
      <c r="J170" s="263">
        <v>153</v>
      </c>
      <c r="K170" s="263">
        <v>11</v>
      </c>
      <c r="L170" s="263">
        <v>2</v>
      </c>
      <c r="M170" s="263"/>
      <c r="N170" s="263">
        <v>32.97</v>
      </c>
      <c r="O170" s="263">
        <v>0.82</v>
      </c>
      <c r="P170" s="263">
        <v>0.15</v>
      </c>
      <c r="Q170" s="263"/>
    </row>
    <row r="171" spans="1:17" ht="19.5" x14ac:dyDescent="0.2">
      <c r="A171" s="252"/>
      <c r="B171" s="264"/>
      <c r="C171" s="265" t="s">
        <v>492</v>
      </c>
      <c r="D171" s="261" t="s">
        <v>119</v>
      </c>
      <c r="E171" s="266" t="s">
        <v>2463</v>
      </c>
      <c r="F171" s="267">
        <v>13.55</v>
      </c>
      <c r="G171" s="267">
        <v>13.55</v>
      </c>
      <c r="H171" s="263"/>
      <c r="I171" s="263"/>
      <c r="J171" s="267">
        <v>11.11</v>
      </c>
      <c r="K171" s="267">
        <v>11.11</v>
      </c>
      <c r="L171" s="263"/>
      <c r="M171" s="263"/>
      <c r="N171" s="263"/>
      <c r="O171" s="263"/>
      <c r="P171" s="263"/>
      <c r="Q171" s="263"/>
    </row>
    <row r="172" spans="1:17" ht="19.5" x14ac:dyDescent="0.2">
      <c r="A172" s="252"/>
      <c r="B172" s="268" t="s">
        <v>402</v>
      </c>
      <c r="C172" s="265" t="s">
        <v>403</v>
      </c>
      <c r="D172" s="261" t="s">
        <v>146</v>
      </c>
      <c r="E172" s="266" t="s">
        <v>1578</v>
      </c>
      <c r="F172" s="267">
        <v>255.96</v>
      </c>
      <c r="G172" s="263"/>
      <c r="H172" s="267">
        <v>255.96</v>
      </c>
      <c r="I172" s="267">
        <v>18.2</v>
      </c>
      <c r="J172" s="263"/>
      <c r="K172" s="263"/>
      <c r="L172" s="263"/>
      <c r="M172" s="263"/>
      <c r="N172" s="263"/>
      <c r="O172" s="263"/>
      <c r="P172" s="263"/>
      <c r="Q172" s="263"/>
    </row>
    <row r="173" spans="1:17" ht="22.5" x14ac:dyDescent="0.2">
      <c r="A173" s="252"/>
      <c r="B173" s="268" t="s">
        <v>190</v>
      </c>
      <c r="C173" s="265" t="s">
        <v>191</v>
      </c>
      <c r="D173" s="261" t="s">
        <v>146</v>
      </c>
      <c r="E173" s="266" t="s">
        <v>1355</v>
      </c>
      <c r="F173" s="267">
        <v>127.47</v>
      </c>
      <c r="G173" s="263"/>
      <c r="H173" s="267">
        <v>127.47</v>
      </c>
      <c r="I173" s="267">
        <v>18.2</v>
      </c>
      <c r="J173" s="263"/>
      <c r="K173" s="263"/>
      <c r="L173" s="263"/>
      <c r="M173" s="263"/>
      <c r="N173" s="263"/>
      <c r="O173" s="263"/>
      <c r="P173" s="263"/>
      <c r="Q173" s="263"/>
    </row>
    <row r="174" spans="1:17" ht="19.5" x14ac:dyDescent="0.2">
      <c r="A174" s="252"/>
      <c r="B174" s="268" t="s">
        <v>356</v>
      </c>
      <c r="C174" s="265" t="s">
        <v>200</v>
      </c>
      <c r="D174" s="261" t="s">
        <v>146</v>
      </c>
      <c r="E174" s="266" t="s">
        <v>2464</v>
      </c>
      <c r="F174" s="267">
        <v>1.24</v>
      </c>
      <c r="G174" s="263"/>
      <c r="H174" s="267">
        <v>1.24</v>
      </c>
      <c r="I174" s="263"/>
      <c r="J174" s="267">
        <v>0.04</v>
      </c>
      <c r="K174" s="263"/>
      <c r="L174" s="267">
        <v>0.04</v>
      </c>
      <c r="M174" s="263"/>
      <c r="N174" s="263"/>
      <c r="O174" s="263"/>
      <c r="P174" s="263"/>
      <c r="Q174" s="263"/>
    </row>
    <row r="175" spans="1:17" ht="19.5" x14ac:dyDescent="0.2">
      <c r="A175" s="252"/>
      <c r="B175" s="268" t="s">
        <v>407</v>
      </c>
      <c r="C175" s="265" t="s">
        <v>212</v>
      </c>
      <c r="D175" s="261" t="s">
        <v>146</v>
      </c>
      <c r="E175" s="266" t="s">
        <v>2465</v>
      </c>
      <c r="F175" s="267">
        <v>109.17</v>
      </c>
      <c r="G175" s="263"/>
      <c r="H175" s="267">
        <v>109.17</v>
      </c>
      <c r="I175" s="263"/>
      <c r="J175" s="267">
        <v>1.0900000000000001</v>
      </c>
      <c r="K175" s="263"/>
      <c r="L175" s="267">
        <v>1.0900000000000001</v>
      </c>
      <c r="M175" s="263"/>
      <c r="N175" s="263"/>
      <c r="O175" s="263"/>
      <c r="P175" s="263"/>
      <c r="Q175" s="263"/>
    </row>
    <row r="176" spans="1:17" ht="22.5" x14ac:dyDescent="0.2">
      <c r="A176" s="252"/>
      <c r="B176" s="268" t="s">
        <v>498</v>
      </c>
      <c r="C176" s="265" t="s">
        <v>499</v>
      </c>
      <c r="D176" s="261" t="s">
        <v>216</v>
      </c>
      <c r="E176" s="266" t="s">
        <v>2454</v>
      </c>
      <c r="F176" s="267">
        <v>71400</v>
      </c>
      <c r="G176" s="263"/>
      <c r="H176" s="263"/>
      <c r="I176" s="263"/>
      <c r="J176" s="263"/>
      <c r="K176" s="263"/>
      <c r="L176" s="263"/>
      <c r="M176" s="263"/>
      <c r="N176" s="263"/>
      <c r="O176" s="263"/>
      <c r="P176" s="263"/>
      <c r="Q176" s="263"/>
    </row>
    <row r="177" spans="1:17" ht="22.5" x14ac:dyDescent="0.2">
      <c r="A177" s="252"/>
      <c r="B177" s="268" t="s">
        <v>500</v>
      </c>
      <c r="C177" s="265" t="s">
        <v>219</v>
      </c>
      <c r="D177" s="261" t="s">
        <v>220</v>
      </c>
      <c r="E177" s="266" t="s">
        <v>2466</v>
      </c>
      <c r="F177" s="267">
        <v>11.89</v>
      </c>
      <c r="G177" s="263"/>
      <c r="H177" s="263"/>
      <c r="I177" s="263"/>
      <c r="J177" s="267">
        <v>0.08</v>
      </c>
      <c r="K177" s="263"/>
      <c r="L177" s="263"/>
      <c r="M177" s="263"/>
      <c r="N177" s="263"/>
      <c r="O177" s="263"/>
      <c r="P177" s="263"/>
      <c r="Q177" s="263"/>
    </row>
    <row r="178" spans="1:17" ht="22.5" x14ac:dyDescent="0.2">
      <c r="A178" s="252"/>
      <c r="B178" s="268" t="s">
        <v>501</v>
      </c>
      <c r="C178" s="265" t="s">
        <v>388</v>
      </c>
      <c r="D178" s="261" t="s">
        <v>216</v>
      </c>
      <c r="E178" s="266" t="s">
        <v>2158</v>
      </c>
      <c r="F178" s="267">
        <v>16871.82</v>
      </c>
      <c r="G178" s="263"/>
      <c r="H178" s="263"/>
      <c r="I178" s="263"/>
      <c r="J178" s="263"/>
      <c r="K178" s="263"/>
      <c r="L178" s="263"/>
      <c r="M178" s="263"/>
      <c r="N178" s="263"/>
      <c r="O178" s="263"/>
      <c r="P178" s="263"/>
      <c r="Q178" s="263"/>
    </row>
    <row r="179" spans="1:17" ht="22.5" x14ac:dyDescent="0.2">
      <c r="A179" s="252"/>
      <c r="B179" s="268" t="s">
        <v>503</v>
      </c>
      <c r="C179" s="265" t="s">
        <v>390</v>
      </c>
      <c r="D179" s="261" t="s">
        <v>216</v>
      </c>
      <c r="E179" s="266" t="s">
        <v>2159</v>
      </c>
      <c r="F179" s="267">
        <v>20706</v>
      </c>
      <c r="G179" s="263"/>
      <c r="H179" s="263"/>
      <c r="I179" s="263"/>
      <c r="J179" s="263"/>
      <c r="K179" s="263"/>
      <c r="L179" s="263"/>
      <c r="M179" s="263"/>
      <c r="N179" s="263"/>
      <c r="O179" s="263"/>
      <c r="P179" s="263"/>
      <c r="Q179" s="263"/>
    </row>
    <row r="180" spans="1:17" ht="22.5" x14ac:dyDescent="0.2">
      <c r="A180" s="252"/>
      <c r="B180" s="268" t="s">
        <v>504</v>
      </c>
      <c r="C180" s="265" t="s">
        <v>505</v>
      </c>
      <c r="D180" s="261" t="s">
        <v>216</v>
      </c>
      <c r="E180" s="266" t="s">
        <v>2456</v>
      </c>
      <c r="F180" s="267">
        <v>11328.8</v>
      </c>
      <c r="G180" s="263"/>
      <c r="H180" s="263"/>
      <c r="I180" s="263"/>
      <c r="J180" s="263"/>
      <c r="K180" s="263"/>
      <c r="L180" s="263"/>
      <c r="M180" s="263"/>
      <c r="N180" s="263"/>
      <c r="O180" s="263"/>
      <c r="P180" s="263"/>
      <c r="Q180" s="263"/>
    </row>
    <row r="181" spans="1:17" ht="22.5" x14ac:dyDescent="0.2">
      <c r="A181" s="252"/>
      <c r="B181" s="268" t="s">
        <v>506</v>
      </c>
      <c r="C181" s="265" t="s">
        <v>392</v>
      </c>
      <c r="D181" s="261" t="s">
        <v>231</v>
      </c>
      <c r="E181" s="266" t="s">
        <v>2467</v>
      </c>
      <c r="F181" s="267">
        <v>40.450000000000003</v>
      </c>
      <c r="G181" s="263"/>
      <c r="H181" s="263"/>
      <c r="I181" s="263"/>
      <c r="J181" s="267">
        <v>0.06</v>
      </c>
      <c r="K181" s="263"/>
      <c r="L181" s="263"/>
      <c r="M181" s="263"/>
      <c r="N181" s="263"/>
      <c r="O181" s="263"/>
      <c r="P181" s="263"/>
      <c r="Q181" s="263"/>
    </row>
    <row r="182" spans="1:17" ht="33.75" x14ac:dyDescent="0.2">
      <c r="A182" s="252"/>
      <c r="B182" s="268" t="s">
        <v>2468</v>
      </c>
      <c r="C182" s="265" t="s">
        <v>2469</v>
      </c>
      <c r="D182" s="261" t="s">
        <v>412</v>
      </c>
      <c r="E182" s="266" t="s">
        <v>2470</v>
      </c>
      <c r="F182" s="267">
        <v>55.44</v>
      </c>
      <c r="G182" s="263"/>
      <c r="H182" s="263"/>
      <c r="I182" s="263"/>
      <c r="J182" s="267">
        <v>138.6</v>
      </c>
      <c r="K182" s="263"/>
      <c r="L182" s="263"/>
      <c r="M182" s="263"/>
      <c r="N182" s="263"/>
      <c r="O182" s="263"/>
      <c r="P182" s="263"/>
      <c r="Q182" s="263"/>
    </row>
    <row r="183" spans="1:17" ht="22.5" x14ac:dyDescent="0.2">
      <c r="A183" s="252"/>
      <c r="B183" s="268" t="s">
        <v>509</v>
      </c>
      <c r="C183" s="265" t="s">
        <v>416</v>
      </c>
      <c r="D183" s="261" t="s">
        <v>231</v>
      </c>
      <c r="E183" s="266" t="s">
        <v>2471</v>
      </c>
      <c r="F183" s="267">
        <v>2.38</v>
      </c>
      <c r="G183" s="263"/>
      <c r="H183" s="263"/>
      <c r="I183" s="263"/>
      <c r="J183" s="263"/>
      <c r="K183" s="263"/>
      <c r="L183" s="263"/>
      <c r="M183" s="263"/>
      <c r="N183" s="263"/>
      <c r="O183" s="263"/>
      <c r="P183" s="263"/>
      <c r="Q183" s="263"/>
    </row>
    <row r="184" spans="1:17" ht="22.5" x14ac:dyDescent="0.2">
      <c r="A184" s="252"/>
      <c r="B184" s="268" t="s">
        <v>510</v>
      </c>
      <c r="C184" s="265" t="s">
        <v>418</v>
      </c>
      <c r="D184" s="261" t="s">
        <v>220</v>
      </c>
      <c r="E184" s="266" t="s">
        <v>2472</v>
      </c>
      <c r="F184" s="267">
        <v>4.88</v>
      </c>
      <c r="G184" s="263"/>
      <c r="H184" s="263"/>
      <c r="I184" s="263"/>
      <c r="J184" s="267">
        <v>0.21</v>
      </c>
      <c r="K184" s="263"/>
      <c r="L184" s="263"/>
      <c r="M184" s="263"/>
      <c r="N184" s="263"/>
      <c r="O184" s="263"/>
      <c r="P184" s="263"/>
      <c r="Q184" s="263"/>
    </row>
    <row r="185" spans="1:17" ht="43.5" x14ac:dyDescent="0.2">
      <c r="A185" s="252">
        <v>35</v>
      </c>
      <c r="B185" s="258" t="s">
        <v>511</v>
      </c>
      <c r="C185" s="259" t="s">
        <v>2473</v>
      </c>
      <c r="D185" s="260" t="s">
        <v>399</v>
      </c>
      <c r="E185" s="261" t="s">
        <v>1742</v>
      </c>
      <c r="F185" s="262">
        <v>7239.68</v>
      </c>
      <c r="G185" s="262">
        <v>837.02</v>
      </c>
      <c r="H185" s="262">
        <v>157.47999999999999</v>
      </c>
      <c r="I185" s="262">
        <v>3.46</v>
      </c>
      <c r="J185" s="263">
        <v>1086</v>
      </c>
      <c r="K185" s="263">
        <v>126</v>
      </c>
      <c r="L185" s="263">
        <v>24</v>
      </c>
      <c r="M185" s="263">
        <v>1</v>
      </c>
      <c r="N185" s="263">
        <v>60.83</v>
      </c>
      <c r="O185" s="263">
        <v>9.1199999999999992</v>
      </c>
      <c r="P185" s="263">
        <v>0.19</v>
      </c>
      <c r="Q185" s="263">
        <v>0.03</v>
      </c>
    </row>
    <row r="186" spans="1:17" ht="19.5" x14ac:dyDescent="0.2">
      <c r="A186" s="252"/>
      <c r="B186" s="264"/>
      <c r="C186" s="265" t="s">
        <v>514</v>
      </c>
      <c r="D186" s="261" t="s">
        <v>119</v>
      </c>
      <c r="E186" s="266" t="s">
        <v>2474</v>
      </c>
      <c r="F186" s="267">
        <v>13.76</v>
      </c>
      <c r="G186" s="267">
        <v>13.76</v>
      </c>
      <c r="H186" s="263"/>
      <c r="I186" s="263"/>
      <c r="J186" s="267">
        <v>125.49</v>
      </c>
      <c r="K186" s="267">
        <v>125.49</v>
      </c>
      <c r="L186" s="263"/>
      <c r="M186" s="263"/>
      <c r="N186" s="263"/>
      <c r="O186" s="263"/>
      <c r="P186" s="263"/>
      <c r="Q186" s="263"/>
    </row>
    <row r="187" spans="1:17" ht="19.5" x14ac:dyDescent="0.2">
      <c r="A187" s="252"/>
      <c r="B187" s="268" t="s">
        <v>402</v>
      </c>
      <c r="C187" s="265" t="s">
        <v>403</v>
      </c>
      <c r="D187" s="261" t="s">
        <v>146</v>
      </c>
      <c r="E187" s="266" t="s">
        <v>2475</v>
      </c>
      <c r="F187" s="267">
        <v>255.96</v>
      </c>
      <c r="G187" s="263"/>
      <c r="H187" s="267">
        <v>255.96</v>
      </c>
      <c r="I187" s="267">
        <v>18.2</v>
      </c>
      <c r="J187" s="267">
        <v>5.12</v>
      </c>
      <c r="K187" s="263"/>
      <c r="L187" s="267">
        <v>5.12</v>
      </c>
      <c r="M187" s="267">
        <v>0.36</v>
      </c>
      <c r="N187" s="263"/>
      <c r="O187" s="263"/>
      <c r="P187" s="263"/>
      <c r="Q187" s="263"/>
    </row>
    <row r="188" spans="1:17" ht="22.5" x14ac:dyDescent="0.2">
      <c r="A188" s="252"/>
      <c r="B188" s="268" t="s">
        <v>190</v>
      </c>
      <c r="C188" s="265" t="s">
        <v>191</v>
      </c>
      <c r="D188" s="261" t="s">
        <v>146</v>
      </c>
      <c r="E188" s="266" t="s">
        <v>1564</v>
      </c>
      <c r="F188" s="267">
        <v>127.47</v>
      </c>
      <c r="G188" s="263"/>
      <c r="H188" s="267">
        <v>127.47</v>
      </c>
      <c r="I188" s="267">
        <v>18.2</v>
      </c>
      <c r="J188" s="267">
        <v>1.27</v>
      </c>
      <c r="K188" s="263"/>
      <c r="L188" s="267">
        <v>1.27</v>
      </c>
      <c r="M188" s="267">
        <v>0.18</v>
      </c>
      <c r="N188" s="263"/>
      <c r="O188" s="263"/>
      <c r="P188" s="263"/>
      <c r="Q188" s="263"/>
    </row>
    <row r="189" spans="1:17" ht="19.5" x14ac:dyDescent="0.2">
      <c r="A189" s="252"/>
      <c r="B189" s="268" t="s">
        <v>356</v>
      </c>
      <c r="C189" s="265" t="s">
        <v>200</v>
      </c>
      <c r="D189" s="261" t="s">
        <v>146</v>
      </c>
      <c r="E189" s="266" t="s">
        <v>2476</v>
      </c>
      <c r="F189" s="267">
        <v>1.24</v>
      </c>
      <c r="G189" s="263"/>
      <c r="H189" s="267">
        <v>1.24</v>
      </c>
      <c r="I189" s="263"/>
      <c r="J189" s="267">
        <v>3.43</v>
      </c>
      <c r="K189" s="263"/>
      <c r="L189" s="267">
        <v>3.43</v>
      </c>
      <c r="M189" s="263"/>
      <c r="N189" s="263"/>
      <c r="O189" s="263"/>
      <c r="P189" s="263"/>
      <c r="Q189" s="263"/>
    </row>
    <row r="190" spans="1:17" ht="19.5" x14ac:dyDescent="0.2">
      <c r="A190" s="252"/>
      <c r="B190" s="268" t="s">
        <v>407</v>
      </c>
      <c r="C190" s="265" t="s">
        <v>212</v>
      </c>
      <c r="D190" s="261" t="s">
        <v>146</v>
      </c>
      <c r="E190" s="266" t="s">
        <v>2477</v>
      </c>
      <c r="F190" s="267">
        <v>109.17</v>
      </c>
      <c r="G190" s="263"/>
      <c r="H190" s="267">
        <v>109.17</v>
      </c>
      <c r="I190" s="263"/>
      <c r="J190" s="267">
        <v>14.19</v>
      </c>
      <c r="K190" s="263"/>
      <c r="L190" s="267">
        <v>14.19</v>
      </c>
      <c r="M190" s="263"/>
      <c r="N190" s="263"/>
      <c r="O190" s="263"/>
      <c r="P190" s="263"/>
      <c r="Q190" s="263"/>
    </row>
    <row r="191" spans="1:17" ht="22.5" x14ac:dyDescent="0.2">
      <c r="A191" s="252"/>
      <c r="B191" s="268" t="s">
        <v>520</v>
      </c>
      <c r="C191" s="265" t="s">
        <v>219</v>
      </c>
      <c r="D191" s="261" t="s">
        <v>220</v>
      </c>
      <c r="E191" s="266" t="s">
        <v>1747</v>
      </c>
      <c r="F191" s="267">
        <v>11.89</v>
      </c>
      <c r="G191" s="263"/>
      <c r="H191" s="263"/>
      <c r="I191" s="263"/>
      <c r="J191" s="267">
        <v>0.62</v>
      </c>
      <c r="K191" s="263"/>
      <c r="L191" s="263"/>
      <c r="M191" s="263"/>
      <c r="N191" s="263"/>
      <c r="O191" s="263"/>
      <c r="P191" s="263"/>
      <c r="Q191" s="263"/>
    </row>
    <row r="192" spans="1:17" ht="22.5" x14ac:dyDescent="0.2">
      <c r="A192" s="252"/>
      <c r="B192" s="268" t="s">
        <v>521</v>
      </c>
      <c r="C192" s="265" t="s">
        <v>505</v>
      </c>
      <c r="D192" s="261" t="s">
        <v>216</v>
      </c>
      <c r="E192" s="266" t="s">
        <v>1758</v>
      </c>
      <c r="F192" s="267">
        <v>11328.8</v>
      </c>
      <c r="G192" s="263"/>
      <c r="H192" s="263"/>
      <c r="I192" s="263"/>
      <c r="J192" s="263"/>
      <c r="K192" s="263"/>
      <c r="L192" s="263"/>
      <c r="M192" s="263"/>
      <c r="N192" s="263"/>
      <c r="O192" s="263"/>
      <c r="P192" s="263"/>
      <c r="Q192" s="263"/>
    </row>
    <row r="193" spans="1:17" ht="22.5" x14ac:dyDescent="0.2">
      <c r="A193" s="252"/>
      <c r="B193" s="268" t="s">
        <v>522</v>
      </c>
      <c r="C193" s="265" t="s">
        <v>523</v>
      </c>
      <c r="D193" s="261" t="s">
        <v>220</v>
      </c>
      <c r="E193" s="266" t="s">
        <v>2478</v>
      </c>
      <c r="F193" s="267">
        <v>85</v>
      </c>
      <c r="G193" s="263"/>
      <c r="H193" s="263"/>
      <c r="I193" s="263"/>
      <c r="J193" s="267">
        <v>4.08</v>
      </c>
      <c r="K193" s="263"/>
      <c r="L193" s="263"/>
      <c r="M193" s="263"/>
      <c r="N193" s="263"/>
      <c r="O193" s="263"/>
      <c r="P193" s="263"/>
      <c r="Q193" s="263"/>
    </row>
    <row r="194" spans="1:17" ht="33.75" x14ac:dyDescent="0.2">
      <c r="A194" s="252"/>
      <c r="B194" s="268" t="s">
        <v>524</v>
      </c>
      <c r="C194" s="265" t="s">
        <v>525</v>
      </c>
      <c r="D194" s="261" t="s">
        <v>412</v>
      </c>
      <c r="E194" s="266" t="s">
        <v>2479</v>
      </c>
      <c r="F194" s="267">
        <v>61.92</v>
      </c>
      <c r="G194" s="263"/>
      <c r="H194" s="263"/>
      <c r="I194" s="263"/>
      <c r="J194" s="267">
        <v>928.8</v>
      </c>
      <c r="K194" s="263"/>
      <c r="L194" s="263"/>
      <c r="M194" s="263"/>
      <c r="N194" s="263"/>
      <c r="O194" s="263"/>
      <c r="P194" s="263"/>
      <c r="Q194" s="263"/>
    </row>
    <row r="195" spans="1:17" ht="22.5" x14ac:dyDescent="0.2">
      <c r="A195" s="252"/>
      <c r="B195" s="268" t="s">
        <v>526</v>
      </c>
      <c r="C195" s="265" t="s">
        <v>414</v>
      </c>
      <c r="D195" s="261" t="s">
        <v>220</v>
      </c>
      <c r="E195" s="266" t="s">
        <v>2480</v>
      </c>
      <c r="F195" s="267">
        <v>763.06</v>
      </c>
      <c r="G195" s="263"/>
      <c r="H195" s="263"/>
      <c r="I195" s="263"/>
      <c r="J195" s="267">
        <v>0.92</v>
      </c>
      <c r="K195" s="263"/>
      <c r="L195" s="263"/>
      <c r="M195" s="263"/>
      <c r="N195" s="263"/>
      <c r="O195" s="263"/>
      <c r="P195" s="263"/>
      <c r="Q195" s="263"/>
    </row>
    <row r="196" spans="1:17" ht="22.5" x14ac:dyDescent="0.2">
      <c r="A196" s="252"/>
      <c r="B196" s="268" t="s">
        <v>527</v>
      </c>
      <c r="C196" s="265" t="s">
        <v>416</v>
      </c>
      <c r="D196" s="261" t="s">
        <v>231</v>
      </c>
      <c r="E196" s="266" t="s">
        <v>2481</v>
      </c>
      <c r="F196" s="267">
        <v>2.38</v>
      </c>
      <c r="G196" s="263"/>
      <c r="H196" s="263"/>
      <c r="I196" s="263"/>
      <c r="J196" s="263"/>
      <c r="K196" s="263"/>
      <c r="L196" s="263"/>
      <c r="M196" s="263"/>
      <c r="N196" s="263"/>
      <c r="O196" s="263"/>
      <c r="P196" s="263"/>
      <c r="Q196" s="263"/>
    </row>
    <row r="197" spans="1:17" ht="22.5" x14ac:dyDescent="0.2">
      <c r="A197" s="252"/>
      <c r="B197" s="268" t="s">
        <v>528</v>
      </c>
      <c r="C197" s="265" t="s">
        <v>418</v>
      </c>
      <c r="D197" s="261" t="s">
        <v>220</v>
      </c>
      <c r="E197" s="266" t="s">
        <v>2482</v>
      </c>
      <c r="F197" s="267">
        <v>4.88</v>
      </c>
      <c r="G197" s="263"/>
      <c r="H197" s="263"/>
      <c r="I197" s="263"/>
      <c r="J197" s="267">
        <v>2.0099999999999998</v>
      </c>
      <c r="K197" s="263"/>
      <c r="L197" s="263"/>
      <c r="M197" s="263"/>
      <c r="N197" s="263"/>
      <c r="O197" s="263"/>
      <c r="P197" s="263"/>
      <c r="Q197" s="263"/>
    </row>
    <row r="198" spans="1:17" ht="43.5" x14ac:dyDescent="0.2">
      <c r="A198" s="252">
        <v>36</v>
      </c>
      <c r="B198" s="258" t="s">
        <v>539</v>
      </c>
      <c r="C198" s="259" t="s">
        <v>2483</v>
      </c>
      <c r="D198" s="260" t="s">
        <v>399</v>
      </c>
      <c r="E198" s="261" t="s">
        <v>550</v>
      </c>
      <c r="F198" s="262">
        <v>12101.59</v>
      </c>
      <c r="G198" s="262">
        <v>1097.3599999999999</v>
      </c>
      <c r="H198" s="262">
        <v>278</v>
      </c>
      <c r="I198" s="262">
        <v>6.73</v>
      </c>
      <c r="J198" s="263">
        <v>2541</v>
      </c>
      <c r="K198" s="263">
        <v>230</v>
      </c>
      <c r="L198" s="263">
        <v>58</v>
      </c>
      <c r="M198" s="263">
        <v>1</v>
      </c>
      <c r="N198" s="263">
        <v>79.75</v>
      </c>
      <c r="O198" s="263">
        <v>16.75</v>
      </c>
      <c r="P198" s="263">
        <v>0.37</v>
      </c>
      <c r="Q198" s="263">
        <v>0.08</v>
      </c>
    </row>
    <row r="199" spans="1:17" ht="19.5" x14ac:dyDescent="0.2">
      <c r="A199" s="252"/>
      <c r="B199" s="264"/>
      <c r="C199" s="265" t="s">
        <v>514</v>
      </c>
      <c r="D199" s="261" t="s">
        <v>119</v>
      </c>
      <c r="E199" s="266" t="s">
        <v>2484</v>
      </c>
      <c r="F199" s="267">
        <v>13.76</v>
      </c>
      <c r="G199" s="267">
        <v>13.76</v>
      </c>
      <c r="H199" s="263"/>
      <c r="I199" s="263"/>
      <c r="J199" s="267">
        <v>230.48</v>
      </c>
      <c r="K199" s="267">
        <v>230.48</v>
      </c>
      <c r="L199" s="263"/>
      <c r="M199" s="263"/>
      <c r="N199" s="263"/>
      <c r="O199" s="263"/>
      <c r="P199" s="263"/>
      <c r="Q199" s="263"/>
    </row>
    <row r="200" spans="1:17" ht="19.5" x14ac:dyDescent="0.2">
      <c r="A200" s="252"/>
      <c r="B200" s="268" t="s">
        <v>402</v>
      </c>
      <c r="C200" s="265" t="s">
        <v>403</v>
      </c>
      <c r="D200" s="261" t="s">
        <v>146</v>
      </c>
      <c r="E200" s="266" t="s">
        <v>2485</v>
      </c>
      <c r="F200" s="267">
        <v>255.96</v>
      </c>
      <c r="G200" s="263"/>
      <c r="H200" s="267">
        <v>255.96</v>
      </c>
      <c r="I200" s="267">
        <v>18.2</v>
      </c>
      <c r="J200" s="267">
        <v>15.36</v>
      </c>
      <c r="K200" s="263"/>
      <c r="L200" s="267">
        <v>15.36</v>
      </c>
      <c r="M200" s="267">
        <v>1.0900000000000001</v>
      </c>
      <c r="N200" s="263"/>
      <c r="O200" s="263"/>
      <c r="P200" s="263"/>
      <c r="Q200" s="263"/>
    </row>
    <row r="201" spans="1:17" ht="22.5" x14ac:dyDescent="0.2">
      <c r="A201" s="252"/>
      <c r="B201" s="268" t="s">
        <v>190</v>
      </c>
      <c r="C201" s="265" t="s">
        <v>191</v>
      </c>
      <c r="D201" s="261" t="s">
        <v>146</v>
      </c>
      <c r="E201" s="266" t="s">
        <v>1591</v>
      </c>
      <c r="F201" s="267">
        <v>127.47</v>
      </c>
      <c r="G201" s="263"/>
      <c r="H201" s="267">
        <v>127.47</v>
      </c>
      <c r="I201" s="267">
        <v>18.2</v>
      </c>
      <c r="J201" s="267">
        <v>2.5499999999999998</v>
      </c>
      <c r="K201" s="263"/>
      <c r="L201" s="267">
        <v>2.5499999999999998</v>
      </c>
      <c r="M201" s="267">
        <v>0.36</v>
      </c>
      <c r="N201" s="263"/>
      <c r="O201" s="263"/>
      <c r="P201" s="263"/>
      <c r="Q201" s="263"/>
    </row>
    <row r="202" spans="1:17" ht="19.5" x14ac:dyDescent="0.2">
      <c r="A202" s="252"/>
      <c r="B202" s="268" t="s">
        <v>356</v>
      </c>
      <c r="C202" s="265" t="s">
        <v>200</v>
      </c>
      <c r="D202" s="261" t="s">
        <v>146</v>
      </c>
      <c r="E202" s="266" t="s">
        <v>2486</v>
      </c>
      <c r="F202" s="267">
        <v>1.24</v>
      </c>
      <c r="G202" s="263"/>
      <c r="H202" s="267">
        <v>1.24</v>
      </c>
      <c r="I202" s="263"/>
      <c r="J202" s="267">
        <v>9.09</v>
      </c>
      <c r="K202" s="263"/>
      <c r="L202" s="267">
        <v>9.09</v>
      </c>
      <c r="M202" s="263"/>
      <c r="N202" s="263"/>
      <c r="O202" s="263"/>
      <c r="P202" s="263"/>
      <c r="Q202" s="263"/>
    </row>
    <row r="203" spans="1:17" ht="19.5" x14ac:dyDescent="0.2">
      <c r="A203" s="252"/>
      <c r="B203" s="268" t="s">
        <v>407</v>
      </c>
      <c r="C203" s="265" t="s">
        <v>212</v>
      </c>
      <c r="D203" s="261" t="s">
        <v>146</v>
      </c>
      <c r="E203" s="266" t="s">
        <v>2487</v>
      </c>
      <c r="F203" s="267">
        <v>109.17</v>
      </c>
      <c r="G203" s="263"/>
      <c r="H203" s="267">
        <v>109.17</v>
      </c>
      <c r="I203" s="263"/>
      <c r="J203" s="267">
        <v>31.66</v>
      </c>
      <c r="K203" s="263"/>
      <c r="L203" s="267">
        <v>31.66</v>
      </c>
      <c r="M203" s="263"/>
      <c r="N203" s="263"/>
      <c r="O203" s="263"/>
      <c r="P203" s="263"/>
      <c r="Q203" s="263"/>
    </row>
    <row r="204" spans="1:17" ht="22.5" x14ac:dyDescent="0.2">
      <c r="A204" s="252"/>
      <c r="B204" s="268" t="s">
        <v>520</v>
      </c>
      <c r="C204" s="265" t="s">
        <v>219</v>
      </c>
      <c r="D204" s="261" t="s">
        <v>220</v>
      </c>
      <c r="E204" s="266" t="s">
        <v>2488</v>
      </c>
      <c r="F204" s="267">
        <v>11.89</v>
      </c>
      <c r="G204" s="263"/>
      <c r="H204" s="263"/>
      <c r="I204" s="263"/>
      <c r="J204" s="267">
        <v>1.67</v>
      </c>
      <c r="K204" s="263"/>
      <c r="L204" s="263"/>
      <c r="M204" s="263"/>
      <c r="N204" s="263"/>
      <c r="O204" s="263"/>
      <c r="P204" s="263"/>
      <c r="Q204" s="263"/>
    </row>
    <row r="205" spans="1:17" ht="22.5" x14ac:dyDescent="0.2">
      <c r="A205" s="252"/>
      <c r="B205" s="268" t="s">
        <v>521</v>
      </c>
      <c r="C205" s="265" t="s">
        <v>505</v>
      </c>
      <c r="D205" s="261" t="s">
        <v>216</v>
      </c>
      <c r="E205" s="266" t="s">
        <v>2489</v>
      </c>
      <c r="F205" s="267">
        <v>11328.8</v>
      </c>
      <c r="G205" s="263"/>
      <c r="H205" s="263"/>
      <c r="I205" s="263"/>
      <c r="J205" s="267">
        <v>1.1299999999999999</v>
      </c>
      <c r="K205" s="263"/>
      <c r="L205" s="263"/>
      <c r="M205" s="263"/>
      <c r="N205" s="263"/>
      <c r="O205" s="263"/>
      <c r="P205" s="263"/>
      <c r="Q205" s="263"/>
    </row>
    <row r="206" spans="1:17" ht="22.5" x14ac:dyDescent="0.2">
      <c r="A206" s="252"/>
      <c r="B206" s="268" t="s">
        <v>522</v>
      </c>
      <c r="C206" s="265" t="s">
        <v>523</v>
      </c>
      <c r="D206" s="261" t="s">
        <v>220</v>
      </c>
      <c r="E206" s="266" t="s">
        <v>2490</v>
      </c>
      <c r="F206" s="267">
        <v>85</v>
      </c>
      <c r="G206" s="263"/>
      <c r="H206" s="263"/>
      <c r="I206" s="263"/>
      <c r="J206" s="267">
        <v>10.89</v>
      </c>
      <c r="K206" s="263"/>
      <c r="L206" s="263"/>
      <c r="M206" s="263"/>
      <c r="N206" s="263"/>
      <c r="O206" s="263"/>
      <c r="P206" s="263"/>
      <c r="Q206" s="263"/>
    </row>
    <row r="207" spans="1:17" ht="33.75" x14ac:dyDescent="0.2">
      <c r="A207" s="252"/>
      <c r="B207" s="268" t="s">
        <v>547</v>
      </c>
      <c r="C207" s="265" t="s">
        <v>548</v>
      </c>
      <c r="D207" s="261" t="s">
        <v>412</v>
      </c>
      <c r="E207" s="266" t="s">
        <v>2491</v>
      </c>
      <c r="F207" s="267">
        <v>105.91</v>
      </c>
      <c r="G207" s="263"/>
      <c r="H207" s="263"/>
      <c r="I207" s="263"/>
      <c r="J207" s="267">
        <v>2224.11</v>
      </c>
      <c r="K207" s="263"/>
      <c r="L207" s="263"/>
      <c r="M207" s="263"/>
      <c r="N207" s="263"/>
      <c r="O207" s="263"/>
      <c r="P207" s="263"/>
      <c r="Q207" s="263"/>
    </row>
    <row r="208" spans="1:17" ht="22.5" x14ac:dyDescent="0.2">
      <c r="A208" s="252"/>
      <c r="B208" s="268" t="s">
        <v>526</v>
      </c>
      <c r="C208" s="265" t="s">
        <v>414</v>
      </c>
      <c r="D208" s="261" t="s">
        <v>220</v>
      </c>
      <c r="E208" s="266" t="s">
        <v>2492</v>
      </c>
      <c r="F208" s="267">
        <v>763.06</v>
      </c>
      <c r="G208" s="263"/>
      <c r="H208" s="263"/>
      <c r="I208" s="263"/>
      <c r="J208" s="267">
        <v>3.36</v>
      </c>
      <c r="K208" s="263"/>
      <c r="L208" s="263"/>
      <c r="M208" s="263"/>
      <c r="N208" s="263"/>
      <c r="O208" s="263"/>
      <c r="P208" s="263"/>
      <c r="Q208" s="263"/>
    </row>
    <row r="209" spans="1:17" ht="22.5" x14ac:dyDescent="0.2">
      <c r="A209" s="252"/>
      <c r="B209" s="268" t="s">
        <v>527</v>
      </c>
      <c r="C209" s="265" t="s">
        <v>416</v>
      </c>
      <c r="D209" s="261" t="s">
        <v>231</v>
      </c>
      <c r="E209" s="266" t="s">
        <v>2493</v>
      </c>
      <c r="F209" s="267">
        <v>2.38</v>
      </c>
      <c r="G209" s="263"/>
      <c r="H209" s="263"/>
      <c r="I209" s="263"/>
      <c r="J209" s="267">
        <v>0.02</v>
      </c>
      <c r="K209" s="263"/>
      <c r="L209" s="263"/>
      <c r="M209" s="263"/>
      <c r="N209" s="263"/>
      <c r="O209" s="263"/>
      <c r="P209" s="263"/>
      <c r="Q209" s="263"/>
    </row>
    <row r="210" spans="1:17" ht="22.5" x14ac:dyDescent="0.2">
      <c r="A210" s="252"/>
      <c r="B210" s="268" t="s">
        <v>528</v>
      </c>
      <c r="C210" s="265" t="s">
        <v>418</v>
      </c>
      <c r="D210" s="261" t="s">
        <v>220</v>
      </c>
      <c r="E210" s="266" t="s">
        <v>2494</v>
      </c>
      <c r="F210" s="267">
        <v>4.88</v>
      </c>
      <c r="G210" s="263"/>
      <c r="H210" s="263"/>
      <c r="I210" s="263"/>
      <c r="J210" s="267">
        <v>11.26</v>
      </c>
      <c r="K210" s="263"/>
      <c r="L210" s="263"/>
      <c r="M210" s="263"/>
      <c r="N210" s="263"/>
      <c r="O210" s="263"/>
      <c r="P210" s="263"/>
      <c r="Q210" s="263"/>
    </row>
    <row r="211" spans="1:17" ht="43.5" x14ac:dyDescent="0.2">
      <c r="A211" s="252">
        <v>37</v>
      </c>
      <c r="B211" s="258" t="s">
        <v>1774</v>
      </c>
      <c r="C211" s="259" t="s">
        <v>2495</v>
      </c>
      <c r="D211" s="260" t="s">
        <v>399</v>
      </c>
      <c r="E211" s="261" t="s">
        <v>2496</v>
      </c>
      <c r="F211" s="262">
        <v>104.4</v>
      </c>
      <c r="G211" s="262">
        <v>82.16</v>
      </c>
      <c r="H211" s="262">
        <v>15.29</v>
      </c>
      <c r="I211" s="263"/>
      <c r="J211" s="263">
        <v>19</v>
      </c>
      <c r="K211" s="263">
        <v>15</v>
      </c>
      <c r="L211" s="263">
        <v>3</v>
      </c>
      <c r="M211" s="263"/>
      <c r="N211" s="263">
        <v>5.01</v>
      </c>
      <c r="O211" s="263">
        <v>0.9</v>
      </c>
      <c r="P211" s="263"/>
      <c r="Q211" s="263"/>
    </row>
    <row r="212" spans="1:17" ht="19.5" x14ac:dyDescent="0.2">
      <c r="A212" s="252"/>
      <c r="B212" s="264"/>
      <c r="C212" s="265" t="s">
        <v>1777</v>
      </c>
      <c r="D212" s="261" t="s">
        <v>119</v>
      </c>
      <c r="E212" s="266" t="s">
        <v>2497</v>
      </c>
      <c r="F212" s="267">
        <v>16.399999999999999</v>
      </c>
      <c r="G212" s="267">
        <v>16.399999999999999</v>
      </c>
      <c r="H212" s="263"/>
      <c r="I212" s="263"/>
      <c r="J212" s="267">
        <v>14.76</v>
      </c>
      <c r="K212" s="267">
        <v>14.76</v>
      </c>
      <c r="L212" s="263"/>
      <c r="M212" s="263"/>
      <c r="N212" s="263"/>
      <c r="O212" s="263"/>
      <c r="P212" s="263"/>
      <c r="Q212" s="263"/>
    </row>
    <row r="213" spans="1:17" ht="22.5" x14ac:dyDescent="0.2">
      <c r="A213" s="252"/>
      <c r="B213" s="268" t="s">
        <v>1779</v>
      </c>
      <c r="C213" s="265" t="s">
        <v>1463</v>
      </c>
      <c r="D213" s="261" t="s">
        <v>146</v>
      </c>
      <c r="E213" s="266" t="s">
        <v>2498</v>
      </c>
      <c r="F213" s="267">
        <v>10.19</v>
      </c>
      <c r="G213" s="263"/>
      <c r="H213" s="267">
        <v>10.19</v>
      </c>
      <c r="I213" s="263"/>
      <c r="J213" s="267">
        <v>2.75</v>
      </c>
      <c r="K213" s="263"/>
      <c r="L213" s="267">
        <v>2.75</v>
      </c>
      <c r="M213" s="263"/>
      <c r="N213" s="263"/>
      <c r="O213" s="263"/>
      <c r="P213" s="263"/>
      <c r="Q213" s="263"/>
    </row>
    <row r="214" spans="1:17" ht="22.5" x14ac:dyDescent="0.2">
      <c r="A214" s="252"/>
      <c r="B214" s="268" t="s">
        <v>1781</v>
      </c>
      <c r="C214" s="265" t="s">
        <v>388</v>
      </c>
      <c r="D214" s="261" t="s">
        <v>216</v>
      </c>
      <c r="E214" s="266" t="s">
        <v>1782</v>
      </c>
      <c r="F214" s="267">
        <v>16871.82</v>
      </c>
      <c r="G214" s="263"/>
      <c r="H214" s="263"/>
      <c r="I214" s="263"/>
      <c r="J214" s="263"/>
      <c r="K214" s="263"/>
      <c r="L214" s="263"/>
      <c r="M214" s="263"/>
      <c r="N214" s="263"/>
      <c r="O214" s="263"/>
      <c r="P214" s="263"/>
      <c r="Q214" s="263"/>
    </row>
    <row r="215" spans="1:17" ht="22.5" x14ac:dyDescent="0.2">
      <c r="A215" s="252"/>
      <c r="B215" s="268" t="s">
        <v>632</v>
      </c>
      <c r="C215" s="265" t="s">
        <v>390</v>
      </c>
      <c r="D215" s="261" t="s">
        <v>216</v>
      </c>
      <c r="E215" s="266" t="s">
        <v>1615</v>
      </c>
      <c r="F215" s="267">
        <v>20706</v>
      </c>
      <c r="G215" s="263"/>
      <c r="H215" s="263"/>
      <c r="I215" s="263"/>
      <c r="J215" s="263"/>
      <c r="K215" s="263"/>
      <c r="L215" s="263"/>
      <c r="M215" s="263"/>
      <c r="N215" s="263"/>
      <c r="O215" s="263"/>
      <c r="P215" s="263"/>
      <c r="Q215" s="263"/>
    </row>
    <row r="216" spans="1:17" ht="22.5" x14ac:dyDescent="0.2">
      <c r="A216" s="252"/>
      <c r="B216" s="268" t="s">
        <v>633</v>
      </c>
      <c r="C216" s="265" t="s">
        <v>392</v>
      </c>
      <c r="D216" s="261" t="s">
        <v>231</v>
      </c>
      <c r="E216" s="266" t="s">
        <v>2499</v>
      </c>
      <c r="F216" s="267">
        <v>40.450000000000003</v>
      </c>
      <c r="G216" s="263"/>
      <c r="H216" s="263"/>
      <c r="I216" s="263"/>
      <c r="J216" s="267">
        <v>0.15</v>
      </c>
      <c r="K216" s="263"/>
      <c r="L216" s="263"/>
      <c r="M216" s="263"/>
      <c r="N216" s="263"/>
      <c r="O216" s="263"/>
      <c r="P216" s="263"/>
      <c r="Q216" s="263"/>
    </row>
    <row r="217" spans="1:17" ht="22.5" x14ac:dyDescent="0.2">
      <c r="A217" s="252"/>
      <c r="B217" s="268" t="s">
        <v>1784</v>
      </c>
      <c r="C217" s="265" t="s">
        <v>418</v>
      </c>
      <c r="D217" s="261" t="s">
        <v>220</v>
      </c>
      <c r="E217" s="266" t="s">
        <v>2500</v>
      </c>
      <c r="F217" s="267">
        <v>4.88</v>
      </c>
      <c r="G217" s="263"/>
      <c r="H217" s="263"/>
      <c r="I217" s="263"/>
      <c r="J217" s="267">
        <v>0.88</v>
      </c>
      <c r="K217" s="263"/>
      <c r="L217" s="263"/>
      <c r="M217" s="263"/>
      <c r="N217" s="263"/>
      <c r="O217" s="263"/>
      <c r="P217" s="263"/>
      <c r="Q217" s="263"/>
    </row>
    <row r="218" spans="1:17" ht="43.5" x14ac:dyDescent="0.2">
      <c r="A218" s="252">
        <v>38</v>
      </c>
      <c r="B218" s="258" t="s">
        <v>1979</v>
      </c>
      <c r="C218" s="259" t="s">
        <v>2501</v>
      </c>
      <c r="D218" s="260" t="s">
        <v>399</v>
      </c>
      <c r="E218" s="261" t="s">
        <v>550</v>
      </c>
      <c r="F218" s="262">
        <v>118.06</v>
      </c>
      <c r="G218" s="262">
        <v>82.16</v>
      </c>
      <c r="H218" s="262">
        <v>15.29</v>
      </c>
      <c r="I218" s="263"/>
      <c r="J218" s="263">
        <v>25</v>
      </c>
      <c r="K218" s="263">
        <v>17</v>
      </c>
      <c r="L218" s="263">
        <v>3</v>
      </c>
      <c r="M218" s="263"/>
      <c r="N218" s="263">
        <v>5.01</v>
      </c>
      <c r="O218" s="263">
        <v>1.05</v>
      </c>
      <c r="P218" s="263"/>
      <c r="Q218" s="263"/>
    </row>
    <row r="219" spans="1:17" ht="19.5" x14ac:dyDescent="0.2">
      <c r="A219" s="252"/>
      <c r="B219" s="264"/>
      <c r="C219" s="265" t="s">
        <v>1777</v>
      </c>
      <c r="D219" s="261" t="s">
        <v>119</v>
      </c>
      <c r="E219" s="266" t="s">
        <v>2502</v>
      </c>
      <c r="F219" s="267">
        <v>16.399999999999999</v>
      </c>
      <c r="G219" s="267">
        <v>16.399999999999999</v>
      </c>
      <c r="H219" s="263"/>
      <c r="I219" s="263"/>
      <c r="J219" s="267">
        <v>17.22</v>
      </c>
      <c r="K219" s="267">
        <v>17.22</v>
      </c>
      <c r="L219" s="263"/>
      <c r="M219" s="263"/>
      <c r="N219" s="263"/>
      <c r="O219" s="263"/>
      <c r="P219" s="263"/>
      <c r="Q219" s="263"/>
    </row>
    <row r="220" spans="1:17" ht="22.5" x14ac:dyDescent="0.2">
      <c r="A220" s="252"/>
      <c r="B220" s="268" t="s">
        <v>1779</v>
      </c>
      <c r="C220" s="265" t="s">
        <v>1463</v>
      </c>
      <c r="D220" s="261" t="s">
        <v>146</v>
      </c>
      <c r="E220" s="266" t="s">
        <v>2503</v>
      </c>
      <c r="F220" s="267">
        <v>10.19</v>
      </c>
      <c r="G220" s="263"/>
      <c r="H220" s="267">
        <v>10.19</v>
      </c>
      <c r="I220" s="263"/>
      <c r="J220" s="267">
        <v>3.26</v>
      </c>
      <c r="K220" s="263"/>
      <c r="L220" s="267">
        <v>3.26</v>
      </c>
      <c r="M220" s="263"/>
      <c r="N220" s="263"/>
      <c r="O220" s="263"/>
      <c r="P220" s="263"/>
      <c r="Q220" s="263"/>
    </row>
    <row r="221" spans="1:17" ht="22.5" x14ac:dyDescent="0.2">
      <c r="A221" s="252"/>
      <c r="B221" s="268" t="s">
        <v>1781</v>
      </c>
      <c r="C221" s="265" t="s">
        <v>388</v>
      </c>
      <c r="D221" s="261" t="s">
        <v>216</v>
      </c>
      <c r="E221" s="266" t="s">
        <v>1782</v>
      </c>
      <c r="F221" s="267">
        <v>16871.82</v>
      </c>
      <c r="G221" s="263"/>
      <c r="H221" s="263"/>
      <c r="I221" s="263"/>
      <c r="J221" s="263"/>
      <c r="K221" s="263"/>
      <c r="L221" s="263"/>
      <c r="M221" s="263"/>
      <c r="N221" s="263"/>
      <c r="O221" s="263"/>
      <c r="P221" s="263"/>
      <c r="Q221" s="263"/>
    </row>
    <row r="222" spans="1:17" ht="22.5" x14ac:dyDescent="0.2">
      <c r="A222" s="252"/>
      <c r="B222" s="268" t="s">
        <v>632</v>
      </c>
      <c r="C222" s="265" t="s">
        <v>390</v>
      </c>
      <c r="D222" s="261" t="s">
        <v>216</v>
      </c>
      <c r="E222" s="266" t="s">
        <v>1615</v>
      </c>
      <c r="F222" s="267">
        <v>20706</v>
      </c>
      <c r="G222" s="263"/>
      <c r="H222" s="263"/>
      <c r="I222" s="263"/>
      <c r="J222" s="263"/>
      <c r="K222" s="263"/>
      <c r="L222" s="263"/>
      <c r="M222" s="263"/>
      <c r="N222" s="263"/>
      <c r="O222" s="263"/>
      <c r="P222" s="263"/>
      <c r="Q222" s="263"/>
    </row>
    <row r="223" spans="1:17" ht="22.5" x14ac:dyDescent="0.2">
      <c r="A223" s="252"/>
      <c r="B223" s="268" t="s">
        <v>633</v>
      </c>
      <c r="C223" s="265" t="s">
        <v>392</v>
      </c>
      <c r="D223" s="261" t="s">
        <v>231</v>
      </c>
      <c r="E223" s="266" t="s">
        <v>2504</v>
      </c>
      <c r="F223" s="267">
        <v>40.450000000000003</v>
      </c>
      <c r="G223" s="263"/>
      <c r="H223" s="263"/>
      <c r="I223" s="263"/>
      <c r="J223" s="267">
        <v>0.17</v>
      </c>
      <c r="K223" s="263"/>
      <c r="L223" s="263"/>
      <c r="M223" s="263"/>
      <c r="N223" s="263"/>
      <c r="O223" s="263"/>
      <c r="P223" s="263"/>
      <c r="Q223" s="263"/>
    </row>
    <row r="224" spans="1:17" ht="22.5" x14ac:dyDescent="0.2">
      <c r="A224" s="252"/>
      <c r="B224" s="268" t="s">
        <v>1784</v>
      </c>
      <c r="C224" s="265" t="s">
        <v>418</v>
      </c>
      <c r="D224" s="261" t="s">
        <v>220</v>
      </c>
      <c r="E224" s="266" t="s">
        <v>2505</v>
      </c>
      <c r="F224" s="267">
        <v>4.88</v>
      </c>
      <c r="G224" s="263"/>
      <c r="H224" s="263"/>
      <c r="I224" s="263"/>
      <c r="J224" s="267">
        <v>3.89</v>
      </c>
      <c r="K224" s="263"/>
      <c r="L224" s="263"/>
      <c r="M224" s="263"/>
      <c r="N224" s="263"/>
      <c r="O224" s="263"/>
      <c r="P224" s="263"/>
      <c r="Q224" s="263"/>
    </row>
    <row r="225" spans="1:17" ht="41.25" x14ac:dyDescent="0.2">
      <c r="A225" s="252">
        <v>39</v>
      </c>
      <c r="B225" s="258" t="s">
        <v>2506</v>
      </c>
      <c r="C225" s="259" t="s">
        <v>2507</v>
      </c>
      <c r="D225" s="260" t="s">
        <v>736</v>
      </c>
      <c r="E225" s="261" t="s">
        <v>2508</v>
      </c>
      <c r="F225" s="262">
        <v>1140.9000000000001</v>
      </c>
      <c r="G225" s="262">
        <v>243.27</v>
      </c>
      <c r="H225" s="262">
        <v>46.57</v>
      </c>
      <c r="I225" s="263"/>
      <c r="J225" s="263">
        <v>228</v>
      </c>
      <c r="K225" s="263">
        <v>49</v>
      </c>
      <c r="L225" s="263">
        <v>9</v>
      </c>
      <c r="M225" s="263"/>
      <c r="N225" s="263">
        <v>18.8</v>
      </c>
      <c r="O225" s="263">
        <v>3.76</v>
      </c>
      <c r="P225" s="263"/>
      <c r="Q225" s="263"/>
    </row>
    <row r="226" spans="1:17" ht="19.5" x14ac:dyDescent="0.2">
      <c r="A226" s="252"/>
      <c r="B226" s="264"/>
      <c r="C226" s="265" t="s">
        <v>263</v>
      </c>
      <c r="D226" s="261" t="s">
        <v>119</v>
      </c>
      <c r="E226" s="266" t="s">
        <v>2509</v>
      </c>
      <c r="F226" s="267">
        <v>12.94</v>
      </c>
      <c r="G226" s="267">
        <v>12.94</v>
      </c>
      <c r="H226" s="263"/>
      <c r="I226" s="263"/>
      <c r="J226" s="267">
        <v>48.65</v>
      </c>
      <c r="K226" s="267">
        <v>48.65</v>
      </c>
      <c r="L226" s="263"/>
      <c r="M226" s="263"/>
      <c r="N226" s="263"/>
      <c r="O226" s="263"/>
      <c r="P226" s="263"/>
      <c r="Q226" s="263"/>
    </row>
    <row r="227" spans="1:17" ht="19.5" x14ac:dyDescent="0.2">
      <c r="A227" s="252"/>
      <c r="B227" s="268" t="s">
        <v>1423</v>
      </c>
      <c r="C227" s="265" t="s">
        <v>1424</v>
      </c>
      <c r="D227" s="261" t="s">
        <v>146</v>
      </c>
      <c r="E227" s="266" t="s">
        <v>2510</v>
      </c>
      <c r="F227" s="267">
        <v>2.46</v>
      </c>
      <c r="G227" s="263"/>
      <c r="H227" s="267">
        <v>2.46</v>
      </c>
      <c r="I227" s="263"/>
      <c r="J227" s="267">
        <v>0.59</v>
      </c>
      <c r="K227" s="263"/>
      <c r="L227" s="267">
        <v>0.59</v>
      </c>
      <c r="M227" s="263"/>
      <c r="N227" s="263"/>
      <c r="O227" s="263"/>
      <c r="P227" s="263"/>
      <c r="Q227" s="263"/>
    </row>
    <row r="228" spans="1:17" ht="19.5" x14ac:dyDescent="0.2">
      <c r="A228" s="252"/>
      <c r="B228" s="268" t="s">
        <v>789</v>
      </c>
      <c r="C228" s="265" t="s">
        <v>212</v>
      </c>
      <c r="D228" s="261" t="s">
        <v>146</v>
      </c>
      <c r="E228" s="266" t="s">
        <v>2511</v>
      </c>
      <c r="F228" s="267">
        <v>109.17</v>
      </c>
      <c r="G228" s="263"/>
      <c r="H228" s="267">
        <v>109.17</v>
      </c>
      <c r="I228" s="263"/>
      <c r="J228" s="267">
        <v>8.73</v>
      </c>
      <c r="K228" s="263"/>
      <c r="L228" s="267">
        <v>8.73</v>
      </c>
      <c r="M228" s="263"/>
      <c r="N228" s="263"/>
      <c r="O228" s="263"/>
      <c r="P228" s="263"/>
      <c r="Q228" s="263"/>
    </row>
    <row r="229" spans="1:17" ht="22.5" x14ac:dyDescent="0.2">
      <c r="A229" s="252"/>
      <c r="B229" s="268" t="s">
        <v>2512</v>
      </c>
      <c r="C229" s="265" t="s">
        <v>2513</v>
      </c>
      <c r="D229" s="261" t="s">
        <v>216</v>
      </c>
      <c r="E229" s="266" t="s">
        <v>2514</v>
      </c>
      <c r="F229" s="267">
        <v>8746.5</v>
      </c>
      <c r="G229" s="263"/>
      <c r="H229" s="263"/>
      <c r="I229" s="263"/>
      <c r="J229" s="267">
        <v>19.239999999999998</v>
      </c>
      <c r="K229" s="263"/>
      <c r="L229" s="263"/>
      <c r="M229" s="263"/>
      <c r="N229" s="263"/>
      <c r="O229" s="263"/>
      <c r="P229" s="263"/>
      <c r="Q229" s="263"/>
    </row>
    <row r="230" spans="1:17" ht="22.5" x14ac:dyDescent="0.2">
      <c r="A230" s="252"/>
      <c r="B230" s="268" t="s">
        <v>2515</v>
      </c>
      <c r="C230" s="265" t="s">
        <v>2516</v>
      </c>
      <c r="D230" s="261" t="s">
        <v>216</v>
      </c>
      <c r="E230" s="266" t="s">
        <v>2517</v>
      </c>
      <c r="F230" s="267">
        <v>14589.4</v>
      </c>
      <c r="G230" s="263"/>
      <c r="H230" s="263"/>
      <c r="I230" s="263"/>
      <c r="J230" s="267">
        <v>2.92</v>
      </c>
      <c r="K230" s="263"/>
      <c r="L230" s="263"/>
      <c r="M230" s="263"/>
      <c r="N230" s="263"/>
      <c r="O230" s="263"/>
      <c r="P230" s="263"/>
      <c r="Q230" s="263"/>
    </row>
    <row r="231" spans="1:17" ht="22.5" x14ac:dyDescent="0.2">
      <c r="A231" s="252"/>
      <c r="B231" s="268" t="s">
        <v>2518</v>
      </c>
      <c r="C231" s="265" t="s">
        <v>2519</v>
      </c>
      <c r="D231" s="261" t="s">
        <v>216</v>
      </c>
      <c r="E231" s="266" t="s">
        <v>2520</v>
      </c>
      <c r="F231" s="267">
        <v>12780.6</v>
      </c>
      <c r="G231" s="263"/>
      <c r="H231" s="263"/>
      <c r="I231" s="263"/>
      <c r="J231" s="267">
        <v>10.220000000000001</v>
      </c>
      <c r="K231" s="263"/>
      <c r="L231" s="263"/>
      <c r="M231" s="263"/>
      <c r="N231" s="263"/>
      <c r="O231" s="263"/>
      <c r="P231" s="263"/>
      <c r="Q231" s="263"/>
    </row>
    <row r="232" spans="1:17" ht="22.5" x14ac:dyDescent="0.2">
      <c r="A232" s="252"/>
      <c r="B232" s="268" t="s">
        <v>2521</v>
      </c>
      <c r="C232" s="265" t="s">
        <v>2522</v>
      </c>
      <c r="D232" s="261" t="s">
        <v>216</v>
      </c>
      <c r="E232" s="266" t="s">
        <v>1469</v>
      </c>
      <c r="F232" s="267">
        <v>38163.26</v>
      </c>
      <c r="G232" s="263"/>
      <c r="H232" s="263"/>
      <c r="I232" s="263"/>
      <c r="J232" s="263"/>
      <c r="K232" s="263"/>
      <c r="L232" s="263"/>
      <c r="M232" s="263"/>
      <c r="N232" s="263"/>
      <c r="O232" s="263"/>
      <c r="P232" s="263"/>
      <c r="Q232" s="263"/>
    </row>
    <row r="233" spans="1:17" ht="22.5" x14ac:dyDescent="0.2">
      <c r="A233" s="252"/>
      <c r="B233" s="268" t="s">
        <v>2523</v>
      </c>
      <c r="C233" s="265" t="s">
        <v>2524</v>
      </c>
      <c r="D233" s="261" t="s">
        <v>216</v>
      </c>
      <c r="E233" s="266" t="s">
        <v>2525</v>
      </c>
      <c r="F233" s="267">
        <v>17616.25</v>
      </c>
      <c r="G233" s="263"/>
      <c r="H233" s="263"/>
      <c r="I233" s="263"/>
      <c r="J233" s="267">
        <v>137.41</v>
      </c>
      <c r="K233" s="263"/>
      <c r="L233" s="263"/>
      <c r="M233" s="263"/>
      <c r="N233" s="263"/>
      <c r="O233" s="263"/>
      <c r="P233" s="263"/>
      <c r="Q233" s="263"/>
    </row>
    <row r="234" spans="1:17" ht="31.5" x14ac:dyDescent="0.2">
      <c r="A234" s="252">
        <v>40</v>
      </c>
      <c r="B234" s="258" t="s">
        <v>2526</v>
      </c>
      <c r="C234" s="259" t="s">
        <v>2527</v>
      </c>
      <c r="D234" s="260" t="s">
        <v>812</v>
      </c>
      <c r="E234" s="261" t="s">
        <v>2528</v>
      </c>
      <c r="F234" s="262" t="s">
        <v>2529</v>
      </c>
      <c r="G234" s="263"/>
      <c r="H234" s="263"/>
      <c r="I234" s="263"/>
      <c r="J234" s="263">
        <v>148</v>
      </c>
      <c r="K234" s="263"/>
      <c r="L234" s="263"/>
      <c r="M234" s="263"/>
      <c r="N234" s="263"/>
      <c r="O234" s="263"/>
      <c r="P234" s="263"/>
      <c r="Q234" s="263"/>
    </row>
    <row r="235" spans="1:17" ht="31.5" x14ac:dyDescent="0.2">
      <c r="A235" s="252">
        <v>41</v>
      </c>
      <c r="B235" s="258" t="s">
        <v>2526</v>
      </c>
      <c r="C235" s="259" t="s">
        <v>2530</v>
      </c>
      <c r="D235" s="260" t="s">
        <v>812</v>
      </c>
      <c r="E235" s="261" t="s">
        <v>2531</v>
      </c>
      <c r="F235" s="262" t="s">
        <v>2529</v>
      </c>
      <c r="G235" s="263"/>
      <c r="H235" s="263"/>
      <c r="I235" s="263"/>
      <c r="J235" s="263">
        <v>396</v>
      </c>
      <c r="K235" s="263"/>
      <c r="L235" s="263"/>
      <c r="M235" s="263"/>
      <c r="N235" s="263"/>
      <c r="O235" s="263"/>
      <c r="P235" s="263"/>
      <c r="Q235" s="263"/>
    </row>
    <row r="236" spans="1:17" ht="60" x14ac:dyDescent="0.2">
      <c r="A236" s="252">
        <v>42</v>
      </c>
      <c r="B236" s="258" t="s">
        <v>2532</v>
      </c>
      <c r="C236" s="259" t="s">
        <v>2533</v>
      </c>
      <c r="D236" s="260" t="s">
        <v>2534</v>
      </c>
      <c r="E236" s="261" t="s">
        <v>1742</v>
      </c>
      <c r="F236" s="262">
        <v>3516.32</v>
      </c>
      <c r="G236" s="262">
        <v>535.48</v>
      </c>
      <c r="H236" s="262">
        <v>35.85</v>
      </c>
      <c r="I236" s="263"/>
      <c r="J236" s="263">
        <v>527</v>
      </c>
      <c r="K236" s="263">
        <v>80</v>
      </c>
      <c r="L236" s="263">
        <v>5</v>
      </c>
      <c r="M236" s="263"/>
      <c r="N236" s="263">
        <v>44</v>
      </c>
      <c r="O236" s="263">
        <v>6.6</v>
      </c>
      <c r="P236" s="263"/>
      <c r="Q236" s="263"/>
    </row>
    <row r="237" spans="1:17" ht="19.5" x14ac:dyDescent="0.2">
      <c r="A237" s="252"/>
      <c r="B237" s="264"/>
      <c r="C237" s="265" t="s">
        <v>2535</v>
      </c>
      <c r="D237" s="261" t="s">
        <v>119</v>
      </c>
      <c r="E237" s="266" t="s">
        <v>2536</v>
      </c>
      <c r="F237" s="267">
        <v>12.17</v>
      </c>
      <c r="G237" s="267">
        <v>12.17</v>
      </c>
      <c r="H237" s="263"/>
      <c r="I237" s="263"/>
      <c r="J237" s="267">
        <v>80.319999999999993</v>
      </c>
      <c r="K237" s="267">
        <v>80.319999999999993</v>
      </c>
      <c r="L237" s="263"/>
      <c r="M237" s="263"/>
      <c r="N237" s="263"/>
      <c r="O237" s="263"/>
      <c r="P237" s="263"/>
      <c r="Q237" s="263"/>
    </row>
    <row r="238" spans="1:17" ht="19.5" x14ac:dyDescent="0.2">
      <c r="A238" s="252"/>
      <c r="B238" s="268" t="s">
        <v>1423</v>
      </c>
      <c r="C238" s="265" t="s">
        <v>1424</v>
      </c>
      <c r="D238" s="261" t="s">
        <v>146</v>
      </c>
      <c r="E238" s="266" t="s">
        <v>2537</v>
      </c>
      <c r="F238" s="267">
        <v>2.46</v>
      </c>
      <c r="G238" s="263"/>
      <c r="H238" s="267">
        <v>2.46</v>
      </c>
      <c r="I238" s="263"/>
      <c r="J238" s="267">
        <v>0.47</v>
      </c>
      <c r="K238" s="263"/>
      <c r="L238" s="267">
        <v>0.47</v>
      </c>
      <c r="M238" s="263"/>
      <c r="N238" s="263"/>
      <c r="O238" s="263"/>
      <c r="P238" s="263"/>
      <c r="Q238" s="263"/>
    </row>
    <row r="239" spans="1:17" ht="19.5" x14ac:dyDescent="0.2">
      <c r="A239" s="252"/>
      <c r="B239" s="268" t="s">
        <v>789</v>
      </c>
      <c r="C239" s="265" t="s">
        <v>212</v>
      </c>
      <c r="D239" s="261" t="s">
        <v>146</v>
      </c>
      <c r="E239" s="266" t="s">
        <v>2538</v>
      </c>
      <c r="F239" s="267">
        <v>109.17</v>
      </c>
      <c r="G239" s="263"/>
      <c r="H239" s="267">
        <v>109.17</v>
      </c>
      <c r="I239" s="263"/>
      <c r="J239" s="267">
        <v>5.46</v>
      </c>
      <c r="K239" s="263"/>
      <c r="L239" s="267">
        <v>5.46</v>
      </c>
      <c r="M239" s="263"/>
      <c r="N239" s="263"/>
      <c r="O239" s="263"/>
      <c r="P239" s="263"/>
      <c r="Q239" s="263"/>
    </row>
    <row r="240" spans="1:17" ht="22.5" x14ac:dyDescent="0.2">
      <c r="A240" s="252"/>
      <c r="B240" s="268" t="s">
        <v>2512</v>
      </c>
      <c r="C240" s="265" t="s">
        <v>2513</v>
      </c>
      <c r="D240" s="261" t="s">
        <v>216</v>
      </c>
      <c r="E240" s="266" t="s">
        <v>2539</v>
      </c>
      <c r="F240" s="267">
        <v>8746.5</v>
      </c>
      <c r="G240" s="263"/>
      <c r="H240" s="263"/>
      <c r="I240" s="263"/>
      <c r="J240" s="267">
        <v>62.1</v>
      </c>
      <c r="K240" s="263"/>
      <c r="L240" s="263"/>
      <c r="M240" s="263"/>
      <c r="N240" s="263"/>
      <c r="O240" s="263"/>
      <c r="P240" s="263"/>
      <c r="Q240" s="263"/>
    </row>
    <row r="241" spans="1:17" ht="22.5" x14ac:dyDescent="0.2">
      <c r="A241" s="252"/>
      <c r="B241" s="268" t="s">
        <v>2540</v>
      </c>
      <c r="C241" s="265" t="s">
        <v>2541</v>
      </c>
      <c r="D241" s="261" t="s">
        <v>216</v>
      </c>
      <c r="E241" s="266" t="s">
        <v>2542</v>
      </c>
      <c r="F241" s="267">
        <v>16220</v>
      </c>
      <c r="G241" s="263"/>
      <c r="H241" s="263"/>
      <c r="I241" s="263"/>
      <c r="J241" s="267">
        <v>58.39</v>
      </c>
      <c r="K241" s="263"/>
      <c r="L241" s="263"/>
      <c r="M241" s="263"/>
      <c r="N241" s="263"/>
      <c r="O241" s="263"/>
      <c r="P241" s="263"/>
      <c r="Q241" s="263"/>
    </row>
    <row r="242" spans="1:17" ht="22.5" x14ac:dyDescent="0.2">
      <c r="A242" s="252"/>
      <c r="B242" s="268" t="s">
        <v>2543</v>
      </c>
      <c r="C242" s="265" t="s">
        <v>2544</v>
      </c>
      <c r="D242" s="261" t="s">
        <v>2545</v>
      </c>
      <c r="E242" s="266" t="s">
        <v>2546</v>
      </c>
      <c r="F242" s="267">
        <v>17850</v>
      </c>
      <c r="G242" s="263"/>
      <c r="H242" s="263"/>
      <c r="I242" s="263"/>
      <c r="J242" s="267">
        <v>321.3</v>
      </c>
      <c r="K242" s="263"/>
      <c r="L242" s="263"/>
      <c r="M242" s="263"/>
      <c r="N242" s="263"/>
      <c r="O242" s="263"/>
      <c r="P242" s="263"/>
      <c r="Q242" s="263"/>
    </row>
    <row r="243" spans="1:17" ht="60" x14ac:dyDescent="0.2">
      <c r="A243" s="252">
        <v>43</v>
      </c>
      <c r="B243" s="258" t="s">
        <v>2547</v>
      </c>
      <c r="C243" s="259" t="s">
        <v>2548</v>
      </c>
      <c r="D243" s="260" t="s">
        <v>887</v>
      </c>
      <c r="E243" s="261" t="s">
        <v>2549</v>
      </c>
      <c r="F243" s="262">
        <v>417.46</v>
      </c>
      <c r="G243" s="262">
        <v>79.650000000000006</v>
      </c>
      <c r="H243" s="262">
        <v>10.15</v>
      </c>
      <c r="I243" s="262">
        <v>0.16</v>
      </c>
      <c r="J243" s="263">
        <v>58</v>
      </c>
      <c r="K243" s="263">
        <v>11</v>
      </c>
      <c r="L243" s="263">
        <v>1</v>
      </c>
      <c r="M243" s="263"/>
      <c r="N243" s="263">
        <v>5.31</v>
      </c>
      <c r="O243" s="263">
        <v>0.74</v>
      </c>
      <c r="P243" s="263">
        <v>0.01</v>
      </c>
      <c r="Q243" s="263"/>
    </row>
    <row r="244" spans="1:17" ht="19.5" x14ac:dyDescent="0.2">
      <c r="A244" s="252"/>
      <c r="B244" s="264"/>
      <c r="C244" s="265" t="s">
        <v>2550</v>
      </c>
      <c r="D244" s="261" t="s">
        <v>119</v>
      </c>
      <c r="E244" s="266" t="s">
        <v>2551</v>
      </c>
      <c r="F244" s="267">
        <v>15</v>
      </c>
      <c r="G244" s="267">
        <v>15</v>
      </c>
      <c r="H244" s="263"/>
      <c r="I244" s="263"/>
      <c r="J244" s="267">
        <v>11.1</v>
      </c>
      <c r="K244" s="267">
        <v>11.1</v>
      </c>
      <c r="L244" s="263"/>
      <c r="M244" s="263"/>
      <c r="N244" s="263"/>
      <c r="O244" s="263"/>
      <c r="P244" s="263"/>
      <c r="Q244" s="263"/>
    </row>
    <row r="245" spans="1:17" ht="19.5" x14ac:dyDescent="0.2">
      <c r="A245" s="252"/>
      <c r="B245" s="268" t="s">
        <v>801</v>
      </c>
      <c r="C245" s="265" t="s">
        <v>802</v>
      </c>
      <c r="D245" s="261" t="s">
        <v>146</v>
      </c>
      <c r="E245" s="266" t="s">
        <v>1309</v>
      </c>
      <c r="F245" s="267">
        <v>76.88</v>
      </c>
      <c r="G245" s="263"/>
      <c r="H245" s="267">
        <v>76.88</v>
      </c>
      <c r="I245" s="267">
        <v>15.62</v>
      </c>
      <c r="J245" s="263"/>
      <c r="K245" s="263"/>
      <c r="L245" s="263"/>
      <c r="M245" s="263"/>
      <c r="N245" s="263"/>
      <c r="O245" s="263"/>
      <c r="P245" s="263"/>
      <c r="Q245" s="263"/>
    </row>
    <row r="246" spans="1:17" ht="19.5" x14ac:dyDescent="0.2">
      <c r="A246" s="252"/>
      <c r="B246" s="268" t="s">
        <v>1310</v>
      </c>
      <c r="C246" s="265" t="s">
        <v>1311</v>
      </c>
      <c r="D246" s="261" t="s">
        <v>146</v>
      </c>
      <c r="E246" s="266" t="s">
        <v>1309</v>
      </c>
      <c r="F246" s="267">
        <v>1.93</v>
      </c>
      <c r="G246" s="263"/>
      <c r="H246" s="267">
        <v>1.93</v>
      </c>
      <c r="I246" s="263"/>
      <c r="J246" s="263"/>
      <c r="K246" s="263"/>
      <c r="L246" s="263"/>
      <c r="M246" s="263"/>
      <c r="N246" s="263"/>
      <c r="O246" s="263"/>
      <c r="P246" s="263"/>
      <c r="Q246" s="263"/>
    </row>
    <row r="247" spans="1:17" ht="22.5" x14ac:dyDescent="0.2">
      <c r="A247" s="252"/>
      <c r="B247" s="268" t="s">
        <v>1312</v>
      </c>
      <c r="C247" s="265" t="s">
        <v>1313</v>
      </c>
      <c r="D247" s="261" t="s">
        <v>146</v>
      </c>
      <c r="E247" s="266" t="s">
        <v>2552</v>
      </c>
      <c r="F247" s="267">
        <v>7.38</v>
      </c>
      <c r="G247" s="263"/>
      <c r="H247" s="267">
        <v>7.38</v>
      </c>
      <c r="I247" s="263"/>
      <c r="J247" s="267">
        <v>1.18</v>
      </c>
      <c r="K247" s="263"/>
      <c r="L247" s="267">
        <v>1.18</v>
      </c>
      <c r="M247" s="263"/>
      <c r="N247" s="263"/>
      <c r="O247" s="263"/>
      <c r="P247" s="263"/>
      <c r="Q247" s="263"/>
    </row>
    <row r="248" spans="1:17" ht="19.5" x14ac:dyDescent="0.2">
      <c r="A248" s="252"/>
      <c r="B248" s="268" t="s">
        <v>407</v>
      </c>
      <c r="C248" s="265" t="s">
        <v>212</v>
      </c>
      <c r="D248" s="261" t="s">
        <v>146</v>
      </c>
      <c r="E248" s="266" t="s">
        <v>1309</v>
      </c>
      <c r="F248" s="267">
        <v>109.17</v>
      </c>
      <c r="G248" s="263"/>
      <c r="H248" s="267">
        <v>109.17</v>
      </c>
      <c r="I248" s="263"/>
      <c r="J248" s="263"/>
      <c r="K248" s="263"/>
      <c r="L248" s="263"/>
      <c r="M248" s="263"/>
      <c r="N248" s="263"/>
      <c r="O248" s="263"/>
      <c r="P248" s="263"/>
      <c r="Q248" s="263"/>
    </row>
    <row r="249" spans="1:17" ht="22.5" x14ac:dyDescent="0.2">
      <c r="A249" s="252"/>
      <c r="B249" s="268" t="s">
        <v>2553</v>
      </c>
      <c r="C249" s="265" t="s">
        <v>237</v>
      </c>
      <c r="D249" s="261" t="s">
        <v>216</v>
      </c>
      <c r="E249" s="266" t="s">
        <v>2554</v>
      </c>
      <c r="F249" s="267">
        <v>23800</v>
      </c>
      <c r="G249" s="263"/>
      <c r="H249" s="263"/>
      <c r="I249" s="263"/>
      <c r="J249" s="267">
        <v>40.46</v>
      </c>
      <c r="K249" s="263"/>
      <c r="L249" s="263"/>
      <c r="M249" s="263"/>
      <c r="N249" s="263"/>
      <c r="O249" s="263"/>
      <c r="P249" s="263"/>
      <c r="Q249" s="263"/>
    </row>
    <row r="250" spans="1:17" ht="22.5" x14ac:dyDescent="0.2">
      <c r="A250" s="252"/>
      <c r="B250" s="268" t="s">
        <v>2555</v>
      </c>
      <c r="C250" s="265" t="s">
        <v>2556</v>
      </c>
      <c r="D250" s="261" t="s">
        <v>216</v>
      </c>
      <c r="E250" s="266" t="s">
        <v>2557</v>
      </c>
      <c r="F250" s="267">
        <v>21030.01</v>
      </c>
      <c r="G250" s="263"/>
      <c r="H250" s="263"/>
      <c r="I250" s="263"/>
      <c r="J250" s="267">
        <v>6.31</v>
      </c>
      <c r="K250" s="263"/>
      <c r="L250" s="263"/>
      <c r="M250" s="263"/>
      <c r="N250" s="263"/>
      <c r="O250" s="263"/>
      <c r="P250" s="263"/>
      <c r="Q250" s="263"/>
    </row>
    <row r="251" spans="1:17" ht="60" x14ac:dyDescent="0.2">
      <c r="A251" s="252">
        <v>44</v>
      </c>
      <c r="B251" s="258" t="s">
        <v>2558</v>
      </c>
      <c r="C251" s="259" t="s">
        <v>2559</v>
      </c>
      <c r="D251" s="260" t="s">
        <v>887</v>
      </c>
      <c r="E251" s="261" t="s">
        <v>2549</v>
      </c>
      <c r="F251" s="262">
        <v>404.76</v>
      </c>
      <c r="G251" s="262">
        <v>248.18</v>
      </c>
      <c r="H251" s="262">
        <v>1.49</v>
      </c>
      <c r="I251" s="262">
        <v>0.16</v>
      </c>
      <c r="J251" s="263">
        <v>57</v>
      </c>
      <c r="K251" s="263">
        <v>35</v>
      </c>
      <c r="L251" s="263"/>
      <c r="M251" s="263"/>
      <c r="N251" s="263">
        <v>19.649999999999999</v>
      </c>
      <c r="O251" s="263">
        <v>2.75</v>
      </c>
      <c r="P251" s="263">
        <v>0.01</v>
      </c>
      <c r="Q251" s="263"/>
    </row>
    <row r="252" spans="1:17" ht="19.5" x14ac:dyDescent="0.2">
      <c r="A252" s="252"/>
      <c r="B252" s="264"/>
      <c r="C252" s="265" t="s">
        <v>865</v>
      </c>
      <c r="D252" s="261" t="s">
        <v>119</v>
      </c>
      <c r="E252" s="266" t="s">
        <v>2560</v>
      </c>
      <c r="F252" s="267">
        <v>12.63</v>
      </c>
      <c r="G252" s="267">
        <v>12.63</v>
      </c>
      <c r="H252" s="263"/>
      <c r="I252" s="263"/>
      <c r="J252" s="267">
        <v>34.729999999999997</v>
      </c>
      <c r="K252" s="267">
        <v>34.729999999999997</v>
      </c>
      <c r="L252" s="263"/>
      <c r="M252" s="263"/>
      <c r="N252" s="263"/>
      <c r="O252" s="263"/>
      <c r="P252" s="263"/>
      <c r="Q252" s="263"/>
    </row>
    <row r="253" spans="1:17" ht="22.5" x14ac:dyDescent="0.2">
      <c r="A253" s="252"/>
      <c r="B253" s="268" t="s">
        <v>144</v>
      </c>
      <c r="C253" s="265" t="s">
        <v>145</v>
      </c>
      <c r="D253" s="261" t="s">
        <v>146</v>
      </c>
      <c r="E253" s="266" t="s">
        <v>1309</v>
      </c>
      <c r="F253" s="267">
        <v>40.299999999999997</v>
      </c>
      <c r="G253" s="263"/>
      <c r="H253" s="267">
        <v>40.299999999999997</v>
      </c>
      <c r="I253" s="267">
        <v>15.62</v>
      </c>
      <c r="J253" s="263"/>
      <c r="K253" s="263"/>
      <c r="L253" s="263"/>
      <c r="M253" s="263"/>
      <c r="N253" s="263"/>
      <c r="O253" s="263"/>
      <c r="P253" s="263"/>
      <c r="Q253" s="263"/>
    </row>
    <row r="254" spans="1:17" ht="19.5" x14ac:dyDescent="0.2">
      <c r="A254" s="252"/>
      <c r="B254" s="268" t="s">
        <v>789</v>
      </c>
      <c r="C254" s="265" t="s">
        <v>212</v>
      </c>
      <c r="D254" s="261" t="s">
        <v>146</v>
      </c>
      <c r="E254" s="266" t="s">
        <v>1309</v>
      </c>
      <c r="F254" s="267">
        <v>109.17</v>
      </c>
      <c r="G254" s="263"/>
      <c r="H254" s="267">
        <v>109.17</v>
      </c>
      <c r="I254" s="263"/>
      <c r="J254" s="263"/>
      <c r="K254" s="263"/>
      <c r="L254" s="263"/>
      <c r="M254" s="263"/>
      <c r="N254" s="263"/>
      <c r="O254" s="263"/>
      <c r="P254" s="263"/>
      <c r="Q254" s="263"/>
    </row>
    <row r="255" spans="1:17" ht="22.5" x14ac:dyDescent="0.2">
      <c r="A255" s="252"/>
      <c r="B255" s="268" t="s">
        <v>2561</v>
      </c>
      <c r="C255" s="265" t="s">
        <v>2562</v>
      </c>
      <c r="D255" s="261" t="s">
        <v>216</v>
      </c>
      <c r="E255" s="266" t="s">
        <v>2563</v>
      </c>
      <c r="F255" s="267">
        <v>12891.27</v>
      </c>
      <c r="G255" s="263"/>
      <c r="H255" s="263"/>
      <c r="I255" s="263"/>
      <c r="J255" s="267">
        <v>16.760000000000002</v>
      </c>
      <c r="K255" s="263"/>
      <c r="L255" s="263"/>
      <c r="M255" s="263"/>
      <c r="N255" s="263"/>
      <c r="O255" s="263"/>
      <c r="P255" s="263"/>
      <c r="Q255" s="263"/>
    </row>
    <row r="256" spans="1:17" ht="22.5" x14ac:dyDescent="0.2">
      <c r="A256" s="252"/>
      <c r="B256" s="268" t="s">
        <v>2564</v>
      </c>
      <c r="C256" s="265" t="s">
        <v>815</v>
      </c>
      <c r="D256" s="261" t="s">
        <v>231</v>
      </c>
      <c r="E256" s="266" t="s">
        <v>2565</v>
      </c>
      <c r="F256" s="267">
        <v>1.95</v>
      </c>
      <c r="G256" s="263"/>
      <c r="H256" s="263"/>
      <c r="I256" s="263"/>
      <c r="J256" s="267">
        <v>0.05</v>
      </c>
      <c r="K256" s="263"/>
      <c r="L256" s="263"/>
      <c r="M256" s="263"/>
      <c r="N256" s="263"/>
      <c r="O256" s="263"/>
      <c r="P256" s="263"/>
      <c r="Q256" s="263"/>
    </row>
    <row r="257" spans="1:17" ht="22.5" x14ac:dyDescent="0.2">
      <c r="A257" s="252"/>
      <c r="B257" s="268" t="s">
        <v>2566</v>
      </c>
      <c r="C257" s="265" t="s">
        <v>2567</v>
      </c>
      <c r="D257" s="261" t="s">
        <v>216</v>
      </c>
      <c r="E257" s="266" t="s">
        <v>2568</v>
      </c>
      <c r="F257" s="267">
        <v>14875</v>
      </c>
      <c r="G257" s="263"/>
      <c r="H257" s="263"/>
      <c r="I257" s="263"/>
      <c r="J257" s="267">
        <v>5.95</v>
      </c>
      <c r="K257" s="263"/>
      <c r="L257" s="263"/>
      <c r="M257" s="263"/>
      <c r="N257" s="263"/>
      <c r="O257" s="263"/>
      <c r="P257" s="263"/>
      <c r="Q257" s="263"/>
    </row>
    <row r="258" spans="1:17" ht="24" x14ac:dyDescent="0.2">
      <c r="A258" s="252">
        <v>45</v>
      </c>
      <c r="B258" s="258" t="s">
        <v>2569</v>
      </c>
      <c r="C258" s="259" t="s">
        <v>2570</v>
      </c>
      <c r="D258" s="260" t="s">
        <v>216</v>
      </c>
      <c r="E258" s="261" t="s">
        <v>2571</v>
      </c>
      <c r="F258" s="262">
        <v>12993</v>
      </c>
      <c r="G258" s="263"/>
      <c r="H258" s="263"/>
      <c r="I258" s="263"/>
      <c r="J258" s="263">
        <v>286</v>
      </c>
      <c r="K258" s="263"/>
      <c r="L258" s="263"/>
      <c r="M258" s="263"/>
      <c r="N258" s="263"/>
      <c r="O258" s="263"/>
      <c r="P258" s="263"/>
      <c r="Q258" s="263"/>
    </row>
    <row r="259" spans="1:17" ht="31.5" x14ac:dyDescent="0.2">
      <c r="A259" s="252">
        <v>46</v>
      </c>
      <c r="B259" s="258" t="s">
        <v>2526</v>
      </c>
      <c r="C259" s="259" t="s">
        <v>2572</v>
      </c>
      <c r="D259" s="260" t="s">
        <v>2573</v>
      </c>
      <c r="E259" s="287">
        <v>1</v>
      </c>
      <c r="F259" s="262" t="s">
        <v>2574</v>
      </c>
      <c r="G259" s="263"/>
      <c r="H259" s="263"/>
      <c r="I259" s="263"/>
      <c r="J259" s="263">
        <v>151</v>
      </c>
      <c r="K259" s="263"/>
      <c r="L259" s="263"/>
      <c r="M259" s="263"/>
      <c r="N259" s="263"/>
      <c r="O259" s="263"/>
      <c r="P259" s="263"/>
      <c r="Q259" s="263"/>
    </row>
    <row r="260" spans="1:17" x14ac:dyDescent="0.2">
      <c r="A260" s="257" t="s">
        <v>243</v>
      </c>
      <c r="B260" s="256"/>
      <c r="C260" s="256"/>
      <c r="D260" s="256"/>
      <c r="E260" s="256"/>
      <c r="F260" s="256"/>
      <c r="G260" s="256"/>
      <c r="H260" s="256"/>
      <c r="I260" s="256"/>
      <c r="J260" s="262">
        <v>103021</v>
      </c>
      <c r="K260" s="262">
        <v>3345</v>
      </c>
      <c r="L260" s="262">
        <v>506</v>
      </c>
      <c r="M260" s="262">
        <v>6</v>
      </c>
      <c r="N260" s="263"/>
      <c r="O260" s="262">
        <v>261.19</v>
      </c>
      <c r="P260" s="263"/>
      <c r="Q260" s="262">
        <v>0.43</v>
      </c>
    </row>
    <row r="261" spans="1:17" x14ac:dyDescent="0.2">
      <c r="A261" s="257" t="s">
        <v>244</v>
      </c>
      <c r="B261" s="256"/>
      <c r="C261" s="256"/>
      <c r="D261" s="256"/>
      <c r="E261" s="256"/>
      <c r="F261" s="256"/>
      <c r="G261" s="256"/>
      <c r="H261" s="256"/>
      <c r="I261" s="256"/>
      <c r="J261" s="262">
        <v>3056</v>
      </c>
      <c r="K261" s="263"/>
      <c r="L261" s="263"/>
      <c r="M261" s="263"/>
      <c r="N261" s="263"/>
      <c r="O261" s="263"/>
      <c r="P261" s="263"/>
      <c r="Q261" s="263"/>
    </row>
    <row r="262" spans="1:17" x14ac:dyDescent="0.2">
      <c r="A262" s="257" t="s">
        <v>245</v>
      </c>
      <c r="B262" s="256"/>
      <c r="C262" s="256"/>
      <c r="D262" s="256"/>
      <c r="E262" s="256"/>
      <c r="F262" s="256"/>
      <c r="G262" s="256"/>
      <c r="H262" s="256"/>
      <c r="I262" s="256"/>
      <c r="J262" s="262">
        <v>2118</v>
      </c>
      <c r="K262" s="263"/>
      <c r="L262" s="263"/>
      <c r="M262" s="263"/>
      <c r="N262" s="263"/>
      <c r="O262" s="263"/>
      <c r="P262" s="263"/>
      <c r="Q262" s="263"/>
    </row>
    <row r="263" spans="1:17" x14ac:dyDescent="0.2">
      <c r="A263" s="269" t="s">
        <v>2575</v>
      </c>
      <c r="B263" s="256"/>
      <c r="C263" s="256"/>
      <c r="D263" s="256"/>
      <c r="E263" s="256"/>
      <c r="F263" s="256"/>
      <c r="G263" s="256"/>
      <c r="H263" s="256"/>
      <c r="I263" s="256"/>
      <c r="J263" s="263"/>
      <c r="K263" s="263"/>
      <c r="L263" s="263"/>
      <c r="M263" s="263"/>
      <c r="N263" s="263"/>
      <c r="O263" s="263"/>
      <c r="P263" s="263"/>
      <c r="Q263" s="263"/>
    </row>
    <row r="264" spans="1:17" x14ac:dyDescent="0.2">
      <c r="A264" s="257" t="s">
        <v>570</v>
      </c>
      <c r="B264" s="256"/>
      <c r="C264" s="256"/>
      <c r="D264" s="256"/>
      <c r="E264" s="256"/>
      <c r="F264" s="256"/>
      <c r="G264" s="256"/>
      <c r="H264" s="256"/>
      <c r="I264" s="256"/>
      <c r="J264" s="262">
        <v>53652</v>
      </c>
      <c r="K264" s="263"/>
      <c r="L264" s="263"/>
      <c r="M264" s="263"/>
      <c r="N264" s="263"/>
      <c r="O264" s="262">
        <v>90.69</v>
      </c>
      <c r="P264" s="263"/>
      <c r="Q264" s="262">
        <v>0.31</v>
      </c>
    </row>
    <row r="265" spans="1:17" x14ac:dyDescent="0.2">
      <c r="A265" s="257" t="s">
        <v>571</v>
      </c>
      <c r="B265" s="256"/>
      <c r="C265" s="256"/>
      <c r="D265" s="256"/>
      <c r="E265" s="256"/>
      <c r="F265" s="256"/>
      <c r="G265" s="256"/>
      <c r="H265" s="256"/>
      <c r="I265" s="256"/>
      <c r="J265" s="262">
        <v>6330</v>
      </c>
      <c r="K265" s="263"/>
      <c r="L265" s="263"/>
      <c r="M265" s="263"/>
      <c r="N265" s="263"/>
      <c r="O265" s="262">
        <v>170.5</v>
      </c>
      <c r="P265" s="263"/>
      <c r="Q265" s="262">
        <v>0.12</v>
      </c>
    </row>
    <row r="266" spans="1:17" x14ac:dyDescent="0.2">
      <c r="A266" s="257" t="s">
        <v>1453</v>
      </c>
      <c r="B266" s="256"/>
      <c r="C266" s="256"/>
      <c r="D266" s="256"/>
      <c r="E266" s="256"/>
      <c r="F266" s="256"/>
      <c r="G266" s="256"/>
      <c r="H266" s="256"/>
      <c r="I266" s="256"/>
      <c r="J266" s="262">
        <v>48213</v>
      </c>
      <c r="K266" s="263"/>
      <c r="L266" s="263"/>
      <c r="M266" s="263"/>
      <c r="N266" s="263"/>
      <c r="O266" s="263"/>
      <c r="P266" s="263"/>
      <c r="Q266" s="263"/>
    </row>
    <row r="267" spans="1:17" x14ac:dyDescent="0.2">
      <c r="A267" s="257" t="s">
        <v>252</v>
      </c>
      <c r="B267" s="256"/>
      <c r="C267" s="256"/>
      <c r="D267" s="256"/>
      <c r="E267" s="256"/>
      <c r="F267" s="256"/>
      <c r="G267" s="256"/>
      <c r="H267" s="256"/>
      <c r="I267" s="256"/>
      <c r="J267" s="262">
        <v>108195</v>
      </c>
      <c r="K267" s="263"/>
      <c r="L267" s="263"/>
      <c r="M267" s="263"/>
      <c r="N267" s="263"/>
      <c r="O267" s="262">
        <v>261.19</v>
      </c>
      <c r="P267" s="263"/>
      <c r="Q267" s="262">
        <v>0.43</v>
      </c>
    </row>
    <row r="268" spans="1:17" x14ac:dyDescent="0.2">
      <c r="A268" s="257" t="s">
        <v>253</v>
      </c>
      <c r="B268" s="256"/>
      <c r="C268" s="256"/>
      <c r="D268" s="256"/>
      <c r="E268" s="256"/>
      <c r="F268" s="256"/>
      <c r="G268" s="256"/>
      <c r="H268" s="256"/>
      <c r="I268" s="256"/>
      <c r="J268" s="263"/>
      <c r="K268" s="263"/>
      <c r="L268" s="263"/>
      <c r="M268" s="263"/>
      <c r="N268" s="263"/>
      <c r="O268" s="263"/>
      <c r="P268" s="263"/>
      <c r="Q268" s="263"/>
    </row>
    <row r="269" spans="1:17" x14ac:dyDescent="0.2">
      <c r="A269" s="257" t="s">
        <v>572</v>
      </c>
      <c r="B269" s="256"/>
      <c r="C269" s="256"/>
      <c r="D269" s="256"/>
      <c r="E269" s="256"/>
      <c r="F269" s="256"/>
      <c r="G269" s="256"/>
      <c r="H269" s="256"/>
      <c r="I269" s="256"/>
      <c r="J269" s="262">
        <v>50957</v>
      </c>
      <c r="K269" s="263"/>
      <c r="L269" s="263"/>
      <c r="M269" s="263"/>
      <c r="N269" s="263"/>
      <c r="O269" s="263"/>
      <c r="P269" s="263"/>
      <c r="Q269" s="263"/>
    </row>
    <row r="270" spans="1:17" x14ac:dyDescent="0.2">
      <c r="A270" s="257" t="s">
        <v>254</v>
      </c>
      <c r="B270" s="256"/>
      <c r="C270" s="256"/>
      <c r="D270" s="256"/>
      <c r="E270" s="256"/>
      <c r="F270" s="256"/>
      <c r="G270" s="256"/>
      <c r="H270" s="256"/>
      <c r="I270" s="256"/>
      <c r="J270" s="262">
        <v>506</v>
      </c>
      <c r="K270" s="263"/>
      <c r="L270" s="263"/>
      <c r="M270" s="263"/>
      <c r="N270" s="263"/>
      <c r="O270" s="263"/>
      <c r="P270" s="263"/>
      <c r="Q270" s="263"/>
    </row>
    <row r="271" spans="1:17" x14ac:dyDescent="0.2">
      <c r="A271" s="257" t="s">
        <v>255</v>
      </c>
      <c r="B271" s="256"/>
      <c r="C271" s="256"/>
      <c r="D271" s="256"/>
      <c r="E271" s="256"/>
      <c r="F271" s="256"/>
      <c r="G271" s="256"/>
      <c r="H271" s="256"/>
      <c r="I271" s="256"/>
      <c r="J271" s="262">
        <v>3351</v>
      </c>
      <c r="K271" s="263"/>
      <c r="L271" s="263"/>
      <c r="M271" s="263"/>
      <c r="N271" s="263"/>
      <c r="O271" s="263"/>
      <c r="P271" s="263"/>
      <c r="Q271" s="263"/>
    </row>
    <row r="272" spans="1:17" x14ac:dyDescent="0.2">
      <c r="A272" s="257" t="s">
        <v>1454</v>
      </c>
      <c r="B272" s="256"/>
      <c r="C272" s="256"/>
      <c r="D272" s="256"/>
      <c r="E272" s="256"/>
      <c r="F272" s="256"/>
      <c r="G272" s="256"/>
      <c r="H272" s="256"/>
      <c r="I272" s="256"/>
      <c r="J272" s="262">
        <v>48213</v>
      </c>
      <c r="K272" s="263"/>
      <c r="L272" s="263"/>
      <c r="M272" s="263"/>
      <c r="N272" s="263"/>
      <c r="O272" s="263"/>
      <c r="P272" s="263"/>
      <c r="Q272" s="263"/>
    </row>
    <row r="273" spans="1:17" x14ac:dyDescent="0.2">
      <c r="A273" s="257" t="s">
        <v>256</v>
      </c>
      <c r="B273" s="256"/>
      <c r="C273" s="256"/>
      <c r="D273" s="256"/>
      <c r="E273" s="256"/>
      <c r="F273" s="256"/>
      <c r="G273" s="256"/>
      <c r="H273" s="256"/>
      <c r="I273" s="256"/>
      <c r="J273" s="262">
        <v>3056</v>
      </c>
      <c r="K273" s="263"/>
      <c r="L273" s="263"/>
      <c r="M273" s="263"/>
      <c r="N273" s="263"/>
      <c r="O273" s="263"/>
      <c r="P273" s="263"/>
      <c r="Q273" s="263"/>
    </row>
    <row r="274" spans="1:17" x14ac:dyDescent="0.2">
      <c r="A274" s="257" t="s">
        <v>257</v>
      </c>
      <c r="B274" s="256"/>
      <c r="C274" s="256"/>
      <c r="D274" s="256"/>
      <c r="E274" s="256"/>
      <c r="F274" s="256"/>
      <c r="G274" s="256"/>
      <c r="H274" s="256"/>
      <c r="I274" s="256"/>
      <c r="J274" s="262">
        <v>2118</v>
      </c>
      <c r="K274" s="263"/>
      <c r="L274" s="263"/>
      <c r="M274" s="263"/>
      <c r="N274" s="263"/>
      <c r="O274" s="263"/>
      <c r="P274" s="263"/>
      <c r="Q274" s="263"/>
    </row>
    <row r="275" spans="1:17" x14ac:dyDescent="0.2">
      <c r="A275" s="269" t="s">
        <v>2576</v>
      </c>
      <c r="B275" s="256"/>
      <c r="C275" s="256"/>
      <c r="D275" s="256"/>
      <c r="E275" s="256"/>
      <c r="F275" s="256"/>
      <c r="G275" s="256"/>
      <c r="H275" s="256"/>
      <c r="I275" s="256"/>
      <c r="J275" s="270">
        <v>108195</v>
      </c>
      <c r="K275" s="263"/>
      <c r="L275" s="263"/>
      <c r="M275" s="263"/>
      <c r="N275" s="263"/>
      <c r="O275" s="270">
        <v>261.19</v>
      </c>
      <c r="P275" s="263"/>
      <c r="Q275" s="270">
        <v>0.43</v>
      </c>
    </row>
    <row r="276" spans="1:17" x14ac:dyDescent="0.2">
      <c r="A276" s="255" t="s">
        <v>2577</v>
      </c>
      <c r="B276" s="256"/>
      <c r="C276" s="256"/>
      <c r="D276" s="256"/>
      <c r="E276" s="256"/>
      <c r="F276" s="256"/>
      <c r="G276" s="256"/>
      <c r="H276" s="256"/>
      <c r="I276" s="256"/>
      <c r="J276" s="256"/>
      <c r="K276" s="256"/>
      <c r="L276" s="256"/>
      <c r="M276" s="256"/>
      <c r="N276" s="256"/>
      <c r="O276" s="256"/>
      <c r="P276" s="256"/>
      <c r="Q276" s="256"/>
    </row>
    <row r="277" spans="1:17" ht="41.25" x14ac:dyDescent="0.2">
      <c r="A277" s="252">
        <v>47</v>
      </c>
      <c r="B277" s="258" t="s">
        <v>2369</v>
      </c>
      <c r="C277" s="259" t="s">
        <v>2578</v>
      </c>
      <c r="D277" s="260" t="s">
        <v>423</v>
      </c>
      <c r="E277" s="287">
        <v>1</v>
      </c>
      <c r="F277" s="262">
        <v>24.58</v>
      </c>
      <c r="G277" s="262">
        <v>18.79</v>
      </c>
      <c r="H277" s="262">
        <v>4.2300000000000004</v>
      </c>
      <c r="I277" s="263"/>
      <c r="J277" s="263">
        <v>25</v>
      </c>
      <c r="K277" s="263">
        <v>19</v>
      </c>
      <c r="L277" s="263">
        <v>4</v>
      </c>
      <c r="M277" s="263"/>
      <c r="N277" s="263">
        <v>1.47</v>
      </c>
      <c r="O277" s="263">
        <v>1.47</v>
      </c>
      <c r="P277" s="263"/>
      <c r="Q277" s="263"/>
    </row>
    <row r="278" spans="1:17" ht="19.5" x14ac:dyDescent="0.2">
      <c r="A278" s="252"/>
      <c r="B278" s="264"/>
      <c r="C278" s="265" t="s">
        <v>152</v>
      </c>
      <c r="D278" s="261" t="s">
        <v>119</v>
      </c>
      <c r="E278" s="266" t="s">
        <v>1601</v>
      </c>
      <c r="F278" s="267">
        <v>12.78</v>
      </c>
      <c r="G278" s="267">
        <v>12.78</v>
      </c>
      <c r="H278" s="263"/>
      <c r="I278" s="263"/>
      <c r="J278" s="267">
        <v>18.79</v>
      </c>
      <c r="K278" s="267">
        <v>18.79</v>
      </c>
      <c r="L278" s="263"/>
      <c r="M278" s="263"/>
      <c r="N278" s="263"/>
      <c r="O278" s="263"/>
      <c r="P278" s="263"/>
      <c r="Q278" s="263"/>
    </row>
    <row r="279" spans="1:17" ht="19.5" x14ac:dyDescent="0.2">
      <c r="A279" s="252"/>
      <c r="B279" s="268" t="s">
        <v>1602</v>
      </c>
      <c r="C279" s="265" t="s">
        <v>327</v>
      </c>
      <c r="D279" s="261" t="s">
        <v>146</v>
      </c>
      <c r="E279" s="266" t="s">
        <v>1603</v>
      </c>
      <c r="F279" s="267">
        <v>8.9700000000000006</v>
      </c>
      <c r="G279" s="263"/>
      <c r="H279" s="267">
        <v>8.9700000000000006</v>
      </c>
      <c r="I279" s="263"/>
      <c r="J279" s="267">
        <v>3.14</v>
      </c>
      <c r="K279" s="263"/>
      <c r="L279" s="267">
        <v>3.14</v>
      </c>
      <c r="M279" s="263"/>
      <c r="N279" s="263"/>
      <c r="O279" s="263"/>
      <c r="P279" s="263"/>
      <c r="Q279" s="263"/>
    </row>
    <row r="280" spans="1:17" ht="19.5" x14ac:dyDescent="0.2">
      <c r="A280" s="252"/>
      <c r="B280" s="268" t="s">
        <v>789</v>
      </c>
      <c r="C280" s="265" t="s">
        <v>212</v>
      </c>
      <c r="D280" s="261" t="s">
        <v>146</v>
      </c>
      <c r="E280" s="266" t="s">
        <v>1033</v>
      </c>
      <c r="F280" s="267">
        <v>109.17</v>
      </c>
      <c r="G280" s="263"/>
      <c r="H280" s="267">
        <v>109.17</v>
      </c>
      <c r="I280" s="263"/>
      <c r="J280" s="267">
        <v>1.0900000000000001</v>
      </c>
      <c r="K280" s="263"/>
      <c r="L280" s="267">
        <v>1.0900000000000001</v>
      </c>
      <c r="M280" s="263"/>
      <c r="N280" s="263"/>
      <c r="O280" s="263"/>
      <c r="P280" s="263"/>
      <c r="Q280" s="263"/>
    </row>
    <row r="281" spans="1:17" ht="22.5" x14ac:dyDescent="0.2">
      <c r="A281" s="252"/>
      <c r="B281" s="268" t="s">
        <v>1604</v>
      </c>
      <c r="C281" s="265" t="s">
        <v>332</v>
      </c>
      <c r="D281" s="261" t="s">
        <v>216</v>
      </c>
      <c r="E281" s="266" t="s">
        <v>1605</v>
      </c>
      <c r="F281" s="267">
        <v>11130.07</v>
      </c>
      <c r="G281" s="263"/>
      <c r="H281" s="263"/>
      <c r="I281" s="263"/>
      <c r="J281" s="267">
        <v>1.1100000000000001</v>
      </c>
      <c r="K281" s="263"/>
      <c r="L281" s="263"/>
      <c r="M281" s="263"/>
      <c r="N281" s="263"/>
      <c r="O281" s="263"/>
      <c r="P281" s="263"/>
      <c r="Q281" s="263"/>
    </row>
    <row r="282" spans="1:17" ht="43.5" x14ac:dyDescent="0.2">
      <c r="A282" s="252">
        <v>48</v>
      </c>
      <c r="B282" s="258" t="s">
        <v>2579</v>
      </c>
      <c r="C282" s="259" t="s">
        <v>2580</v>
      </c>
      <c r="D282" s="260" t="s">
        <v>346</v>
      </c>
      <c r="E282" s="287">
        <v>1</v>
      </c>
      <c r="F282" s="262" t="s">
        <v>2581</v>
      </c>
      <c r="G282" s="263"/>
      <c r="H282" s="263"/>
      <c r="I282" s="263"/>
      <c r="J282" s="263">
        <v>2436</v>
      </c>
      <c r="K282" s="263"/>
      <c r="L282" s="263"/>
      <c r="M282" s="263"/>
      <c r="N282" s="263"/>
      <c r="O282" s="263"/>
      <c r="P282" s="263"/>
      <c r="Q282" s="263"/>
    </row>
    <row r="283" spans="1:17" ht="41.25" x14ac:dyDescent="0.2">
      <c r="A283" s="252">
        <v>49</v>
      </c>
      <c r="B283" s="258" t="s">
        <v>2369</v>
      </c>
      <c r="C283" s="259" t="s">
        <v>2582</v>
      </c>
      <c r="D283" s="260" t="s">
        <v>423</v>
      </c>
      <c r="E283" s="287">
        <v>1</v>
      </c>
      <c r="F283" s="262">
        <v>24.58</v>
      </c>
      <c r="G283" s="262">
        <v>18.79</v>
      </c>
      <c r="H283" s="262">
        <v>4.2300000000000004</v>
      </c>
      <c r="I283" s="263"/>
      <c r="J283" s="263">
        <v>25</v>
      </c>
      <c r="K283" s="263">
        <v>19</v>
      </c>
      <c r="L283" s="263">
        <v>4</v>
      </c>
      <c r="M283" s="263"/>
      <c r="N283" s="263">
        <v>1.47</v>
      </c>
      <c r="O283" s="263">
        <v>1.47</v>
      </c>
      <c r="P283" s="263"/>
      <c r="Q283" s="263"/>
    </row>
    <row r="284" spans="1:17" ht="19.5" x14ac:dyDescent="0.2">
      <c r="A284" s="252"/>
      <c r="B284" s="264"/>
      <c r="C284" s="265" t="s">
        <v>152</v>
      </c>
      <c r="D284" s="261" t="s">
        <v>119</v>
      </c>
      <c r="E284" s="266" t="s">
        <v>1601</v>
      </c>
      <c r="F284" s="267">
        <v>12.78</v>
      </c>
      <c r="G284" s="267">
        <v>12.78</v>
      </c>
      <c r="H284" s="263"/>
      <c r="I284" s="263"/>
      <c r="J284" s="267">
        <v>18.79</v>
      </c>
      <c r="K284" s="267">
        <v>18.79</v>
      </c>
      <c r="L284" s="263"/>
      <c r="M284" s="263"/>
      <c r="N284" s="263"/>
      <c r="O284" s="263"/>
      <c r="P284" s="263"/>
      <c r="Q284" s="263"/>
    </row>
    <row r="285" spans="1:17" ht="19.5" x14ac:dyDescent="0.2">
      <c r="A285" s="252"/>
      <c r="B285" s="268" t="s">
        <v>1602</v>
      </c>
      <c r="C285" s="265" t="s">
        <v>327</v>
      </c>
      <c r="D285" s="261" t="s">
        <v>146</v>
      </c>
      <c r="E285" s="266" t="s">
        <v>1603</v>
      </c>
      <c r="F285" s="267">
        <v>8.9700000000000006</v>
      </c>
      <c r="G285" s="263"/>
      <c r="H285" s="267">
        <v>8.9700000000000006</v>
      </c>
      <c r="I285" s="263"/>
      <c r="J285" s="267">
        <v>3.14</v>
      </c>
      <c r="K285" s="263"/>
      <c r="L285" s="267">
        <v>3.14</v>
      </c>
      <c r="M285" s="263"/>
      <c r="N285" s="263"/>
      <c r="O285" s="263"/>
      <c r="P285" s="263"/>
      <c r="Q285" s="263"/>
    </row>
    <row r="286" spans="1:17" ht="19.5" x14ac:dyDescent="0.2">
      <c r="A286" s="252"/>
      <c r="B286" s="268" t="s">
        <v>789</v>
      </c>
      <c r="C286" s="265" t="s">
        <v>212</v>
      </c>
      <c r="D286" s="261" t="s">
        <v>146</v>
      </c>
      <c r="E286" s="266" t="s">
        <v>1033</v>
      </c>
      <c r="F286" s="267">
        <v>109.17</v>
      </c>
      <c r="G286" s="263"/>
      <c r="H286" s="267">
        <v>109.17</v>
      </c>
      <c r="I286" s="263"/>
      <c r="J286" s="267">
        <v>1.0900000000000001</v>
      </c>
      <c r="K286" s="263"/>
      <c r="L286" s="267">
        <v>1.0900000000000001</v>
      </c>
      <c r="M286" s="263"/>
      <c r="N286" s="263"/>
      <c r="O286" s="263"/>
      <c r="P286" s="263"/>
      <c r="Q286" s="263"/>
    </row>
    <row r="287" spans="1:17" ht="22.5" x14ac:dyDescent="0.2">
      <c r="A287" s="252"/>
      <c r="B287" s="268" t="s">
        <v>1604</v>
      </c>
      <c r="C287" s="265" t="s">
        <v>332</v>
      </c>
      <c r="D287" s="261" t="s">
        <v>216</v>
      </c>
      <c r="E287" s="266" t="s">
        <v>1605</v>
      </c>
      <c r="F287" s="267">
        <v>11130.07</v>
      </c>
      <c r="G287" s="263"/>
      <c r="H287" s="263"/>
      <c r="I287" s="263"/>
      <c r="J287" s="267">
        <v>1.1100000000000001</v>
      </c>
      <c r="K287" s="263"/>
      <c r="L287" s="263"/>
      <c r="M287" s="263"/>
      <c r="N287" s="263"/>
      <c r="O287" s="263"/>
      <c r="P287" s="263"/>
      <c r="Q287" s="263"/>
    </row>
    <row r="288" spans="1:17" ht="43.5" x14ac:dyDescent="0.2">
      <c r="A288" s="252">
        <v>50</v>
      </c>
      <c r="B288" s="258" t="s">
        <v>2579</v>
      </c>
      <c r="C288" s="259" t="s">
        <v>2583</v>
      </c>
      <c r="D288" s="260" t="s">
        <v>346</v>
      </c>
      <c r="E288" s="287">
        <v>1</v>
      </c>
      <c r="F288" s="262" t="s">
        <v>2584</v>
      </c>
      <c r="G288" s="263"/>
      <c r="H288" s="263"/>
      <c r="I288" s="263"/>
      <c r="J288" s="263">
        <v>4348</v>
      </c>
      <c r="K288" s="263"/>
      <c r="L288" s="263"/>
      <c r="M288" s="263"/>
      <c r="N288" s="263"/>
      <c r="O288" s="263"/>
      <c r="P288" s="263"/>
      <c r="Q288" s="263"/>
    </row>
    <row r="289" spans="1:17" ht="31.5" x14ac:dyDescent="0.2">
      <c r="A289" s="252">
        <v>51</v>
      </c>
      <c r="B289" s="258" t="s">
        <v>2585</v>
      </c>
      <c r="C289" s="259" t="s">
        <v>2586</v>
      </c>
      <c r="D289" s="260" t="s">
        <v>423</v>
      </c>
      <c r="E289" s="287">
        <v>5</v>
      </c>
      <c r="F289" s="262">
        <v>29.8</v>
      </c>
      <c r="G289" s="262">
        <v>15.31</v>
      </c>
      <c r="H289" s="262">
        <v>11.69</v>
      </c>
      <c r="I289" s="262">
        <v>0.73</v>
      </c>
      <c r="J289" s="263">
        <v>149</v>
      </c>
      <c r="K289" s="263">
        <v>77</v>
      </c>
      <c r="L289" s="263">
        <v>58</v>
      </c>
      <c r="M289" s="263">
        <v>4</v>
      </c>
      <c r="N289" s="263">
        <v>1.1299999999999999</v>
      </c>
      <c r="O289" s="263">
        <v>5.65</v>
      </c>
      <c r="P289" s="263">
        <v>0.04</v>
      </c>
      <c r="Q289" s="263">
        <v>0.2</v>
      </c>
    </row>
    <row r="290" spans="1:17" ht="19.5" x14ac:dyDescent="0.2">
      <c r="A290" s="252"/>
      <c r="B290" s="264"/>
      <c r="C290" s="265" t="s">
        <v>492</v>
      </c>
      <c r="D290" s="261" t="s">
        <v>119</v>
      </c>
      <c r="E290" s="266" t="s">
        <v>2587</v>
      </c>
      <c r="F290" s="267">
        <v>13.55</v>
      </c>
      <c r="G290" s="267">
        <v>13.55</v>
      </c>
      <c r="H290" s="263"/>
      <c r="I290" s="263"/>
      <c r="J290" s="267">
        <v>76.56</v>
      </c>
      <c r="K290" s="267">
        <v>76.56</v>
      </c>
      <c r="L290" s="263"/>
      <c r="M290" s="263"/>
      <c r="N290" s="263"/>
      <c r="O290" s="263"/>
      <c r="P290" s="263"/>
      <c r="Q290" s="263"/>
    </row>
    <row r="291" spans="1:17" ht="22.5" x14ac:dyDescent="0.2">
      <c r="A291" s="252"/>
      <c r="B291" s="268" t="s">
        <v>654</v>
      </c>
      <c r="C291" s="265" t="s">
        <v>655</v>
      </c>
      <c r="D291" s="261" t="s">
        <v>146</v>
      </c>
      <c r="E291" s="266" t="s">
        <v>2588</v>
      </c>
      <c r="F291" s="267">
        <v>172.79</v>
      </c>
      <c r="G291" s="263"/>
      <c r="H291" s="267">
        <v>172.79</v>
      </c>
      <c r="I291" s="267">
        <v>18.2</v>
      </c>
      <c r="J291" s="267">
        <v>34.56</v>
      </c>
      <c r="K291" s="263"/>
      <c r="L291" s="267">
        <v>34.56</v>
      </c>
      <c r="M291" s="267">
        <v>3.64</v>
      </c>
      <c r="N291" s="263"/>
      <c r="O291" s="263"/>
      <c r="P291" s="263"/>
      <c r="Q291" s="263"/>
    </row>
    <row r="292" spans="1:17" ht="19.5" x14ac:dyDescent="0.2">
      <c r="A292" s="252"/>
      <c r="B292" s="268" t="s">
        <v>1196</v>
      </c>
      <c r="C292" s="265" t="s">
        <v>663</v>
      </c>
      <c r="D292" s="261" t="s">
        <v>146</v>
      </c>
      <c r="E292" s="266" t="s">
        <v>2588</v>
      </c>
      <c r="F292" s="267">
        <v>119.46</v>
      </c>
      <c r="G292" s="263"/>
      <c r="H292" s="267">
        <v>119.46</v>
      </c>
      <c r="I292" s="263"/>
      <c r="J292" s="267">
        <v>23.89</v>
      </c>
      <c r="K292" s="263"/>
      <c r="L292" s="267">
        <v>23.89</v>
      </c>
      <c r="M292" s="263"/>
      <c r="N292" s="263"/>
      <c r="O292" s="263"/>
      <c r="P292" s="263"/>
      <c r="Q292" s="263"/>
    </row>
    <row r="293" spans="1:17" ht="22.5" x14ac:dyDescent="0.2">
      <c r="A293" s="252"/>
      <c r="B293" s="268" t="s">
        <v>1197</v>
      </c>
      <c r="C293" s="265" t="s">
        <v>372</v>
      </c>
      <c r="D293" s="261" t="s">
        <v>231</v>
      </c>
      <c r="E293" s="266" t="s">
        <v>2589</v>
      </c>
      <c r="F293" s="267">
        <v>16.8</v>
      </c>
      <c r="G293" s="263"/>
      <c r="H293" s="263"/>
      <c r="I293" s="263"/>
      <c r="J293" s="267">
        <v>5.04</v>
      </c>
      <c r="K293" s="263"/>
      <c r="L293" s="263"/>
      <c r="M293" s="263"/>
      <c r="N293" s="263"/>
      <c r="O293" s="263"/>
      <c r="P293" s="263"/>
      <c r="Q293" s="263"/>
    </row>
    <row r="294" spans="1:17" ht="22.5" x14ac:dyDescent="0.2">
      <c r="A294" s="252"/>
      <c r="B294" s="268" t="s">
        <v>1198</v>
      </c>
      <c r="C294" s="265" t="s">
        <v>1199</v>
      </c>
      <c r="D294" s="261" t="s">
        <v>176</v>
      </c>
      <c r="E294" s="266" t="s">
        <v>2590</v>
      </c>
      <c r="F294" s="267">
        <v>74.099999999999994</v>
      </c>
      <c r="G294" s="263"/>
      <c r="H294" s="263"/>
      <c r="I294" s="263"/>
      <c r="J294" s="267">
        <v>7.41</v>
      </c>
      <c r="K294" s="263"/>
      <c r="L294" s="263"/>
      <c r="M294" s="263"/>
      <c r="N294" s="263"/>
      <c r="O294" s="263"/>
      <c r="P294" s="263"/>
      <c r="Q294" s="263"/>
    </row>
    <row r="295" spans="1:17" ht="22.5" x14ac:dyDescent="0.2">
      <c r="A295" s="252"/>
      <c r="B295" s="268" t="s">
        <v>1201</v>
      </c>
      <c r="C295" s="265" t="s">
        <v>482</v>
      </c>
      <c r="D295" s="261" t="s">
        <v>71</v>
      </c>
      <c r="E295" s="266" t="s">
        <v>2591</v>
      </c>
      <c r="F295" s="267">
        <v>1</v>
      </c>
      <c r="G295" s="263"/>
      <c r="H295" s="263"/>
      <c r="I295" s="263"/>
      <c r="J295" s="267">
        <v>1.55</v>
      </c>
      <c r="K295" s="263"/>
      <c r="L295" s="263"/>
      <c r="M295" s="263"/>
      <c r="N295" s="263"/>
      <c r="O295" s="263"/>
      <c r="P295" s="263"/>
      <c r="Q295" s="263"/>
    </row>
    <row r="296" spans="1:17" ht="36" x14ac:dyDescent="0.2">
      <c r="A296" s="252">
        <v>52</v>
      </c>
      <c r="B296" s="258" t="s">
        <v>2579</v>
      </c>
      <c r="C296" s="259" t="s">
        <v>2592</v>
      </c>
      <c r="D296" s="260" t="s">
        <v>346</v>
      </c>
      <c r="E296" s="287">
        <v>5</v>
      </c>
      <c r="F296" s="262" t="s">
        <v>2593</v>
      </c>
      <c r="G296" s="263"/>
      <c r="H296" s="263"/>
      <c r="I296" s="263"/>
      <c r="J296" s="263">
        <v>1348</v>
      </c>
      <c r="K296" s="263"/>
      <c r="L296" s="263"/>
      <c r="M296" s="263"/>
      <c r="N296" s="263"/>
      <c r="O296" s="263"/>
      <c r="P296" s="263"/>
      <c r="Q296" s="263"/>
    </row>
    <row r="297" spans="1:17" ht="31.5" x14ac:dyDescent="0.2">
      <c r="A297" s="252">
        <v>53</v>
      </c>
      <c r="B297" s="258" t="s">
        <v>1193</v>
      </c>
      <c r="C297" s="259" t="s">
        <v>2594</v>
      </c>
      <c r="D297" s="260" t="s">
        <v>423</v>
      </c>
      <c r="E297" s="287">
        <v>1</v>
      </c>
      <c r="F297" s="262">
        <v>29.46</v>
      </c>
      <c r="G297" s="262">
        <v>15.31</v>
      </c>
      <c r="H297" s="262">
        <v>11.69</v>
      </c>
      <c r="I297" s="262">
        <v>0.73</v>
      </c>
      <c r="J297" s="263">
        <v>29</v>
      </c>
      <c r="K297" s="263">
        <v>15</v>
      </c>
      <c r="L297" s="263">
        <v>12</v>
      </c>
      <c r="M297" s="263">
        <v>1</v>
      </c>
      <c r="N297" s="263">
        <v>1.1299999999999999</v>
      </c>
      <c r="O297" s="263">
        <v>1.1299999999999999</v>
      </c>
      <c r="P297" s="263">
        <v>0.04</v>
      </c>
      <c r="Q297" s="263">
        <v>0.04</v>
      </c>
    </row>
    <row r="298" spans="1:17" ht="19.5" x14ac:dyDescent="0.2">
      <c r="A298" s="252"/>
      <c r="B298" s="264"/>
      <c r="C298" s="265" t="s">
        <v>492</v>
      </c>
      <c r="D298" s="261" t="s">
        <v>119</v>
      </c>
      <c r="E298" s="266" t="s">
        <v>1195</v>
      </c>
      <c r="F298" s="267">
        <v>13.55</v>
      </c>
      <c r="G298" s="267">
        <v>13.55</v>
      </c>
      <c r="H298" s="263"/>
      <c r="I298" s="263"/>
      <c r="J298" s="267">
        <v>15.31</v>
      </c>
      <c r="K298" s="267">
        <v>15.31</v>
      </c>
      <c r="L298" s="263"/>
      <c r="M298" s="263"/>
      <c r="N298" s="263"/>
      <c r="O298" s="263"/>
      <c r="P298" s="263"/>
      <c r="Q298" s="263"/>
    </row>
    <row r="299" spans="1:17" ht="22.5" x14ac:dyDescent="0.2">
      <c r="A299" s="252"/>
      <c r="B299" s="268" t="s">
        <v>654</v>
      </c>
      <c r="C299" s="265" t="s">
        <v>655</v>
      </c>
      <c r="D299" s="261" t="s">
        <v>146</v>
      </c>
      <c r="E299" s="266" t="s">
        <v>1044</v>
      </c>
      <c r="F299" s="267">
        <v>172.79</v>
      </c>
      <c r="G299" s="263"/>
      <c r="H299" s="267">
        <v>172.79</v>
      </c>
      <c r="I299" s="267">
        <v>18.2</v>
      </c>
      <c r="J299" s="267">
        <v>6.91</v>
      </c>
      <c r="K299" s="263"/>
      <c r="L299" s="267">
        <v>6.91</v>
      </c>
      <c r="M299" s="267">
        <v>0.73</v>
      </c>
      <c r="N299" s="263"/>
      <c r="O299" s="263"/>
      <c r="P299" s="263"/>
      <c r="Q299" s="263"/>
    </row>
    <row r="300" spans="1:17" ht="19.5" x14ac:dyDescent="0.2">
      <c r="A300" s="252"/>
      <c r="B300" s="268" t="s">
        <v>1196</v>
      </c>
      <c r="C300" s="265" t="s">
        <v>663</v>
      </c>
      <c r="D300" s="261" t="s">
        <v>146</v>
      </c>
      <c r="E300" s="266" t="s">
        <v>1044</v>
      </c>
      <c r="F300" s="267">
        <v>119.46</v>
      </c>
      <c r="G300" s="263"/>
      <c r="H300" s="267">
        <v>119.46</v>
      </c>
      <c r="I300" s="263"/>
      <c r="J300" s="267">
        <v>4.78</v>
      </c>
      <c r="K300" s="263"/>
      <c r="L300" s="267">
        <v>4.78</v>
      </c>
      <c r="M300" s="263"/>
      <c r="N300" s="263"/>
      <c r="O300" s="263"/>
      <c r="P300" s="263"/>
      <c r="Q300" s="263"/>
    </row>
    <row r="301" spans="1:17" ht="22.5" x14ac:dyDescent="0.2">
      <c r="A301" s="252"/>
      <c r="B301" s="268" t="s">
        <v>1197</v>
      </c>
      <c r="C301" s="265" t="s">
        <v>372</v>
      </c>
      <c r="D301" s="261" t="s">
        <v>231</v>
      </c>
      <c r="E301" s="266" t="s">
        <v>1044</v>
      </c>
      <c r="F301" s="267">
        <v>16.8</v>
      </c>
      <c r="G301" s="263"/>
      <c r="H301" s="263"/>
      <c r="I301" s="263"/>
      <c r="J301" s="267">
        <v>0.67</v>
      </c>
      <c r="K301" s="263"/>
      <c r="L301" s="263"/>
      <c r="M301" s="263"/>
      <c r="N301" s="263"/>
      <c r="O301" s="263"/>
      <c r="P301" s="263"/>
      <c r="Q301" s="263"/>
    </row>
    <row r="302" spans="1:17" ht="22.5" x14ac:dyDescent="0.2">
      <c r="A302" s="252"/>
      <c r="B302" s="268" t="s">
        <v>1198</v>
      </c>
      <c r="C302" s="265" t="s">
        <v>1199</v>
      </c>
      <c r="D302" s="261" t="s">
        <v>176</v>
      </c>
      <c r="E302" s="266" t="s">
        <v>1200</v>
      </c>
      <c r="F302" s="267">
        <v>74.099999999999994</v>
      </c>
      <c r="G302" s="263"/>
      <c r="H302" s="263"/>
      <c r="I302" s="263"/>
      <c r="J302" s="267">
        <v>1.48</v>
      </c>
      <c r="K302" s="263"/>
      <c r="L302" s="263"/>
      <c r="M302" s="263"/>
      <c r="N302" s="263"/>
      <c r="O302" s="263"/>
      <c r="P302" s="263"/>
      <c r="Q302" s="263"/>
    </row>
    <row r="303" spans="1:17" ht="22.5" x14ac:dyDescent="0.2">
      <c r="A303" s="252"/>
      <c r="B303" s="268" t="s">
        <v>1201</v>
      </c>
      <c r="C303" s="265" t="s">
        <v>482</v>
      </c>
      <c r="D303" s="261" t="s">
        <v>71</v>
      </c>
      <c r="E303" s="266" t="s">
        <v>1202</v>
      </c>
      <c r="F303" s="267">
        <v>1</v>
      </c>
      <c r="G303" s="263"/>
      <c r="H303" s="263"/>
      <c r="I303" s="263"/>
      <c r="J303" s="267">
        <v>0.31</v>
      </c>
      <c r="K303" s="263"/>
      <c r="L303" s="263"/>
      <c r="M303" s="263"/>
      <c r="N303" s="263"/>
      <c r="O303" s="263"/>
      <c r="P303" s="263"/>
      <c r="Q303" s="263"/>
    </row>
    <row r="304" spans="1:17" ht="36" x14ac:dyDescent="0.2">
      <c r="A304" s="252">
        <v>54</v>
      </c>
      <c r="B304" s="258" t="s">
        <v>2579</v>
      </c>
      <c r="C304" s="259" t="s">
        <v>2595</v>
      </c>
      <c r="D304" s="260" t="s">
        <v>346</v>
      </c>
      <c r="E304" s="287">
        <v>1</v>
      </c>
      <c r="F304" s="262" t="s">
        <v>2596</v>
      </c>
      <c r="G304" s="263"/>
      <c r="H304" s="263"/>
      <c r="I304" s="263"/>
      <c r="J304" s="263">
        <v>497</v>
      </c>
      <c r="K304" s="263"/>
      <c r="L304" s="263"/>
      <c r="M304" s="263"/>
      <c r="N304" s="263"/>
      <c r="O304" s="263"/>
      <c r="P304" s="263"/>
      <c r="Q304" s="263"/>
    </row>
    <row r="305" spans="1:17" ht="36" x14ac:dyDescent="0.2">
      <c r="A305" s="252">
        <v>55</v>
      </c>
      <c r="B305" s="258" t="s">
        <v>2579</v>
      </c>
      <c r="C305" s="259" t="s">
        <v>2597</v>
      </c>
      <c r="D305" s="260" t="s">
        <v>346</v>
      </c>
      <c r="E305" s="287">
        <v>1</v>
      </c>
      <c r="F305" s="262" t="s">
        <v>2598</v>
      </c>
      <c r="G305" s="263"/>
      <c r="H305" s="263"/>
      <c r="I305" s="263"/>
      <c r="J305" s="263">
        <v>1046</v>
      </c>
      <c r="K305" s="263"/>
      <c r="L305" s="263"/>
      <c r="M305" s="263"/>
      <c r="N305" s="263"/>
      <c r="O305" s="263"/>
      <c r="P305" s="263"/>
      <c r="Q305" s="263"/>
    </row>
    <row r="306" spans="1:17" ht="55.5" x14ac:dyDescent="0.2">
      <c r="A306" s="252">
        <v>56</v>
      </c>
      <c r="B306" s="258" t="s">
        <v>2599</v>
      </c>
      <c r="C306" s="259" t="s">
        <v>2600</v>
      </c>
      <c r="D306" s="260" t="s">
        <v>423</v>
      </c>
      <c r="E306" s="287">
        <v>1</v>
      </c>
      <c r="F306" s="262">
        <v>235.91</v>
      </c>
      <c r="G306" s="262">
        <v>32.409999999999997</v>
      </c>
      <c r="H306" s="262">
        <v>34.159999999999997</v>
      </c>
      <c r="I306" s="262">
        <v>1.82</v>
      </c>
      <c r="J306" s="263">
        <v>236</v>
      </c>
      <c r="K306" s="263">
        <v>32</v>
      </c>
      <c r="L306" s="263">
        <v>34</v>
      </c>
      <c r="M306" s="263">
        <v>2</v>
      </c>
      <c r="N306" s="263">
        <v>2.3199999999999998</v>
      </c>
      <c r="O306" s="263">
        <v>2.3199999999999998</v>
      </c>
      <c r="P306" s="263">
        <v>0.1</v>
      </c>
      <c r="Q306" s="263">
        <v>0.1</v>
      </c>
    </row>
    <row r="307" spans="1:17" ht="19.5" x14ac:dyDescent="0.2">
      <c r="A307" s="252"/>
      <c r="B307" s="264"/>
      <c r="C307" s="265" t="s">
        <v>619</v>
      </c>
      <c r="D307" s="261" t="s">
        <v>119</v>
      </c>
      <c r="E307" s="266" t="s">
        <v>2601</v>
      </c>
      <c r="F307" s="267">
        <v>13.97</v>
      </c>
      <c r="G307" s="267">
        <v>13.97</v>
      </c>
      <c r="H307" s="263"/>
      <c r="I307" s="263"/>
      <c r="J307" s="267">
        <v>32.409999999999997</v>
      </c>
      <c r="K307" s="267">
        <v>32.409999999999997</v>
      </c>
      <c r="L307" s="263"/>
      <c r="M307" s="263"/>
      <c r="N307" s="263"/>
      <c r="O307" s="263"/>
      <c r="P307" s="263"/>
      <c r="Q307" s="263"/>
    </row>
    <row r="308" spans="1:17" ht="22.5" x14ac:dyDescent="0.2">
      <c r="A308" s="252"/>
      <c r="B308" s="268" t="s">
        <v>654</v>
      </c>
      <c r="C308" s="265" t="s">
        <v>655</v>
      </c>
      <c r="D308" s="261" t="s">
        <v>146</v>
      </c>
      <c r="E308" s="266" t="s">
        <v>1211</v>
      </c>
      <c r="F308" s="267">
        <v>172.79</v>
      </c>
      <c r="G308" s="263"/>
      <c r="H308" s="267">
        <v>172.79</v>
      </c>
      <c r="I308" s="267">
        <v>18.2</v>
      </c>
      <c r="J308" s="267">
        <v>17.28</v>
      </c>
      <c r="K308" s="263"/>
      <c r="L308" s="267">
        <v>17.28</v>
      </c>
      <c r="M308" s="267">
        <v>1.82</v>
      </c>
      <c r="N308" s="263"/>
      <c r="O308" s="263"/>
      <c r="P308" s="263"/>
      <c r="Q308" s="263"/>
    </row>
    <row r="309" spans="1:17" ht="19.5" x14ac:dyDescent="0.2">
      <c r="A309" s="252"/>
      <c r="B309" s="268" t="s">
        <v>326</v>
      </c>
      <c r="C309" s="265" t="s">
        <v>327</v>
      </c>
      <c r="D309" s="261" t="s">
        <v>146</v>
      </c>
      <c r="E309" s="266" t="s">
        <v>2602</v>
      </c>
      <c r="F309" s="267">
        <v>8.9700000000000006</v>
      </c>
      <c r="G309" s="263"/>
      <c r="H309" s="267">
        <v>8.9700000000000006</v>
      </c>
      <c r="I309" s="263"/>
      <c r="J309" s="267">
        <v>4.93</v>
      </c>
      <c r="K309" s="263"/>
      <c r="L309" s="267">
        <v>4.93</v>
      </c>
      <c r="M309" s="263"/>
      <c r="N309" s="263"/>
      <c r="O309" s="263"/>
      <c r="P309" s="263"/>
      <c r="Q309" s="263"/>
    </row>
    <row r="310" spans="1:17" ht="19.5" x14ac:dyDescent="0.2">
      <c r="A310" s="252"/>
      <c r="B310" s="268" t="s">
        <v>2603</v>
      </c>
      <c r="C310" s="265" t="s">
        <v>663</v>
      </c>
      <c r="D310" s="261" t="s">
        <v>146</v>
      </c>
      <c r="E310" s="266" t="s">
        <v>1211</v>
      </c>
      <c r="F310" s="267">
        <v>119.46</v>
      </c>
      <c r="G310" s="263"/>
      <c r="H310" s="267">
        <v>119.46</v>
      </c>
      <c r="I310" s="263"/>
      <c r="J310" s="267">
        <v>11.95</v>
      </c>
      <c r="K310" s="263"/>
      <c r="L310" s="267">
        <v>11.95</v>
      </c>
      <c r="M310" s="263"/>
      <c r="N310" s="263"/>
      <c r="O310" s="263"/>
      <c r="P310" s="263"/>
      <c r="Q310" s="263"/>
    </row>
    <row r="311" spans="1:17" ht="22.5" x14ac:dyDescent="0.2">
      <c r="A311" s="252"/>
      <c r="B311" s="268" t="s">
        <v>2604</v>
      </c>
      <c r="C311" s="265" t="s">
        <v>462</v>
      </c>
      <c r="D311" s="261" t="s">
        <v>231</v>
      </c>
      <c r="E311" s="266" t="s">
        <v>2605</v>
      </c>
      <c r="F311" s="267">
        <v>11.66</v>
      </c>
      <c r="G311" s="263"/>
      <c r="H311" s="263"/>
      <c r="I311" s="263"/>
      <c r="J311" s="267">
        <v>3.5</v>
      </c>
      <c r="K311" s="263"/>
      <c r="L311" s="263"/>
      <c r="M311" s="263"/>
      <c r="N311" s="263"/>
      <c r="O311" s="263"/>
      <c r="P311" s="263"/>
      <c r="Q311" s="263"/>
    </row>
    <row r="312" spans="1:17" ht="22.5" x14ac:dyDescent="0.2">
      <c r="A312" s="252"/>
      <c r="B312" s="268" t="s">
        <v>2606</v>
      </c>
      <c r="C312" s="265" t="s">
        <v>372</v>
      </c>
      <c r="D312" s="261" t="s">
        <v>231</v>
      </c>
      <c r="E312" s="266" t="s">
        <v>2607</v>
      </c>
      <c r="F312" s="267">
        <v>16.8</v>
      </c>
      <c r="G312" s="263"/>
      <c r="H312" s="263"/>
      <c r="I312" s="263"/>
      <c r="J312" s="267">
        <v>2.86</v>
      </c>
      <c r="K312" s="263"/>
      <c r="L312" s="263"/>
      <c r="M312" s="263"/>
      <c r="N312" s="263"/>
      <c r="O312" s="263"/>
      <c r="P312" s="263"/>
      <c r="Q312" s="263"/>
    </row>
    <row r="313" spans="1:17" ht="22.5" x14ac:dyDescent="0.2">
      <c r="A313" s="252"/>
      <c r="B313" s="268" t="s">
        <v>2608</v>
      </c>
      <c r="C313" s="265" t="s">
        <v>667</v>
      </c>
      <c r="D313" s="261" t="s">
        <v>231</v>
      </c>
      <c r="E313" s="266" t="s">
        <v>1034</v>
      </c>
      <c r="F313" s="267">
        <v>29.75</v>
      </c>
      <c r="G313" s="263"/>
      <c r="H313" s="263"/>
      <c r="I313" s="263"/>
      <c r="J313" s="267">
        <v>0.89</v>
      </c>
      <c r="K313" s="263"/>
      <c r="L313" s="263"/>
      <c r="M313" s="263"/>
      <c r="N313" s="263"/>
      <c r="O313" s="263"/>
      <c r="P313" s="263"/>
      <c r="Q313" s="263"/>
    </row>
    <row r="314" spans="1:17" ht="22.5" x14ac:dyDescent="0.2">
      <c r="A314" s="252"/>
      <c r="B314" s="268" t="s">
        <v>2609</v>
      </c>
      <c r="C314" s="265" t="s">
        <v>1303</v>
      </c>
      <c r="D314" s="261" t="s">
        <v>216</v>
      </c>
      <c r="E314" s="266" t="s">
        <v>1033</v>
      </c>
      <c r="F314" s="267">
        <v>16144.61</v>
      </c>
      <c r="G314" s="263"/>
      <c r="H314" s="263"/>
      <c r="I314" s="263"/>
      <c r="J314" s="267">
        <v>161.44999999999999</v>
      </c>
      <c r="K314" s="263"/>
      <c r="L314" s="263"/>
      <c r="M314" s="263"/>
      <c r="N314" s="263"/>
      <c r="O314" s="263"/>
      <c r="P314" s="263"/>
      <c r="Q314" s="263"/>
    </row>
    <row r="315" spans="1:17" ht="22.5" x14ac:dyDescent="0.2">
      <c r="A315" s="252"/>
      <c r="B315" s="268" t="s">
        <v>2610</v>
      </c>
      <c r="C315" s="265" t="s">
        <v>482</v>
      </c>
      <c r="D315" s="261" t="s">
        <v>71</v>
      </c>
      <c r="E315" s="266" t="s">
        <v>2611</v>
      </c>
      <c r="F315" s="267">
        <v>1</v>
      </c>
      <c r="G315" s="263"/>
      <c r="H315" s="263"/>
      <c r="I315" s="263"/>
      <c r="J315" s="267">
        <v>0.65</v>
      </c>
      <c r="K315" s="263"/>
      <c r="L315" s="263"/>
      <c r="M315" s="263"/>
      <c r="N315" s="263"/>
      <c r="O315" s="263"/>
      <c r="P315" s="263"/>
      <c r="Q315" s="263"/>
    </row>
    <row r="316" spans="1:17" ht="43.5" x14ac:dyDescent="0.2">
      <c r="A316" s="252">
        <v>57</v>
      </c>
      <c r="B316" s="258" t="s">
        <v>2612</v>
      </c>
      <c r="C316" s="259" t="s">
        <v>2613</v>
      </c>
      <c r="D316" s="260" t="s">
        <v>346</v>
      </c>
      <c r="E316" s="287">
        <v>1</v>
      </c>
      <c r="F316" s="262" t="s">
        <v>2614</v>
      </c>
      <c r="G316" s="263"/>
      <c r="H316" s="263"/>
      <c r="I316" s="263"/>
      <c r="J316" s="263">
        <v>2192</v>
      </c>
      <c r="K316" s="263"/>
      <c r="L316" s="263"/>
      <c r="M316" s="263"/>
      <c r="N316" s="263"/>
      <c r="O316" s="263"/>
      <c r="P316" s="263"/>
      <c r="Q316" s="263"/>
    </row>
    <row r="317" spans="1:17" ht="36" x14ac:dyDescent="0.2">
      <c r="A317" s="252">
        <v>59</v>
      </c>
      <c r="B317" s="258" t="s">
        <v>2612</v>
      </c>
      <c r="C317" s="259" t="s">
        <v>2615</v>
      </c>
      <c r="D317" s="260" t="s">
        <v>346</v>
      </c>
      <c r="E317" s="287">
        <v>1</v>
      </c>
      <c r="F317" s="262" t="s">
        <v>2616</v>
      </c>
      <c r="G317" s="263"/>
      <c r="H317" s="263"/>
      <c r="I317" s="263"/>
      <c r="J317" s="263">
        <v>555</v>
      </c>
      <c r="K317" s="263"/>
      <c r="L317" s="263"/>
      <c r="M317" s="263"/>
      <c r="N317" s="263"/>
      <c r="O317" s="263"/>
      <c r="P317" s="263"/>
      <c r="Q317" s="263"/>
    </row>
    <row r="318" spans="1:17" ht="41.25" x14ac:dyDescent="0.2">
      <c r="A318" s="252">
        <v>60</v>
      </c>
      <c r="B318" s="258" t="s">
        <v>2617</v>
      </c>
      <c r="C318" s="259" t="s">
        <v>2618</v>
      </c>
      <c r="D318" s="260" t="s">
        <v>2619</v>
      </c>
      <c r="E318" s="261" t="s">
        <v>381</v>
      </c>
      <c r="F318" s="262">
        <v>180.6</v>
      </c>
      <c r="G318" s="262">
        <v>108.39</v>
      </c>
      <c r="H318" s="262">
        <v>64.42</v>
      </c>
      <c r="I318" s="262">
        <v>0.18</v>
      </c>
      <c r="J318" s="263">
        <v>18</v>
      </c>
      <c r="K318" s="263">
        <v>11</v>
      </c>
      <c r="L318" s="263">
        <v>6</v>
      </c>
      <c r="M318" s="263"/>
      <c r="N318" s="263">
        <v>8.18</v>
      </c>
      <c r="O318" s="263">
        <v>0.82</v>
      </c>
      <c r="P318" s="263">
        <v>0.01</v>
      </c>
      <c r="Q318" s="263"/>
    </row>
    <row r="319" spans="1:17" ht="19.5" x14ac:dyDescent="0.2">
      <c r="A319" s="252"/>
      <c r="B319" s="264"/>
      <c r="C319" s="265" t="s">
        <v>185</v>
      </c>
      <c r="D319" s="261" t="s">
        <v>119</v>
      </c>
      <c r="E319" s="266" t="s">
        <v>2620</v>
      </c>
      <c r="F319" s="267">
        <v>13.25</v>
      </c>
      <c r="G319" s="267">
        <v>13.25</v>
      </c>
      <c r="H319" s="263"/>
      <c r="I319" s="263"/>
      <c r="J319" s="267">
        <v>10.87</v>
      </c>
      <c r="K319" s="267">
        <v>10.87</v>
      </c>
      <c r="L319" s="263"/>
      <c r="M319" s="263"/>
      <c r="N319" s="263"/>
      <c r="O319" s="263"/>
      <c r="P319" s="263"/>
      <c r="Q319" s="263"/>
    </row>
    <row r="320" spans="1:17" ht="22.5" x14ac:dyDescent="0.2">
      <c r="A320" s="252"/>
      <c r="B320" s="268" t="s">
        <v>324</v>
      </c>
      <c r="C320" s="265" t="s">
        <v>191</v>
      </c>
      <c r="D320" s="261" t="s">
        <v>146</v>
      </c>
      <c r="E320" s="266" t="s">
        <v>1309</v>
      </c>
      <c r="F320" s="267">
        <v>127.47</v>
      </c>
      <c r="G320" s="263"/>
      <c r="H320" s="267">
        <v>127.47</v>
      </c>
      <c r="I320" s="267">
        <v>18.2</v>
      </c>
      <c r="J320" s="263"/>
      <c r="K320" s="263"/>
      <c r="L320" s="263"/>
      <c r="M320" s="263"/>
      <c r="N320" s="263"/>
      <c r="O320" s="263"/>
      <c r="P320" s="263"/>
      <c r="Q320" s="263"/>
    </row>
    <row r="321" spans="1:17" ht="19.5" x14ac:dyDescent="0.2">
      <c r="A321" s="252"/>
      <c r="B321" s="268" t="s">
        <v>326</v>
      </c>
      <c r="C321" s="265" t="s">
        <v>327</v>
      </c>
      <c r="D321" s="261" t="s">
        <v>146</v>
      </c>
      <c r="E321" s="266" t="s">
        <v>2621</v>
      </c>
      <c r="F321" s="267">
        <v>8.9700000000000006</v>
      </c>
      <c r="G321" s="263"/>
      <c r="H321" s="267">
        <v>8.9700000000000006</v>
      </c>
      <c r="I321" s="263"/>
      <c r="J321" s="267">
        <v>2.5099999999999998</v>
      </c>
      <c r="K321" s="263"/>
      <c r="L321" s="267">
        <v>2.5099999999999998</v>
      </c>
      <c r="M321" s="263"/>
      <c r="N321" s="263"/>
      <c r="O321" s="263"/>
      <c r="P321" s="263"/>
      <c r="Q321" s="263"/>
    </row>
    <row r="322" spans="1:17" ht="19.5" x14ac:dyDescent="0.2">
      <c r="A322" s="252"/>
      <c r="B322" s="268" t="s">
        <v>329</v>
      </c>
      <c r="C322" s="265" t="s">
        <v>212</v>
      </c>
      <c r="D322" s="261" t="s">
        <v>146</v>
      </c>
      <c r="E322" s="266" t="s">
        <v>2622</v>
      </c>
      <c r="F322" s="267">
        <v>109.17</v>
      </c>
      <c r="G322" s="263"/>
      <c r="H322" s="267">
        <v>109.17</v>
      </c>
      <c r="I322" s="263"/>
      <c r="J322" s="267">
        <v>4.37</v>
      </c>
      <c r="K322" s="263"/>
      <c r="L322" s="267">
        <v>4.37</v>
      </c>
      <c r="M322" s="263"/>
      <c r="N322" s="263"/>
      <c r="O322" s="263"/>
      <c r="P322" s="263"/>
      <c r="Q322" s="263"/>
    </row>
    <row r="323" spans="1:17" ht="22.5" x14ac:dyDescent="0.2">
      <c r="A323" s="252"/>
      <c r="B323" s="268" t="s">
        <v>331</v>
      </c>
      <c r="C323" s="265" t="s">
        <v>332</v>
      </c>
      <c r="D323" s="261" t="s">
        <v>216</v>
      </c>
      <c r="E323" s="266" t="s">
        <v>2623</v>
      </c>
      <c r="F323" s="267">
        <v>11130.07</v>
      </c>
      <c r="G323" s="263"/>
      <c r="H323" s="263"/>
      <c r="I323" s="263"/>
      <c r="J323" s="267">
        <v>1.1100000000000001</v>
      </c>
      <c r="K323" s="263"/>
      <c r="L323" s="263"/>
      <c r="M323" s="263"/>
      <c r="N323" s="263"/>
      <c r="O323" s="263"/>
      <c r="P323" s="263"/>
      <c r="Q323" s="263"/>
    </row>
    <row r="324" spans="1:17" ht="60" x14ac:dyDescent="0.2">
      <c r="A324" s="252">
        <v>61</v>
      </c>
      <c r="B324" s="258" t="s">
        <v>2372</v>
      </c>
      <c r="C324" s="259" t="s">
        <v>2624</v>
      </c>
      <c r="D324" s="260" t="s">
        <v>346</v>
      </c>
      <c r="E324" s="287">
        <v>1</v>
      </c>
      <c r="F324" s="262" t="s">
        <v>2625</v>
      </c>
      <c r="G324" s="263"/>
      <c r="H324" s="263"/>
      <c r="I324" s="263"/>
      <c r="J324" s="263">
        <v>216</v>
      </c>
      <c r="K324" s="263"/>
      <c r="L324" s="263"/>
      <c r="M324" s="263"/>
      <c r="N324" s="263"/>
      <c r="O324" s="263"/>
      <c r="P324" s="263"/>
      <c r="Q324" s="263"/>
    </row>
    <row r="325" spans="1:17" ht="36" x14ac:dyDescent="0.2">
      <c r="A325" s="252">
        <v>62</v>
      </c>
      <c r="B325" s="258" t="s">
        <v>2579</v>
      </c>
      <c r="C325" s="259" t="s">
        <v>2626</v>
      </c>
      <c r="D325" s="260" t="s">
        <v>231</v>
      </c>
      <c r="E325" s="287">
        <v>14.19</v>
      </c>
      <c r="F325" s="262" t="s">
        <v>2627</v>
      </c>
      <c r="G325" s="263"/>
      <c r="H325" s="263"/>
      <c r="I325" s="263"/>
      <c r="J325" s="263">
        <v>512</v>
      </c>
      <c r="K325" s="263"/>
      <c r="L325" s="263"/>
      <c r="M325" s="263"/>
      <c r="N325" s="263"/>
      <c r="O325" s="263"/>
      <c r="P325" s="263"/>
      <c r="Q325" s="263"/>
    </row>
    <row r="326" spans="1:17" ht="65.25" x14ac:dyDescent="0.2">
      <c r="A326" s="252">
        <v>63</v>
      </c>
      <c r="B326" s="258" t="s">
        <v>2081</v>
      </c>
      <c r="C326" s="259" t="s">
        <v>2628</v>
      </c>
      <c r="D326" s="260" t="s">
        <v>399</v>
      </c>
      <c r="E326" s="261" t="s">
        <v>2629</v>
      </c>
      <c r="F326" s="262">
        <v>4230.6899999999996</v>
      </c>
      <c r="G326" s="262">
        <v>2657.65</v>
      </c>
      <c r="H326" s="262">
        <v>1481.49</v>
      </c>
      <c r="I326" s="262">
        <v>233.91</v>
      </c>
      <c r="J326" s="263">
        <v>15230</v>
      </c>
      <c r="K326" s="263">
        <v>9568</v>
      </c>
      <c r="L326" s="263">
        <v>5333</v>
      </c>
      <c r="M326" s="263">
        <v>842</v>
      </c>
      <c r="N326" s="263">
        <v>190.24</v>
      </c>
      <c r="O326" s="263">
        <v>684.86</v>
      </c>
      <c r="P326" s="263">
        <v>13.42</v>
      </c>
      <c r="Q326" s="263">
        <v>48.31</v>
      </c>
    </row>
    <row r="327" spans="1:17" ht="19.5" x14ac:dyDescent="0.2">
      <c r="A327" s="252"/>
      <c r="B327" s="264"/>
      <c r="C327" s="265" t="s">
        <v>619</v>
      </c>
      <c r="D327" s="261" t="s">
        <v>119</v>
      </c>
      <c r="E327" s="266" t="s">
        <v>2630</v>
      </c>
      <c r="F327" s="267">
        <v>13.97</v>
      </c>
      <c r="G327" s="267">
        <v>13.97</v>
      </c>
      <c r="H327" s="263"/>
      <c r="I327" s="263"/>
      <c r="J327" s="267">
        <v>9567.49</v>
      </c>
      <c r="K327" s="267">
        <v>9567.49</v>
      </c>
      <c r="L327" s="263"/>
      <c r="M327" s="263"/>
      <c r="N327" s="263"/>
      <c r="O327" s="263"/>
      <c r="P327" s="263"/>
      <c r="Q327" s="263"/>
    </row>
    <row r="328" spans="1:17" ht="19.5" x14ac:dyDescent="0.2">
      <c r="A328" s="252"/>
      <c r="B328" s="268" t="s">
        <v>402</v>
      </c>
      <c r="C328" s="265" t="s">
        <v>403</v>
      </c>
      <c r="D328" s="261" t="s">
        <v>146</v>
      </c>
      <c r="E328" s="266" t="s">
        <v>2631</v>
      </c>
      <c r="F328" s="267">
        <v>255.96</v>
      </c>
      <c r="G328" s="263"/>
      <c r="H328" s="267">
        <v>255.96</v>
      </c>
      <c r="I328" s="267">
        <v>18.2</v>
      </c>
      <c r="J328" s="267">
        <v>46.07</v>
      </c>
      <c r="K328" s="263"/>
      <c r="L328" s="267">
        <v>46.07</v>
      </c>
      <c r="M328" s="267">
        <v>3.28</v>
      </c>
      <c r="N328" s="263"/>
      <c r="O328" s="263"/>
      <c r="P328" s="263"/>
      <c r="Q328" s="263"/>
    </row>
    <row r="329" spans="1:17" ht="22.5" x14ac:dyDescent="0.2">
      <c r="A329" s="252"/>
      <c r="B329" s="268" t="s">
        <v>190</v>
      </c>
      <c r="C329" s="265" t="s">
        <v>191</v>
      </c>
      <c r="D329" s="261" t="s">
        <v>146</v>
      </c>
      <c r="E329" s="266" t="s">
        <v>2632</v>
      </c>
      <c r="F329" s="267">
        <v>127.47</v>
      </c>
      <c r="G329" s="263"/>
      <c r="H329" s="267">
        <v>127.47</v>
      </c>
      <c r="I329" s="267">
        <v>18.2</v>
      </c>
      <c r="J329" s="267">
        <v>14.02</v>
      </c>
      <c r="K329" s="263"/>
      <c r="L329" s="267">
        <v>14.02</v>
      </c>
      <c r="M329" s="267">
        <v>2</v>
      </c>
      <c r="N329" s="263"/>
      <c r="O329" s="263"/>
      <c r="P329" s="263"/>
      <c r="Q329" s="263"/>
    </row>
    <row r="330" spans="1:17" ht="19.5" x14ac:dyDescent="0.2">
      <c r="A330" s="252"/>
      <c r="B330" s="268" t="s">
        <v>1327</v>
      </c>
      <c r="C330" s="265" t="s">
        <v>1328</v>
      </c>
      <c r="D330" s="261" t="s">
        <v>146</v>
      </c>
      <c r="E330" s="266" t="s">
        <v>2633</v>
      </c>
      <c r="F330" s="267">
        <v>108.01</v>
      </c>
      <c r="G330" s="263"/>
      <c r="H330" s="267">
        <v>108.01</v>
      </c>
      <c r="I330" s="267">
        <v>17.43</v>
      </c>
      <c r="J330" s="267">
        <v>5186.6400000000003</v>
      </c>
      <c r="K330" s="263"/>
      <c r="L330" s="267">
        <v>5186.6400000000003</v>
      </c>
      <c r="M330" s="267">
        <v>836.99</v>
      </c>
      <c r="N330" s="263"/>
      <c r="O330" s="263"/>
      <c r="P330" s="263"/>
      <c r="Q330" s="263"/>
    </row>
    <row r="331" spans="1:17" ht="19.5" x14ac:dyDescent="0.2">
      <c r="A331" s="252"/>
      <c r="B331" s="268" t="s">
        <v>407</v>
      </c>
      <c r="C331" s="265" t="s">
        <v>212</v>
      </c>
      <c r="D331" s="261" t="s">
        <v>146</v>
      </c>
      <c r="E331" s="266" t="s">
        <v>2634</v>
      </c>
      <c r="F331" s="267">
        <v>109.17</v>
      </c>
      <c r="G331" s="263"/>
      <c r="H331" s="267">
        <v>109.17</v>
      </c>
      <c r="I331" s="263"/>
      <c r="J331" s="267">
        <v>86.24</v>
      </c>
      <c r="K331" s="263"/>
      <c r="L331" s="267">
        <v>86.24</v>
      </c>
      <c r="M331" s="263"/>
      <c r="N331" s="263"/>
      <c r="O331" s="263"/>
      <c r="P331" s="263"/>
      <c r="Q331" s="263"/>
    </row>
    <row r="332" spans="1:17" ht="22.5" x14ac:dyDescent="0.2">
      <c r="A332" s="252"/>
      <c r="B332" s="268" t="s">
        <v>1331</v>
      </c>
      <c r="C332" s="265" t="s">
        <v>1332</v>
      </c>
      <c r="D332" s="261" t="s">
        <v>216</v>
      </c>
      <c r="E332" s="266" t="s">
        <v>2635</v>
      </c>
      <c r="F332" s="267">
        <v>40313.82</v>
      </c>
      <c r="G332" s="263"/>
      <c r="H332" s="263"/>
      <c r="I332" s="263"/>
      <c r="J332" s="267">
        <v>124.97</v>
      </c>
      <c r="K332" s="263"/>
      <c r="L332" s="263"/>
      <c r="M332" s="263"/>
      <c r="N332" s="263"/>
      <c r="O332" s="263"/>
      <c r="P332" s="263"/>
      <c r="Q332" s="263"/>
    </row>
    <row r="333" spans="1:17" ht="22.5" x14ac:dyDescent="0.2">
      <c r="A333" s="252"/>
      <c r="B333" s="268" t="s">
        <v>1334</v>
      </c>
      <c r="C333" s="265" t="s">
        <v>1335</v>
      </c>
      <c r="D333" s="261" t="s">
        <v>231</v>
      </c>
      <c r="E333" s="266" t="s">
        <v>2636</v>
      </c>
      <c r="F333" s="267">
        <v>35.700000000000003</v>
      </c>
      <c r="G333" s="263"/>
      <c r="H333" s="263"/>
      <c r="I333" s="263"/>
      <c r="J333" s="267">
        <v>32.130000000000003</v>
      </c>
      <c r="K333" s="263"/>
      <c r="L333" s="263"/>
      <c r="M333" s="263"/>
      <c r="N333" s="263"/>
      <c r="O333" s="263"/>
      <c r="P333" s="263"/>
      <c r="Q333" s="263"/>
    </row>
    <row r="334" spans="1:17" ht="22.5" x14ac:dyDescent="0.2">
      <c r="A334" s="252"/>
      <c r="B334" s="268" t="s">
        <v>1337</v>
      </c>
      <c r="C334" s="265" t="s">
        <v>1338</v>
      </c>
      <c r="D334" s="261" t="s">
        <v>434</v>
      </c>
      <c r="E334" s="266" t="s">
        <v>2637</v>
      </c>
      <c r="F334" s="267">
        <v>272.49</v>
      </c>
      <c r="G334" s="263"/>
      <c r="H334" s="263"/>
      <c r="I334" s="263"/>
      <c r="J334" s="267">
        <v>98.1</v>
      </c>
      <c r="K334" s="263"/>
      <c r="L334" s="263"/>
      <c r="M334" s="263"/>
      <c r="N334" s="263"/>
      <c r="O334" s="263"/>
      <c r="P334" s="263"/>
      <c r="Q334" s="263"/>
    </row>
    <row r="335" spans="1:17" ht="22.5" x14ac:dyDescent="0.2">
      <c r="A335" s="252"/>
      <c r="B335" s="268" t="s">
        <v>1340</v>
      </c>
      <c r="C335" s="265" t="s">
        <v>1341</v>
      </c>
      <c r="D335" s="261" t="s">
        <v>231</v>
      </c>
      <c r="E335" s="266" t="s">
        <v>2638</v>
      </c>
      <c r="F335" s="267">
        <v>28.56</v>
      </c>
      <c r="G335" s="263"/>
      <c r="H335" s="263"/>
      <c r="I335" s="263"/>
      <c r="J335" s="267">
        <v>56.55</v>
      </c>
      <c r="K335" s="263"/>
      <c r="L335" s="263"/>
      <c r="M335" s="263"/>
      <c r="N335" s="263"/>
      <c r="O335" s="263"/>
      <c r="P335" s="263"/>
      <c r="Q335" s="263"/>
    </row>
    <row r="336" spans="1:17" ht="22.5" x14ac:dyDescent="0.2">
      <c r="A336" s="252"/>
      <c r="B336" s="268" t="s">
        <v>1343</v>
      </c>
      <c r="C336" s="265" t="s">
        <v>1344</v>
      </c>
      <c r="D336" s="261" t="s">
        <v>231</v>
      </c>
      <c r="E336" s="266" t="s">
        <v>2636</v>
      </c>
      <c r="F336" s="267">
        <v>12.42</v>
      </c>
      <c r="G336" s="263"/>
      <c r="H336" s="263"/>
      <c r="I336" s="263"/>
      <c r="J336" s="267">
        <v>11.18</v>
      </c>
      <c r="K336" s="263"/>
      <c r="L336" s="263"/>
      <c r="M336" s="263"/>
      <c r="N336" s="263"/>
      <c r="O336" s="263"/>
      <c r="P336" s="263"/>
      <c r="Q336" s="263"/>
    </row>
    <row r="337" spans="1:17" ht="22.5" x14ac:dyDescent="0.2">
      <c r="A337" s="252"/>
      <c r="B337" s="268" t="s">
        <v>527</v>
      </c>
      <c r="C337" s="265" t="s">
        <v>416</v>
      </c>
      <c r="D337" s="261" t="s">
        <v>231</v>
      </c>
      <c r="E337" s="266" t="s">
        <v>2639</v>
      </c>
      <c r="F337" s="267">
        <v>2.38</v>
      </c>
      <c r="G337" s="263"/>
      <c r="H337" s="263"/>
      <c r="I337" s="263"/>
      <c r="J337" s="267">
        <v>0.01</v>
      </c>
      <c r="K337" s="263"/>
      <c r="L337" s="263"/>
      <c r="M337" s="263"/>
      <c r="N337" s="263"/>
      <c r="O337" s="263"/>
      <c r="P337" s="263"/>
      <c r="Q337" s="263"/>
    </row>
    <row r="338" spans="1:17" ht="22.5" x14ac:dyDescent="0.2">
      <c r="A338" s="252"/>
      <c r="B338" s="268" t="s">
        <v>528</v>
      </c>
      <c r="C338" s="265" t="s">
        <v>418</v>
      </c>
      <c r="D338" s="261" t="s">
        <v>220</v>
      </c>
      <c r="E338" s="266" t="s">
        <v>2640</v>
      </c>
      <c r="F338" s="267">
        <v>4.88</v>
      </c>
      <c r="G338" s="263"/>
      <c r="H338" s="263"/>
      <c r="I338" s="263"/>
      <c r="J338" s="267">
        <v>8.26</v>
      </c>
      <c r="K338" s="263"/>
      <c r="L338" s="263"/>
      <c r="M338" s="263"/>
      <c r="N338" s="263"/>
      <c r="O338" s="263"/>
      <c r="P338" s="263"/>
      <c r="Q338" s="263"/>
    </row>
    <row r="339" spans="1:17" ht="43.5" x14ac:dyDescent="0.2">
      <c r="A339" s="252">
        <v>64</v>
      </c>
      <c r="B339" s="258" t="s">
        <v>2579</v>
      </c>
      <c r="C339" s="259" t="s">
        <v>2641</v>
      </c>
      <c r="D339" s="260" t="s">
        <v>412</v>
      </c>
      <c r="E339" s="287">
        <v>360</v>
      </c>
      <c r="F339" s="262" t="s">
        <v>2642</v>
      </c>
      <c r="G339" s="263"/>
      <c r="H339" s="263"/>
      <c r="I339" s="263"/>
      <c r="J339" s="263">
        <v>4691</v>
      </c>
      <c r="K339" s="263"/>
      <c r="L339" s="263"/>
      <c r="M339" s="263"/>
      <c r="N339" s="263"/>
      <c r="O339" s="263"/>
      <c r="P339" s="263"/>
      <c r="Q339" s="263"/>
    </row>
    <row r="340" spans="1:17" ht="43.5" x14ac:dyDescent="0.2">
      <c r="A340" s="252">
        <v>65</v>
      </c>
      <c r="B340" s="258" t="s">
        <v>2643</v>
      </c>
      <c r="C340" s="259" t="s">
        <v>2644</v>
      </c>
      <c r="D340" s="260" t="s">
        <v>671</v>
      </c>
      <c r="E340" s="261" t="s">
        <v>491</v>
      </c>
      <c r="F340" s="262">
        <v>1418</v>
      </c>
      <c r="G340" s="262">
        <v>253.08</v>
      </c>
      <c r="H340" s="262">
        <v>42.32</v>
      </c>
      <c r="I340" s="262">
        <v>2</v>
      </c>
      <c r="J340" s="263">
        <v>142</v>
      </c>
      <c r="K340" s="263">
        <v>25</v>
      </c>
      <c r="L340" s="263">
        <v>4</v>
      </c>
      <c r="M340" s="263"/>
      <c r="N340" s="263">
        <v>19.100000000000001</v>
      </c>
      <c r="O340" s="263">
        <v>1.91</v>
      </c>
      <c r="P340" s="263">
        <v>0.11</v>
      </c>
      <c r="Q340" s="263">
        <v>0.01</v>
      </c>
    </row>
    <row r="341" spans="1:17" ht="19.5" x14ac:dyDescent="0.2">
      <c r="A341" s="252"/>
      <c r="B341" s="264"/>
      <c r="C341" s="265" t="s">
        <v>185</v>
      </c>
      <c r="D341" s="261" t="s">
        <v>119</v>
      </c>
      <c r="E341" s="266" t="s">
        <v>2645</v>
      </c>
      <c r="F341" s="267">
        <v>13.25</v>
      </c>
      <c r="G341" s="267">
        <v>13.25</v>
      </c>
      <c r="H341" s="263"/>
      <c r="I341" s="263"/>
      <c r="J341" s="267">
        <v>25.31</v>
      </c>
      <c r="K341" s="267">
        <v>25.31</v>
      </c>
      <c r="L341" s="263"/>
      <c r="M341" s="263"/>
      <c r="N341" s="263"/>
      <c r="O341" s="263"/>
      <c r="P341" s="263"/>
      <c r="Q341" s="263"/>
    </row>
    <row r="342" spans="1:17" ht="22.5" x14ac:dyDescent="0.2">
      <c r="A342" s="252"/>
      <c r="B342" s="268" t="s">
        <v>654</v>
      </c>
      <c r="C342" s="265" t="s">
        <v>655</v>
      </c>
      <c r="D342" s="261" t="s">
        <v>146</v>
      </c>
      <c r="E342" s="266" t="s">
        <v>2646</v>
      </c>
      <c r="F342" s="267">
        <v>172.79</v>
      </c>
      <c r="G342" s="263"/>
      <c r="H342" s="267">
        <v>172.79</v>
      </c>
      <c r="I342" s="267">
        <v>18.2</v>
      </c>
      <c r="J342" s="267">
        <v>1.73</v>
      </c>
      <c r="K342" s="263"/>
      <c r="L342" s="267">
        <v>1.73</v>
      </c>
      <c r="M342" s="267">
        <v>0.18</v>
      </c>
      <c r="N342" s="263"/>
      <c r="O342" s="263"/>
      <c r="P342" s="263"/>
      <c r="Q342" s="263"/>
    </row>
    <row r="343" spans="1:17" ht="19.5" x14ac:dyDescent="0.2">
      <c r="A343" s="252"/>
      <c r="B343" s="268" t="s">
        <v>2647</v>
      </c>
      <c r="C343" s="265" t="s">
        <v>2275</v>
      </c>
      <c r="D343" s="261" t="s">
        <v>146</v>
      </c>
      <c r="E343" s="266" t="s">
        <v>2648</v>
      </c>
      <c r="F343" s="267">
        <v>3.46</v>
      </c>
      <c r="G343" s="263"/>
      <c r="H343" s="267">
        <v>3.46</v>
      </c>
      <c r="I343" s="263"/>
      <c r="J343" s="267">
        <v>1</v>
      </c>
      <c r="K343" s="263"/>
      <c r="L343" s="267">
        <v>1</v>
      </c>
      <c r="M343" s="263"/>
      <c r="N343" s="263"/>
      <c r="O343" s="263"/>
      <c r="P343" s="263"/>
      <c r="Q343" s="263"/>
    </row>
    <row r="344" spans="1:17" ht="19.5" x14ac:dyDescent="0.2">
      <c r="A344" s="252"/>
      <c r="B344" s="268" t="s">
        <v>2603</v>
      </c>
      <c r="C344" s="265" t="s">
        <v>663</v>
      </c>
      <c r="D344" s="261" t="s">
        <v>146</v>
      </c>
      <c r="E344" s="266" t="s">
        <v>2646</v>
      </c>
      <c r="F344" s="267">
        <v>119.46</v>
      </c>
      <c r="G344" s="263"/>
      <c r="H344" s="267">
        <v>119.46</v>
      </c>
      <c r="I344" s="263"/>
      <c r="J344" s="267">
        <v>1.19</v>
      </c>
      <c r="K344" s="263"/>
      <c r="L344" s="267">
        <v>1.19</v>
      </c>
      <c r="M344" s="263"/>
      <c r="N344" s="263"/>
      <c r="O344" s="263"/>
      <c r="P344" s="263"/>
      <c r="Q344" s="263"/>
    </row>
    <row r="345" spans="1:17" ht="22.5" x14ac:dyDescent="0.2">
      <c r="A345" s="252"/>
      <c r="B345" s="268" t="s">
        <v>2649</v>
      </c>
      <c r="C345" s="265" t="s">
        <v>2278</v>
      </c>
      <c r="D345" s="261" t="s">
        <v>216</v>
      </c>
      <c r="E345" s="266" t="s">
        <v>2650</v>
      </c>
      <c r="F345" s="267">
        <v>10329.200000000001</v>
      </c>
      <c r="G345" s="263"/>
      <c r="H345" s="263"/>
      <c r="I345" s="263"/>
      <c r="J345" s="267">
        <v>2.0699999999999998</v>
      </c>
      <c r="K345" s="263"/>
      <c r="L345" s="263"/>
      <c r="M345" s="263"/>
      <c r="N345" s="263"/>
      <c r="O345" s="263"/>
      <c r="P345" s="263"/>
      <c r="Q345" s="263"/>
    </row>
    <row r="346" spans="1:17" ht="22.5" x14ac:dyDescent="0.2">
      <c r="A346" s="252"/>
      <c r="B346" s="268" t="s">
        <v>2651</v>
      </c>
      <c r="C346" s="265" t="s">
        <v>2281</v>
      </c>
      <c r="D346" s="261" t="s">
        <v>2282</v>
      </c>
      <c r="E346" s="266" t="s">
        <v>2652</v>
      </c>
      <c r="F346" s="267">
        <v>25.12</v>
      </c>
      <c r="G346" s="263"/>
      <c r="H346" s="263"/>
      <c r="I346" s="263"/>
      <c r="J346" s="267">
        <v>30.65</v>
      </c>
      <c r="K346" s="263"/>
      <c r="L346" s="263"/>
      <c r="M346" s="263"/>
      <c r="N346" s="263"/>
      <c r="O346" s="263"/>
      <c r="P346" s="263"/>
      <c r="Q346" s="263"/>
    </row>
    <row r="347" spans="1:17" ht="22.5" x14ac:dyDescent="0.2">
      <c r="A347" s="252"/>
      <c r="B347" s="268" t="s">
        <v>2653</v>
      </c>
      <c r="C347" s="265" t="s">
        <v>2287</v>
      </c>
      <c r="D347" s="261" t="s">
        <v>2282</v>
      </c>
      <c r="E347" s="266" t="s">
        <v>2652</v>
      </c>
      <c r="F347" s="267">
        <v>9.0399999999999991</v>
      </c>
      <c r="G347" s="263"/>
      <c r="H347" s="263"/>
      <c r="I347" s="263"/>
      <c r="J347" s="267">
        <v>11.03</v>
      </c>
      <c r="K347" s="263"/>
      <c r="L347" s="263"/>
      <c r="M347" s="263"/>
      <c r="N347" s="263"/>
      <c r="O347" s="263"/>
      <c r="P347" s="263"/>
      <c r="Q347" s="263"/>
    </row>
    <row r="348" spans="1:17" ht="22.5" x14ac:dyDescent="0.2">
      <c r="A348" s="252"/>
      <c r="B348" s="268" t="s">
        <v>2654</v>
      </c>
      <c r="C348" s="265" t="s">
        <v>2289</v>
      </c>
      <c r="D348" s="261" t="s">
        <v>231</v>
      </c>
      <c r="E348" s="266" t="s">
        <v>2655</v>
      </c>
      <c r="F348" s="267">
        <v>36.53</v>
      </c>
      <c r="G348" s="263"/>
      <c r="H348" s="263"/>
      <c r="I348" s="263"/>
      <c r="J348" s="267">
        <v>0.73</v>
      </c>
      <c r="K348" s="263"/>
      <c r="L348" s="263"/>
      <c r="M348" s="263"/>
      <c r="N348" s="263"/>
      <c r="O348" s="263"/>
      <c r="P348" s="263"/>
      <c r="Q348" s="263"/>
    </row>
    <row r="349" spans="1:17" ht="22.5" x14ac:dyDescent="0.2">
      <c r="A349" s="252"/>
      <c r="B349" s="268" t="s">
        <v>2656</v>
      </c>
      <c r="C349" s="265" t="s">
        <v>2292</v>
      </c>
      <c r="D349" s="261" t="s">
        <v>2282</v>
      </c>
      <c r="E349" s="266" t="s">
        <v>2657</v>
      </c>
      <c r="F349" s="267">
        <v>298.10000000000002</v>
      </c>
      <c r="G349" s="263"/>
      <c r="H349" s="263"/>
      <c r="I349" s="263"/>
      <c r="J349" s="267">
        <v>59.62</v>
      </c>
      <c r="K349" s="263"/>
      <c r="L349" s="263"/>
      <c r="M349" s="263"/>
      <c r="N349" s="263"/>
      <c r="O349" s="263"/>
      <c r="P349" s="263"/>
      <c r="Q349" s="263"/>
    </row>
    <row r="350" spans="1:17" ht="22.5" x14ac:dyDescent="0.2">
      <c r="A350" s="252"/>
      <c r="B350" s="268" t="s">
        <v>526</v>
      </c>
      <c r="C350" s="265" t="s">
        <v>414</v>
      </c>
      <c r="D350" s="261" t="s">
        <v>220</v>
      </c>
      <c r="E350" s="266" t="s">
        <v>2658</v>
      </c>
      <c r="F350" s="267">
        <v>763.06</v>
      </c>
      <c r="G350" s="263"/>
      <c r="H350" s="263"/>
      <c r="I350" s="263"/>
      <c r="J350" s="267">
        <v>1.6</v>
      </c>
      <c r="K350" s="263"/>
      <c r="L350" s="263"/>
      <c r="M350" s="263"/>
      <c r="N350" s="263"/>
      <c r="O350" s="263"/>
      <c r="P350" s="263"/>
      <c r="Q350" s="263"/>
    </row>
    <row r="351" spans="1:17" ht="22.5" x14ac:dyDescent="0.2">
      <c r="A351" s="252"/>
      <c r="B351" s="268" t="s">
        <v>2659</v>
      </c>
      <c r="C351" s="265" t="s">
        <v>2660</v>
      </c>
      <c r="D351" s="261" t="s">
        <v>346</v>
      </c>
      <c r="E351" s="266" t="s">
        <v>2661</v>
      </c>
      <c r="F351" s="267">
        <v>76.400000000000006</v>
      </c>
      <c r="G351" s="263"/>
      <c r="H351" s="263"/>
      <c r="I351" s="263"/>
      <c r="J351" s="267">
        <v>3.82</v>
      </c>
      <c r="K351" s="263"/>
      <c r="L351" s="263"/>
      <c r="M351" s="263"/>
      <c r="N351" s="263"/>
      <c r="O351" s="263"/>
      <c r="P351" s="263"/>
      <c r="Q351" s="263"/>
    </row>
    <row r="352" spans="1:17" ht="22.5" x14ac:dyDescent="0.2">
      <c r="A352" s="252"/>
      <c r="B352" s="268" t="s">
        <v>2662</v>
      </c>
      <c r="C352" s="265" t="s">
        <v>2301</v>
      </c>
      <c r="D352" s="261" t="s">
        <v>2282</v>
      </c>
      <c r="E352" s="266" t="s">
        <v>2663</v>
      </c>
      <c r="F352" s="267">
        <v>21.37</v>
      </c>
      <c r="G352" s="263"/>
      <c r="H352" s="263"/>
      <c r="I352" s="263"/>
      <c r="J352" s="267">
        <v>2.14</v>
      </c>
      <c r="K352" s="263"/>
      <c r="L352" s="263"/>
      <c r="M352" s="263"/>
      <c r="N352" s="263"/>
      <c r="O352" s="263"/>
      <c r="P352" s="263"/>
      <c r="Q352" s="263"/>
    </row>
    <row r="353" spans="1:17" ht="22.5" x14ac:dyDescent="0.2">
      <c r="A353" s="252"/>
      <c r="B353" s="268" t="s">
        <v>2664</v>
      </c>
      <c r="C353" s="265" t="s">
        <v>482</v>
      </c>
      <c r="D353" s="261" t="s">
        <v>71</v>
      </c>
      <c r="E353" s="266" t="s">
        <v>2665</v>
      </c>
      <c r="F353" s="267">
        <v>1</v>
      </c>
      <c r="G353" s="263"/>
      <c r="H353" s="263"/>
      <c r="I353" s="263"/>
      <c r="J353" s="267">
        <v>0.51</v>
      </c>
      <c r="K353" s="263"/>
      <c r="L353" s="263"/>
      <c r="M353" s="263"/>
      <c r="N353" s="263"/>
      <c r="O353" s="263"/>
      <c r="P353" s="263"/>
      <c r="Q353" s="263"/>
    </row>
    <row r="354" spans="1:17" ht="36" x14ac:dyDescent="0.2">
      <c r="A354" s="252">
        <v>66</v>
      </c>
      <c r="B354" s="258" t="s">
        <v>2579</v>
      </c>
      <c r="C354" s="259" t="s">
        <v>2666</v>
      </c>
      <c r="D354" s="260" t="s">
        <v>412</v>
      </c>
      <c r="E354" s="287">
        <v>10</v>
      </c>
      <c r="F354" s="262" t="s">
        <v>2667</v>
      </c>
      <c r="G354" s="263"/>
      <c r="H354" s="263"/>
      <c r="I354" s="263"/>
      <c r="J354" s="263">
        <v>64</v>
      </c>
      <c r="K354" s="263"/>
      <c r="L354" s="263"/>
      <c r="M354" s="263"/>
      <c r="N354" s="263"/>
      <c r="O354" s="263"/>
      <c r="P354" s="263"/>
      <c r="Q354" s="263"/>
    </row>
    <row r="355" spans="1:17" ht="36" x14ac:dyDescent="0.2">
      <c r="A355" s="252">
        <v>67</v>
      </c>
      <c r="B355" s="258" t="s">
        <v>2579</v>
      </c>
      <c r="C355" s="259" t="s">
        <v>2668</v>
      </c>
      <c r="D355" s="260" t="s">
        <v>346</v>
      </c>
      <c r="E355" s="287">
        <v>675</v>
      </c>
      <c r="F355" s="262" t="s">
        <v>2669</v>
      </c>
      <c r="G355" s="263"/>
      <c r="H355" s="263"/>
      <c r="I355" s="263"/>
      <c r="J355" s="263">
        <v>1532</v>
      </c>
      <c r="K355" s="263"/>
      <c r="L355" s="263"/>
      <c r="M355" s="263"/>
      <c r="N355" s="263"/>
      <c r="O355" s="263"/>
      <c r="P355" s="263"/>
      <c r="Q355" s="263"/>
    </row>
    <row r="356" spans="1:17" ht="72.75" x14ac:dyDescent="0.2">
      <c r="A356" s="252">
        <v>68</v>
      </c>
      <c r="B356" s="258" t="s">
        <v>2670</v>
      </c>
      <c r="C356" s="259" t="s">
        <v>2671</v>
      </c>
      <c r="D356" s="260" t="s">
        <v>2672</v>
      </c>
      <c r="E356" s="261" t="s">
        <v>2673</v>
      </c>
      <c r="F356" s="262">
        <v>265.95</v>
      </c>
      <c r="G356" s="262">
        <v>260.02999999999997</v>
      </c>
      <c r="H356" s="262">
        <v>4.38</v>
      </c>
      <c r="I356" s="263"/>
      <c r="J356" s="263">
        <v>180</v>
      </c>
      <c r="K356" s="263">
        <v>176</v>
      </c>
      <c r="L356" s="263">
        <v>3</v>
      </c>
      <c r="M356" s="263"/>
      <c r="N356" s="263">
        <v>27.029699999999998</v>
      </c>
      <c r="O356" s="263">
        <v>18.27</v>
      </c>
      <c r="P356" s="263"/>
      <c r="Q356" s="263"/>
    </row>
    <row r="357" spans="1:17" ht="19.5" x14ac:dyDescent="0.2">
      <c r="A357" s="252"/>
      <c r="B357" s="264"/>
      <c r="C357" s="265" t="s">
        <v>492</v>
      </c>
      <c r="D357" s="261" t="s">
        <v>119</v>
      </c>
      <c r="E357" s="266" t="s">
        <v>2674</v>
      </c>
      <c r="F357" s="267">
        <v>9.6199999999999992</v>
      </c>
      <c r="G357" s="267">
        <v>9.6199999999999992</v>
      </c>
      <c r="H357" s="263"/>
      <c r="I357" s="263"/>
      <c r="J357" s="267">
        <v>175.76</v>
      </c>
      <c r="K357" s="267">
        <v>175.76</v>
      </c>
      <c r="L357" s="263"/>
      <c r="M357" s="263"/>
      <c r="N357" s="263"/>
      <c r="O357" s="263"/>
      <c r="P357" s="263"/>
      <c r="Q357" s="263"/>
    </row>
    <row r="358" spans="1:17" ht="19.5" x14ac:dyDescent="0.2">
      <c r="A358" s="252"/>
      <c r="B358" s="268" t="s">
        <v>2675</v>
      </c>
      <c r="C358" s="265" t="s">
        <v>2275</v>
      </c>
      <c r="D358" s="261" t="s">
        <v>146</v>
      </c>
      <c r="E358" s="266" t="s">
        <v>2676</v>
      </c>
      <c r="F358" s="267">
        <v>2.08</v>
      </c>
      <c r="G358" s="263"/>
      <c r="H358" s="267">
        <v>2.08</v>
      </c>
      <c r="I358" s="263"/>
      <c r="J358" s="267">
        <v>1.5</v>
      </c>
      <c r="K358" s="263"/>
      <c r="L358" s="267">
        <v>1.5</v>
      </c>
      <c r="M358" s="263"/>
      <c r="N358" s="263"/>
      <c r="O358" s="263"/>
      <c r="P358" s="263"/>
      <c r="Q358" s="263"/>
    </row>
    <row r="359" spans="1:17" ht="19.5" x14ac:dyDescent="0.2">
      <c r="A359" s="252"/>
      <c r="B359" s="268" t="s">
        <v>789</v>
      </c>
      <c r="C359" s="265" t="s">
        <v>212</v>
      </c>
      <c r="D359" s="261" t="s">
        <v>146</v>
      </c>
      <c r="E359" s="266" t="s">
        <v>2677</v>
      </c>
      <c r="F359" s="267">
        <v>87.17</v>
      </c>
      <c r="G359" s="263"/>
      <c r="H359" s="267">
        <v>87.17</v>
      </c>
      <c r="I359" s="263"/>
      <c r="J359" s="267">
        <v>1.74</v>
      </c>
      <c r="K359" s="263"/>
      <c r="L359" s="267">
        <v>1.74</v>
      </c>
      <c r="M359" s="263"/>
      <c r="N359" s="263"/>
      <c r="O359" s="263"/>
      <c r="P359" s="263"/>
      <c r="Q359" s="263"/>
    </row>
    <row r="360" spans="1:17" ht="22.5" x14ac:dyDescent="0.2">
      <c r="A360" s="252"/>
      <c r="B360" s="268" t="s">
        <v>2678</v>
      </c>
      <c r="C360" s="265" t="s">
        <v>2679</v>
      </c>
      <c r="D360" s="261" t="s">
        <v>216</v>
      </c>
      <c r="E360" s="266" t="s">
        <v>2680</v>
      </c>
      <c r="F360" s="267">
        <v>729.98</v>
      </c>
      <c r="G360" s="263"/>
      <c r="H360" s="263"/>
      <c r="I360" s="263"/>
      <c r="J360" s="267">
        <v>1.02</v>
      </c>
      <c r="K360" s="263"/>
      <c r="L360" s="263"/>
      <c r="M360" s="263"/>
      <c r="N360" s="263"/>
      <c r="O360" s="263"/>
      <c r="P360" s="263"/>
      <c r="Q360" s="263"/>
    </row>
    <row r="361" spans="1:17" ht="43.5" x14ac:dyDescent="0.2">
      <c r="A361" s="252">
        <v>69</v>
      </c>
      <c r="B361" s="258" t="s">
        <v>2579</v>
      </c>
      <c r="C361" s="259" t="s">
        <v>2681</v>
      </c>
      <c r="D361" s="260" t="s">
        <v>812</v>
      </c>
      <c r="E361" s="287">
        <v>67.59</v>
      </c>
      <c r="F361" s="262" t="s">
        <v>2682</v>
      </c>
      <c r="G361" s="263"/>
      <c r="H361" s="263"/>
      <c r="I361" s="263"/>
      <c r="J361" s="263">
        <v>8685</v>
      </c>
      <c r="K361" s="263"/>
      <c r="L361" s="263"/>
      <c r="M361" s="263"/>
      <c r="N361" s="263"/>
      <c r="O361" s="263"/>
      <c r="P361" s="263"/>
      <c r="Q361" s="263"/>
    </row>
    <row r="362" spans="1:17" ht="43.5" x14ac:dyDescent="0.2">
      <c r="A362" s="252">
        <v>70</v>
      </c>
      <c r="B362" s="258" t="s">
        <v>2579</v>
      </c>
      <c r="C362" s="259" t="s">
        <v>2683</v>
      </c>
      <c r="D362" s="260" t="s">
        <v>346</v>
      </c>
      <c r="E362" s="287">
        <v>10</v>
      </c>
      <c r="F362" s="262" t="s">
        <v>2684</v>
      </c>
      <c r="G362" s="263"/>
      <c r="H362" s="263"/>
      <c r="I362" s="263"/>
      <c r="J362" s="263">
        <v>104</v>
      </c>
      <c r="K362" s="263"/>
      <c r="L362" s="263"/>
      <c r="M362" s="263"/>
      <c r="N362" s="263"/>
      <c r="O362" s="263"/>
      <c r="P362" s="263"/>
      <c r="Q362" s="263"/>
    </row>
    <row r="363" spans="1:17" ht="36" x14ac:dyDescent="0.2">
      <c r="A363" s="252">
        <v>71</v>
      </c>
      <c r="B363" s="258" t="s">
        <v>2579</v>
      </c>
      <c r="C363" s="259" t="s">
        <v>2685</v>
      </c>
      <c r="D363" s="260" t="s">
        <v>346</v>
      </c>
      <c r="E363" s="287">
        <v>135</v>
      </c>
      <c r="F363" s="262" t="s">
        <v>2686</v>
      </c>
      <c r="G363" s="263"/>
      <c r="H363" s="263"/>
      <c r="I363" s="263"/>
      <c r="J363" s="263">
        <v>2480</v>
      </c>
      <c r="K363" s="263"/>
      <c r="L363" s="263"/>
      <c r="M363" s="263"/>
      <c r="N363" s="263"/>
      <c r="O363" s="263"/>
      <c r="P363" s="263"/>
      <c r="Q363" s="263"/>
    </row>
    <row r="364" spans="1:17" ht="31.5" x14ac:dyDescent="0.2">
      <c r="A364" s="252">
        <v>72</v>
      </c>
      <c r="B364" s="258" t="s">
        <v>2526</v>
      </c>
      <c r="C364" s="259" t="s">
        <v>2687</v>
      </c>
      <c r="D364" s="260" t="s">
        <v>346</v>
      </c>
      <c r="E364" s="287">
        <v>10</v>
      </c>
      <c r="F364" s="262" t="s">
        <v>2688</v>
      </c>
      <c r="G364" s="263"/>
      <c r="H364" s="263"/>
      <c r="I364" s="263"/>
      <c r="J364" s="263">
        <v>427</v>
      </c>
      <c r="K364" s="263"/>
      <c r="L364" s="263"/>
      <c r="M364" s="263"/>
      <c r="N364" s="263"/>
      <c r="O364" s="263"/>
      <c r="P364" s="263"/>
      <c r="Q364" s="263"/>
    </row>
    <row r="365" spans="1:17" ht="72.75" x14ac:dyDescent="0.2">
      <c r="A365" s="252">
        <v>73</v>
      </c>
      <c r="B365" s="258" t="s">
        <v>2689</v>
      </c>
      <c r="C365" s="259" t="s">
        <v>2690</v>
      </c>
      <c r="D365" s="260" t="s">
        <v>2672</v>
      </c>
      <c r="E365" s="261" t="s">
        <v>2691</v>
      </c>
      <c r="F365" s="262">
        <v>403.64</v>
      </c>
      <c r="G365" s="262">
        <v>238.6</v>
      </c>
      <c r="H365" s="262">
        <v>3.81</v>
      </c>
      <c r="I365" s="263"/>
      <c r="J365" s="263">
        <v>300</v>
      </c>
      <c r="K365" s="263">
        <v>178</v>
      </c>
      <c r="L365" s="263">
        <v>3</v>
      </c>
      <c r="M365" s="263"/>
      <c r="N365" s="263">
        <v>24.8019</v>
      </c>
      <c r="O365" s="263">
        <v>18.45</v>
      </c>
      <c r="P365" s="263"/>
      <c r="Q365" s="263"/>
    </row>
    <row r="366" spans="1:17" ht="19.5" x14ac:dyDescent="0.2">
      <c r="A366" s="252"/>
      <c r="B366" s="264"/>
      <c r="C366" s="265" t="s">
        <v>492</v>
      </c>
      <c r="D366" s="261" t="s">
        <v>119</v>
      </c>
      <c r="E366" s="266" t="s">
        <v>2692</v>
      </c>
      <c r="F366" s="267">
        <v>9.6199999999999992</v>
      </c>
      <c r="G366" s="267">
        <v>9.6199999999999992</v>
      </c>
      <c r="H366" s="263"/>
      <c r="I366" s="263"/>
      <c r="J366" s="267">
        <v>177.49</v>
      </c>
      <c r="K366" s="267">
        <v>177.49</v>
      </c>
      <c r="L366" s="263"/>
      <c r="M366" s="263"/>
      <c r="N366" s="263"/>
      <c r="O366" s="263"/>
      <c r="P366" s="263"/>
      <c r="Q366" s="263"/>
    </row>
    <row r="367" spans="1:17" ht="19.5" x14ac:dyDescent="0.2">
      <c r="A367" s="252"/>
      <c r="B367" s="268" t="s">
        <v>2675</v>
      </c>
      <c r="C367" s="265" t="s">
        <v>2275</v>
      </c>
      <c r="D367" s="261" t="s">
        <v>146</v>
      </c>
      <c r="E367" s="266" t="s">
        <v>2693</v>
      </c>
      <c r="F367" s="267">
        <v>2.08</v>
      </c>
      <c r="G367" s="263"/>
      <c r="H367" s="267">
        <v>2.08</v>
      </c>
      <c r="I367" s="263"/>
      <c r="J367" s="267">
        <v>1.23</v>
      </c>
      <c r="K367" s="263"/>
      <c r="L367" s="267">
        <v>1.23</v>
      </c>
      <c r="M367" s="263"/>
      <c r="N367" s="263"/>
      <c r="O367" s="263"/>
      <c r="P367" s="263"/>
      <c r="Q367" s="263"/>
    </row>
    <row r="368" spans="1:17" ht="19.5" x14ac:dyDescent="0.2">
      <c r="A368" s="252"/>
      <c r="B368" s="268" t="s">
        <v>789</v>
      </c>
      <c r="C368" s="265" t="s">
        <v>212</v>
      </c>
      <c r="D368" s="261" t="s">
        <v>146</v>
      </c>
      <c r="E368" s="266" t="s">
        <v>2677</v>
      </c>
      <c r="F368" s="267">
        <v>87.17</v>
      </c>
      <c r="G368" s="263"/>
      <c r="H368" s="267">
        <v>87.17</v>
      </c>
      <c r="I368" s="263"/>
      <c r="J368" s="267">
        <v>1.74</v>
      </c>
      <c r="K368" s="263"/>
      <c r="L368" s="267">
        <v>1.74</v>
      </c>
      <c r="M368" s="263"/>
      <c r="N368" s="263"/>
      <c r="O368" s="263"/>
      <c r="P368" s="263"/>
      <c r="Q368" s="263"/>
    </row>
    <row r="369" spans="1:17" ht="22.5" x14ac:dyDescent="0.2">
      <c r="A369" s="252"/>
      <c r="B369" s="268" t="s">
        <v>2694</v>
      </c>
      <c r="C369" s="265" t="s">
        <v>2695</v>
      </c>
      <c r="D369" s="261" t="s">
        <v>242</v>
      </c>
      <c r="E369" s="266" t="s">
        <v>2696</v>
      </c>
      <c r="F369" s="267">
        <v>7.59</v>
      </c>
      <c r="G369" s="263"/>
      <c r="H369" s="263"/>
      <c r="I369" s="263"/>
      <c r="J369" s="267">
        <v>118.78</v>
      </c>
      <c r="K369" s="263"/>
      <c r="L369" s="263"/>
      <c r="M369" s="263"/>
      <c r="N369" s="263"/>
      <c r="O369" s="263"/>
      <c r="P369" s="263"/>
      <c r="Q369" s="263"/>
    </row>
    <row r="370" spans="1:17" ht="22.5" x14ac:dyDescent="0.2">
      <c r="A370" s="252"/>
      <c r="B370" s="268" t="s">
        <v>2697</v>
      </c>
      <c r="C370" s="265" t="s">
        <v>2679</v>
      </c>
      <c r="D370" s="261" t="s">
        <v>216</v>
      </c>
      <c r="E370" s="266" t="s">
        <v>2698</v>
      </c>
      <c r="F370" s="267">
        <v>729.98</v>
      </c>
      <c r="G370" s="263"/>
      <c r="H370" s="263"/>
      <c r="I370" s="263"/>
      <c r="J370" s="267">
        <v>1.17</v>
      </c>
      <c r="K370" s="263"/>
      <c r="L370" s="263"/>
      <c r="M370" s="263"/>
      <c r="N370" s="263"/>
      <c r="O370" s="263"/>
      <c r="P370" s="263"/>
      <c r="Q370" s="263"/>
    </row>
    <row r="371" spans="1:17" ht="36" x14ac:dyDescent="0.2">
      <c r="A371" s="252">
        <v>74</v>
      </c>
      <c r="B371" s="258" t="s">
        <v>2579</v>
      </c>
      <c r="C371" s="259" t="s">
        <v>2699</v>
      </c>
      <c r="D371" s="260" t="s">
        <v>812</v>
      </c>
      <c r="E371" s="287">
        <v>74.349999999999994</v>
      </c>
      <c r="F371" s="262" t="s">
        <v>2700</v>
      </c>
      <c r="G371" s="263"/>
      <c r="H371" s="263"/>
      <c r="I371" s="263"/>
      <c r="J371" s="263">
        <v>561</v>
      </c>
      <c r="K371" s="263"/>
      <c r="L371" s="263"/>
      <c r="M371" s="263"/>
      <c r="N371" s="263"/>
      <c r="O371" s="263"/>
      <c r="P371" s="263"/>
      <c r="Q371" s="263"/>
    </row>
    <row r="372" spans="1:17" ht="43.5" x14ac:dyDescent="0.2">
      <c r="A372" s="252">
        <v>75</v>
      </c>
      <c r="B372" s="258" t="s">
        <v>2579</v>
      </c>
      <c r="C372" s="259" t="s">
        <v>2701</v>
      </c>
      <c r="D372" s="260" t="s">
        <v>346</v>
      </c>
      <c r="E372" s="287">
        <v>34</v>
      </c>
      <c r="F372" s="262" t="s">
        <v>2702</v>
      </c>
      <c r="G372" s="263"/>
      <c r="H372" s="263"/>
      <c r="I372" s="263"/>
      <c r="J372" s="263">
        <v>4005</v>
      </c>
      <c r="K372" s="263"/>
      <c r="L372" s="263"/>
      <c r="M372" s="263"/>
      <c r="N372" s="263"/>
      <c r="O372" s="263"/>
      <c r="P372" s="263"/>
      <c r="Q372" s="263"/>
    </row>
    <row r="373" spans="1:17" ht="36" x14ac:dyDescent="0.2">
      <c r="A373" s="252">
        <v>76</v>
      </c>
      <c r="B373" s="258" t="s">
        <v>2579</v>
      </c>
      <c r="C373" s="259" t="s">
        <v>2703</v>
      </c>
      <c r="D373" s="260" t="s">
        <v>2573</v>
      </c>
      <c r="E373" s="287">
        <v>1</v>
      </c>
      <c r="F373" s="262" t="s">
        <v>2704</v>
      </c>
      <c r="G373" s="263"/>
      <c r="H373" s="263"/>
      <c r="I373" s="263"/>
      <c r="J373" s="263">
        <v>58</v>
      </c>
      <c r="K373" s="263"/>
      <c r="L373" s="263"/>
      <c r="M373" s="263"/>
      <c r="N373" s="263"/>
      <c r="O373" s="263"/>
      <c r="P373" s="263"/>
      <c r="Q373" s="263"/>
    </row>
    <row r="374" spans="1:17" ht="43.5" x14ac:dyDescent="0.2">
      <c r="A374" s="252">
        <v>77</v>
      </c>
      <c r="B374" s="258" t="s">
        <v>2579</v>
      </c>
      <c r="C374" s="259" t="s">
        <v>2705</v>
      </c>
      <c r="D374" s="260" t="s">
        <v>412</v>
      </c>
      <c r="E374" s="287">
        <v>74.349999999999994</v>
      </c>
      <c r="F374" s="262" t="s">
        <v>2706</v>
      </c>
      <c r="G374" s="263"/>
      <c r="H374" s="263"/>
      <c r="I374" s="263"/>
      <c r="J374" s="263">
        <v>604</v>
      </c>
      <c r="K374" s="263"/>
      <c r="L374" s="263"/>
      <c r="M374" s="263"/>
      <c r="N374" s="263"/>
      <c r="O374" s="263"/>
      <c r="P374" s="263"/>
      <c r="Q374" s="263"/>
    </row>
    <row r="375" spans="1:17" ht="60" x14ac:dyDescent="0.2">
      <c r="A375" s="252">
        <v>78</v>
      </c>
      <c r="B375" s="258" t="s">
        <v>2707</v>
      </c>
      <c r="C375" s="259" t="s">
        <v>2708</v>
      </c>
      <c r="D375" s="260" t="s">
        <v>2573</v>
      </c>
      <c r="E375" s="287">
        <v>1</v>
      </c>
      <c r="F375" s="262" t="s">
        <v>2709</v>
      </c>
      <c r="G375" s="263"/>
      <c r="H375" s="263"/>
      <c r="I375" s="263"/>
      <c r="J375" s="263">
        <v>744</v>
      </c>
      <c r="K375" s="263"/>
      <c r="L375" s="263"/>
      <c r="M375" s="263"/>
      <c r="N375" s="263"/>
      <c r="O375" s="263"/>
      <c r="P375" s="263"/>
      <c r="Q375" s="263"/>
    </row>
    <row r="376" spans="1:17" ht="60" x14ac:dyDescent="0.2">
      <c r="A376" s="252">
        <v>79</v>
      </c>
      <c r="B376" s="258" t="s">
        <v>2707</v>
      </c>
      <c r="C376" s="259" t="s">
        <v>2710</v>
      </c>
      <c r="D376" s="260" t="s">
        <v>2573</v>
      </c>
      <c r="E376" s="287">
        <v>1</v>
      </c>
      <c r="F376" s="262" t="s">
        <v>2711</v>
      </c>
      <c r="G376" s="263"/>
      <c r="H376" s="263"/>
      <c r="I376" s="263"/>
      <c r="J376" s="263">
        <v>718</v>
      </c>
      <c r="K376" s="263"/>
      <c r="L376" s="263"/>
      <c r="M376" s="263"/>
      <c r="N376" s="263"/>
      <c r="O376" s="263"/>
      <c r="P376" s="263"/>
      <c r="Q376" s="263"/>
    </row>
    <row r="377" spans="1:17" ht="43.5" x14ac:dyDescent="0.2">
      <c r="A377" s="252">
        <v>80</v>
      </c>
      <c r="B377" s="258" t="s">
        <v>603</v>
      </c>
      <c r="C377" s="259" t="s">
        <v>2712</v>
      </c>
      <c r="D377" s="260" t="s">
        <v>399</v>
      </c>
      <c r="E377" s="261" t="s">
        <v>491</v>
      </c>
      <c r="F377" s="262">
        <v>4340.3</v>
      </c>
      <c r="G377" s="262">
        <v>446.74</v>
      </c>
      <c r="H377" s="262">
        <v>69.040000000000006</v>
      </c>
      <c r="I377" s="262">
        <v>2.73</v>
      </c>
      <c r="J377" s="263">
        <v>434</v>
      </c>
      <c r="K377" s="263">
        <v>45</v>
      </c>
      <c r="L377" s="263">
        <v>7</v>
      </c>
      <c r="M377" s="263"/>
      <c r="N377" s="263">
        <v>32.97</v>
      </c>
      <c r="O377" s="263">
        <v>3.3</v>
      </c>
      <c r="P377" s="263">
        <v>0.15</v>
      </c>
      <c r="Q377" s="263">
        <v>0.02</v>
      </c>
    </row>
    <row r="378" spans="1:17" ht="19.5" x14ac:dyDescent="0.2">
      <c r="A378" s="252"/>
      <c r="B378" s="264"/>
      <c r="C378" s="265" t="s">
        <v>492</v>
      </c>
      <c r="D378" s="261" t="s">
        <v>119</v>
      </c>
      <c r="E378" s="266" t="s">
        <v>2713</v>
      </c>
      <c r="F378" s="267">
        <v>13.55</v>
      </c>
      <c r="G378" s="267">
        <v>13.55</v>
      </c>
      <c r="H378" s="263"/>
      <c r="I378" s="263"/>
      <c r="J378" s="267">
        <v>44.72</v>
      </c>
      <c r="K378" s="267">
        <v>44.72</v>
      </c>
      <c r="L378" s="263"/>
      <c r="M378" s="263"/>
      <c r="N378" s="263"/>
      <c r="O378" s="263"/>
      <c r="P378" s="263"/>
      <c r="Q378" s="263"/>
    </row>
    <row r="379" spans="1:17" ht="19.5" x14ac:dyDescent="0.2">
      <c r="A379" s="252"/>
      <c r="B379" s="268" t="s">
        <v>402</v>
      </c>
      <c r="C379" s="265" t="s">
        <v>403</v>
      </c>
      <c r="D379" s="261" t="s">
        <v>146</v>
      </c>
      <c r="E379" s="266" t="s">
        <v>1870</v>
      </c>
      <c r="F379" s="267">
        <v>255.96</v>
      </c>
      <c r="G379" s="263"/>
      <c r="H379" s="267">
        <v>255.96</v>
      </c>
      <c r="I379" s="267">
        <v>18.2</v>
      </c>
      <c r="J379" s="267">
        <v>2.56</v>
      </c>
      <c r="K379" s="263"/>
      <c r="L379" s="267">
        <v>2.56</v>
      </c>
      <c r="M379" s="267">
        <v>0.18</v>
      </c>
      <c r="N379" s="263"/>
      <c r="O379" s="263"/>
      <c r="P379" s="263"/>
      <c r="Q379" s="263"/>
    </row>
    <row r="380" spans="1:17" ht="22.5" x14ac:dyDescent="0.2">
      <c r="A380" s="252"/>
      <c r="B380" s="268" t="s">
        <v>190</v>
      </c>
      <c r="C380" s="265" t="s">
        <v>191</v>
      </c>
      <c r="D380" s="261" t="s">
        <v>146</v>
      </c>
      <c r="E380" s="266" t="s">
        <v>1564</v>
      </c>
      <c r="F380" s="267">
        <v>127.47</v>
      </c>
      <c r="G380" s="263"/>
      <c r="H380" s="267">
        <v>127.47</v>
      </c>
      <c r="I380" s="267">
        <v>18.2</v>
      </c>
      <c r="J380" s="267">
        <v>1.27</v>
      </c>
      <c r="K380" s="263"/>
      <c r="L380" s="267">
        <v>1.27</v>
      </c>
      <c r="M380" s="267">
        <v>0.18</v>
      </c>
      <c r="N380" s="263"/>
      <c r="O380" s="263"/>
      <c r="P380" s="263"/>
      <c r="Q380" s="263"/>
    </row>
    <row r="381" spans="1:17" ht="19.5" x14ac:dyDescent="0.2">
      <c r="A381" s="252"/>
      <c r="B381" s="268" t="s">
        <v>356</v>
      </c>
      <c r="C381" s="265" t="s">
        <v>200</v>
      </c>
      <c r="D381" s="261" t="s">
        <v>146</v>
      </c>
      <c r="E381" s="266" t="s">
        <v>2714</v>
      </c>
      <c r="F381" s="267">
        <v>1.24</v>
      </c>
      <c r="G381" s="263"/>
      <c r="H381" s="267">
        <v>1.24</v>
      </c>
      <c r="I381" s="263"/>
      <c r="J381" s="267">
        <v>0.15</v>
      </c>
      <c r="K381" s="263"/>
      <c r="L381" s="267">
        <v>0.15</v>
      </c>
      <c r="M381" s="263"/>
      <c r="N381" s="263"/>
      <c r="O381" s="263"/>
      <c r="P381" s="263"/>
      <c r="Q381" s="263"/>
    </row>
    <row r="382" spans="1:17" ht="19.5" x14ac:dyDescent="0.2">
      <c r="A382" s="252"/>
      <c r="B382" s="268" t="s">
        <v>407</v>
      </c>
      <c r="C382" s="265" t="s">
        <v>212</v>
      </c>
      <c r="D382" s="261" t="s">
        <v>146</v>
      </c>
      <c r="E382" s="266" t="s">
        <v>2622</v>
      </c>
      <c r="F382" s="267">
        <v>109.17</v>
      </c>
      <c r="G382" s="263"/>
      <c r="H382" s="267">
        <v>109.17</v>
      </c>
      <c r="I382" s="263"/>
      <c r="J382" s="267">
        <v>4.37</v>
      </c>
      <c r="K382" s="263"/>
      <c r="L382" s="267">
        <v>4.37</v>
      </c>
      <c r="M382" s="263"/>
      <c r="N382" s="263"/>
      <c r="O382" s="263"/>
      <c r="P382" s="263"/>
      <c r="Q382" s="263"/>
    </row>
    <row r="383" spans="1:17" ht="22.5" x14ac:dyDescent="0.2">
      <c r="A383" s="252"/>
      <c r="B383" s="268" t="s">
        <v>498</v>
      </c>
      <c r="C383" s="265" t="s">
        <v>499</v>
      </c>
      <c r="D383" s="261" t="s">
        <v>216</v>
      </c>
      <c r="E383" s="266" t="s">
        <v>2454</v>
      </c>
      <c r="F383" s="267">
        <v>71400</v>
      </c>
      <c r="G383" s="263"/>
      <c r="H383" s="263"/>
      <c r="I383" s="263"/>
      <c r="J383" s="263"/>
      <c r="K383" s="263"/>
      <c r="L383" s="263"/>
      <c r="M383" s="263"/>
      <c r="N383" s="263"/>
      <c r="O383" s="263"/>
      <c r="P383" s="263"/>
      <c r="Q383" s="263"/>
    </row>
    <row r="384" spans="1:17" ht="22.5" x14ac:dyDescent="0.2">
      <c r="A384" s="252"/>
      <c r="B384" s="268" t="s">
        <v>500</v>
      </c>
      <c r="C384" s="265" t="s">
        <v>219</v>
      </c>
      <c r="D384" s="261" t="s">
        <v>220</v>
      </c>
      <c r="E384" s="266" t="s">
        <v>2715</v>
      </c>
      <c r="F384" s="267">
        <v>11.89</v>
      </c>
      <c r="G384" s="263"/>
      <c r="H384" s="263"/>
      <c r="I384" s="263"/>
      <c r="J384" s="267">
        <v>0.33</v>
      </c>
      <c r="K384" s="263"/>
      <c r="L384" s="263"/>
      <c r="M384" s="263"/>
      <c r="N384" s="263"/>
      <c r="O384" s="263"/>
      <c r="P384" s="263"/>
      <c r="Q384" s="263"/>
    </row>
    <row r="385" spans="1:17" ht="22.5" x14ac:dyDescent="0.2">
      <c r="A385" s="252"/>
      <c r="B385" s="268" t="s">
        <v>501</v>
      </c>
      <c r="C385" s="265" t="s">
        <v>388</v>
      </c>
      <c r="D385" s="261" t="s">
        <v>216</v>
      </c>
      <c r="E385" s="266" t="s">
        <v>2158</v>
      </c>
      <c r="F385" s="267">
        <v>16871.82</v>
      </c>
      <c r="G385" s="263"/>
      <c r="H385" s="263"/>
      <c r="I385" s="263"/>
      <c r="J385" s="263"/>
      <c r="K385" s="263"/>
      <c r="L385" s="263"/>
      <c r="M385" s="263"/>
      <c r="N385" s="263"/>
      <c r="O385" s="263"/>
      <c r="P385" s="263"/>
      <c r="Q385" s="263"/>
    </row>
    <row r="386" spans="1:17" ht="22.5" x14ac:dyDescent="0.2">
      <c r="A386" s="252"/>
      <c r="B386" s="268" t="s">
        <v>503</v>
      </c>
      <c r="C386" s="265" t="s">
        <v>390</v>
      </c>
      <c r="D386" s="261" t="s">
        <v>216</v>
      </c>
      <c r="E386" s="266" t="s">
        <v>2716</v>
      </c>
      <c r="F386" s="267">
        <v>20706</v>
      </c>
      <c r="G386" s="263"/>
      <c r="H386" s="263"/>
      <c r="I386" s="263"/>
      <c r="J386" s="267">
        <v>2.0699999999999998</v>
      </c>
      <c r="K386" s="263"/>
      <c r="L386" s="263"/>
      <c r="M386" s="263"/>
      <c r="N386" s="263"/>
      <c r="O386" s="263"/>
      <c r="P386" s="263"/>
      <c r="Q386" s="263"/>
    </row>
    <row r="387" spans="1:17" ht="22.5" x14ac:dyDescent="0.2">
      <c r="A387" s="252"/>
      <c r="B387" s="268" t="s">
        <v>504</v>
      </c>
      <c r="C387" s="265" t="s">
        <v>505</v>
      </c>
      <c r="D387" s="261" t="s">
        <v>216</v>
      </c>
      <c r="E387" s="266" t="s">
        <v>2456</v>
      </c>
      <c r="F387" s="267">
        <v>11328.8</v>
      </c>
      <c r="G387" s="263"/>
      <c r="H387" s="263"/>
      <c r="I387" s="263"/>
      <c r="J387" s="263"/>
      <c r="K387" s="263"/>
      <c r="L387" s="263"/>
      <c r="M387" s="263"/>
      <c r="N387" s="263"/>
      <c r="O387" s="263"/>
      <c r="P387" s="263"/>
      <c r="Q387" s="263"/>
    </row>
    <row r="388" spans="1:17" ht="22.5" x14ac:dyDescent="0.2">
      <c r="A388" s="252"/>
      <c r="B388" s="268" t="s">
        <v>506</v>
      </c>
      <c r="C388" s="265" t="s">
        <v>392</v>
      </c>
      <c r="D388" s="261" t="s">
        <v>231</v>
      </c>
      <c r="E388" s="266" t="s">
        <v>2717</v>
      </c>
      <c r="F388" s="267">
        <v>40.450000000000003</v>
      </c>
      <c r="G388" s="263"/>
      <c r="H388" s="263"/>
      <c r="I388" s="263"/>
      <c r="J388" s="267">
        <v>0.24</v>
      </c>
      <c r="K388" s="263"/>
      <c r="L388" s="263"/>
      <c r="M388" s="263"/>
      <c r="N388" s="263"/>
      <c r="O388" s="263"/>
      <c r="P388" s="263"/>
      <c r="Q388" s="263"/>
    </row>
    <row r="389" spans="1:17" ht="33.75" x14ac:dyDescent="0.2">
      <c r="A389" s="252"/>
      <c r="B389" s="268" t="s">
        <v>2458</v>
      </c>
      <c r="C389" s="265" t="s">
        <v>613</v>
      </c>
      <c r="D389" s="261" t="s">
        <v>412</v>
      </c>
      <c r="E389" s="266" t="s">
        <v>2718</v>
      </c>
      <c r="F389" s="267">
        <v>37.869999999999997</v>
      </c>
      <c r="G389" s="263"/>
      <c r="H389" s="263"/>
      <c r="I389" s="263"/>
      <c r="J389" s="267">
        <v>378.7</v>
      </c>
      <c r="K389" s="263"/>
      <c r="L389" s="263"/>
      <c r="M389" s="263"/>
      <c r="N389" s="263"/>
      <c r="O389" s="263"/>
      <c r="P389" s="263"/>
      <c r="Q389" s="263"/>
    </row>
    <row r="390" spans="1:17" ht="22.5" x14ac:dyDescent="0.2">
      <c r="A390" s="252"/>
      <c r="B390" s="268" t="s">
        <v>509</v>
      </c>
      <c r="C390" s="265" t="s">
        <v>416</v>
      </c>
      <c r="D390" s="261" t="s">
        <v>231</v>
      </c>
      <c r="E390" s="266" t="s">
        <v>2719</v>
      </c>
      <c r="F390" s="267">
        <v>2.38</v>
      </c>
      <c r="G390" s="263"/>
      <c r="H390" s="263"/>
      <c r="I390" s="263"/>
      <c r="J390" s="263"/>
      <c r="K390" s="263"/>
      <c r="L390" s="263"/>
      <c r="M390" s="263"/>
      <c r="N390" s="263"/>
      <c r="O390" s="263"/>
      <c r="P390" s="263"/>
      <c r="Q390" s="263"/>
    </row>
    <row r="391" spans="1:17" ht="22.5" x14ac:dyDescent="0.2">
      <c r="A391" s="252"/>
      <c r="B391" s="268" t="s">
        <v>510</v>
      </c>
      <c r="C391" s="265" t="s">
        <v>418</v>
      </c>
      <c r="D391" s="261" t="s">
        <v>220</v>
      </c>
      <c r="E391" s="266" t="s">
        <v>2720</v>
      </c>
      <c r="F391" s="267">
        <v>4.88</v>
      </c>
      <c r="G391" s="263"/>
      <c r="H391" s="263"/>
      <c r="I391" s="263"/>
      <c r="J391" s="267">
        <v>0.21</v>
      </c>
      <c r="K391" s="263"/>
      <c r="L391" s="263"/>
      <c r="M391" s="263"/>
      <c r="N391" s="263"/>
      <c r="O391" s="263"/>
      <c r="P391" s="263"/>
      <c r="Q391" s="263"/>
    </row>
    <row r="392" spans="1:17" ht="41.25" x14ac:dyDescent="0.2">
      <c r="A392" s="252">
        <v>81</v>
      </c>
      <c r="B392" s="258" t="s">
        <v>2506</v>
      </c>
      <c r="C392" s="259" t="s">
        <v>2721</v>
      </c>
      <c r="D392" s="260" t="s">
        <v>736</v>
      </c>
      <c r="E392" s="261" t="s">
        <v>2722</v>
      </c>
      <c r="F392" s="262">
        <v>1140.9000000000001</v>
      </c>
      <c r="G392" s="262">
        <v>243.27</v>
      </c>
      <c r="H392" s="262">
        <v>46.57</v>
      </c>
      <c r="I392" s="263"/>
      <c r="J392" s="263">
        <v>23</v>
      </c>
      <c r="K392" s="263">
        <v>5</v>
      </c>
      <c r="L392" s="263">
        <v>1</v>
      </c>
      <c r="M392" s="263"/>
      <c r="N392" s="263">
        <v>18.8</v>
      </c>
      <c r="O392" s="263">
        <v>0.38</v>
      </c>
      <c r="P392" s="263"/>
      <c r="Q392" s="263"/>
    </row>
    <row r="393" spans="1:17" ht="19.5" x14ac:dyDescent="0.2">
      <c r="A393" s="252"/>
      <c r="B393" s="264"/>
      <c r="C393" s="265" t="s">
        <v>263</v>
      </c>
      <c r="D393" s="261" t="s">
        <v>119</v>
      </c>
      <c r="E393" s="266" t="s">
        <v>2723</v>
      </c>
      <c r="F393" s="267">
        <v>12.94</v>
      </c>
      <c r="G393" s="267">
        <v>12.94</v>
      </c>
      <c r="H393" s="263"/>
      <c r="I393" s="263"/>
      <c r="J393" s="267">
        <v>4.92</v>
      </c>
      <c r="K393" s="267">
        <v>4.92</v>
      </c>
      <c r="L393" s="263"/>
      <c r="M393" s="263"/>
      <c r="N393" s="263"/>
      <c r="O393" s="263"/>
      <c r="P393" s="263"/>
      <c r="Q393" s="263"/>
    </row>
    <row r="394" spans="1:17" ht="19.5" x14ac:dyDescent="0.2">
      <c r="A394" s="252"/>
      <c r="B394" s="268" t="s">
        <v>1423</v>
      </c>
      <c r="C394" s="265" t="s">
        <v>1424</v>
      </c>
      <c r="D394" s="261" t="s">
        <v>146</v>
      </c>
      <c r="E394" s="266" t="s">
        <v>2724</v>
      </c>
      <c r="F394" s="267">
        <v>2.46</v>
      </c>
      <c r="G394" s="263"/>
      <c r="H394" s="267">
        <v>2.46</v>
      </c>
      <c r="I394" s="263"/>
      <c r="J394" s="267">
        <v>0.05</v>
      </c>
      <c r="K394" s="263"/>
      <c r="L394" s="267">
        <v>0.05</v>
      </c>
      <c r="M394" s="263"/>
      <c r="N394" s="263"/>
      <c r="O394" s="263"/>
      <c r="P394" s="263"/>
      <c r="Q394" s="263"/>
    </row>
    <row r="395" spans="1:17" ht="19.5" x14ac:dyDescent="0.2">
      <c r="A395" s="252"/>
      <c r="B395" s="268" t="s">
        <v>789</v>
      </c>
      <c r="C395" s="265" t="s">
        <v>212</v>
      </c>
      <c r="D395" s="261" t="s">
        <v>146</v>
      </c>
      <c r="E395" s="266" t="s">
        <v>2725</v>
      </c>
      <c r="F395" s="267">
        <v>109.17</v>
      </c>
      <c r="G395" s="263"/>
      <c r="H395" s="267">
        <v>109.17</v>
      </c>
      <c r="I395" s="263"/>
      <c r="J395" s="267">
        <v>1.0900000000000001</v>
      </c>
      <c r="K395" s="263"/>
      <c r="L395" s="267">
        <v>1.0900000000000001</v>
      </c>
      <c r="M395" s="263"/>
      <c r="N395" s="263"/>
      <c r="O395" s="263"/>
      <c r="P395" s="263"/>
      <c r="Q395" s="263"/>
    </row>
    <row r="396" spans="1:17" ht="22.5" x14ac:dyDescent="0.2">
      <c r="A396" s="252"/>
      <c r="B396" s="268" t="s">
        <v>2512</v>
      </c>
      <c r="C396" s="265" t="s">
        <v>2513</v>
      </c>
      <c r="D396" s="261" t="s">
        <v>216</v>
      </c>
      <c r="E396" s="266" t="s">
        <v>2726</v>
      </c>
      <c r="F396" s="267">
        <v>8746.5</v>
      </c>
      <c r="G396" s="263"/>
      <c r="H396" s="263"/>
      <c r="I396" s="263"/>
      <c r="J396" s="267">
        <v>1.75</v>
      </c>
      <c r="K396" s="263"/>
      <c r="L396" s="263"/>
      <c r="M396" s="263"/>
      <c r="N396" s="263"/>
      <c r="O396" s="263"/>
      <c r="P396" s="263"/>
      <c r="Q396" s="263"/>
    </row>
    <row r="397" spans="1:17" ht="22.5" x14ac:dyDescent="0.2">
      <c r="A397" s="252"/>
      <c r="B397" s="268" t="s">
        <v>2515</v>
      </c>
      <c r="C397" s="265" t="s">
        <v>2516</v>
      </c>
      <c r="D397" s="261" t="s">
        <v>216</v>
      </c>
      <c r="E397" s="266" t="s">
        <v>2727</v>
      </c>
      <c r="F397" s="267">
        <v>14589.4</v>
      </c>
      <c r="G397" s="263"/>
      <c r="H397" s="263"/>
      <c r="I397" s="263"/>
      <c r="J397" s="263"/>
      <c r="K397" s="263"/>
      <c r="L397" s="263"/>
      <c r="M397" s="263"/>
      <c r="N397" s="263"/>
      <c r="O397" s="263"/>
      <c r="P397" s="263"/>
      <c r="Q397" s="263"/>
    </row>
    <row r="398" spans="1:17" ht="22.5" x14ac:dyDescent="0.2">
      <c r="A398" s="252"/>
      <c r="B398" s="268" t="s">
        <v>2518</v>
      </c>
      <c r="C398" s="265" t="s">
        <v>2519</v>
      </c>
      <c r="D398" s="261" t="s">
        <v>216</v>
      </c>
      <c r="E398" s="266" t="s">
        <v>2728</v>
      </c>
      <c r="F398" s="267">
        <v>12780.6</v>
      </c>
      <c r="G398" s="263"/>
      <c r="H398" s="263"/>
      <c r="I398" s="263"/>
      <c r="J398" s="267">
        <v>1.28</v>
      </c>
      <c r="K398" s="263"/>
      <c r="L398" s="263"/>
      <c r="M398" s="263"/>
      <c r="N398" s="263"/>
      <c r="O398" s="263"/>
      <c r="P398" s="263"/>
      <c r="Q398" s="263"/>
    </row>
    <row r="399" spans="1:17" ht="22.5" x14ac:dyDescent="0.2">
      <c r="A399" s="252"/>
      <c r="B399" s="268" t="s">
        <v>2521</v>
      </c>
      <c r="C399" s="265" t="s">
        <v>2522</v>
      </c>
      <c r="D399" s="261" t="s">
        <v>216</v>
      </c>
      <c r="E399" s="266" t="s">
        <v>1469</v>
      </c>
      <c r="F399" s="267">
        <v>38163.26</v>
      </c>
      <c r="G399" s="263"/>
      <c r="H399" s="263"/>
      <c r="I399" s="263"/>
      <c r="J399" s="263"/>
      <c r="K399" s="263"/>
      <c r="L399" s="263"/>
      <c r="M399" s="263"/>
      <c r="N399" s="263"/>
      <c r="O399" s="263"/>
      <c r="P399" s="263"/>
      <c r="Q399" s="263"/>
    </row>
    <row r="400" spans="1:17" ht="22.5" x14ac:dyDescent="0.2">
      <c r="A400" s="252"/>
      <c r="B400" s="268" t="s">
        <v>2523</v>
      </c>
      <c r="C400" s="265" t="s">
        <v>2524</v>
      </c>
      <c r="D400" s="261" t="s">
        <v>216</v>
      </c>
      <c r="E400" s="266" t="s">
        <v>2729</v>
      </c>
      <c r="F400" s="267">
        <v>17616.25</v>
      </c>
      <c r="G400" s="263"/>
      <c r="H400" s="263"/>
      <c r="I400" s="263"/>
      <c r="J400" s="267">
        <v>14.09</v>
      </c>
      <c r="K400" s="263"/>
      <c r="L400" s="263"/>
      <c r="M400" s="263"/>
      <c r="N400" s="263"/>
      <c r="O400" s="263"/>
      <c r="P400" s="263"/>
      <c r="Q400" s="263"/>
    </row>
    <row r="401" spans="1:17" ht="43.5" x14ac:dyDescent="0.2">
      <c r="A401" s="252">
        <v>82</v>
      </c>
      <c r="B401" s="258" t="s">
        <v>1774</v>
      </c>
      <c r="C401" s="259" t="s">
        <v>2730</v>
      </c>
      <c r="D401" s="260" t="s">
        <v>399</v>
      </c>
      <c r="E401" s="261" t="s">
        <v>491</v>
      </c>
      <c r="F401" s="262">
        <v>104.4</v>
      </c>
      <c r="G401" s="262">
        <v>82.16</v>
      </c>
      <c r="H401" s="262">
        <v>15.29</v>
      </c>
      <c r="I401" s="263"/>
      <c r="J401" s="263">
        <v>10</v>
      </c>
      <c r="K401" s="263">
        <v>8</v>
      </c>
      <c r="L401" s="263">
        <v>2</v>
      </c>
      <c r="M401" s="263"/>
      <c r="N401" s="263">
        <v>5.01</v>
      </c>
      <c r="O401" s="263">
        <v>0.5</v>
      </c>
      <c r="P401" s="263"/>
      <c r="Q401" s="263"/>
    </row>
    <row r="402" spans="1:17" ht="19.5" x14ac:dyDescent="0.2">
      <c r="A402" s="252"/>
      <c r="B402" s="264"/>
      <c r="C402" s="265" t="s">
        <v>1777</v>
      </c>
      <c r="D402" s="261" t="s">
        <v>119</v>
      </c>
      <c r="E402" s="266" t="s">
        <v>2731</v>
      </c>
      <c r="F402" s="267">
        <v>16.399999999999999</v>
      </c>
      <c r="G402" s="267">
        <v>16.399999999999999</v>
      </c>
      <c r="H402" s="263"/>
      <c r="I402" s="263"/>
      <c r="J402" s="267">
        <v>8.1999999999999993</v>
      </c>
      <c r="K402" s="267">
        <v>8.1999999999999993</v>
      </c>
      <c r="L402" s="263"/>
      <c r="M402" s="263"/>
      <c r="N402" s="263"/>
      <c r="O402" s="263"/>
      <c r="P402" s="263"/>
      <c r="Q402" s="263"/>
    </row>
    <row r="403" spans="1:17" ht="22.5" x14ac:dyDescent="0.2">
      <c r="A403" s="252"/>
      <c r="B403" s="268" t="s">
        <v>1779</v>
      </c>
      <c r="C403" s="265" t="s">
        <v>1463</v>
      </c>
      <c r="D403" s="261" t="s">
        <v>146</v>
      </c>
      <c r="E403" s="266" t="s">
        <v>2732</v>
      </c>
      <c r="F403" s="267">
        <v>10.19</v>
      </c>
      <c r="G403" s="263"/>
      <c r="H403" s="267">
        <v>10.19</v>
      </c>
      <c r="I403" s="263"/>
      <c r="J403" s="267">
        <v>1.53</v>
      </c>
      <c r="K403" s="263"/>
      <c r="L403" s="267">
        <v>1.53</v>
      </c>
      <c r="M403" s="263"/>
      <c r="N403" s="263"/>
      <c r="O403" s="263"/>
      <c r="P403" s="263"/>
      <c r="Q403" s="263"/>
    </row>
    <row r="404" spans="1:17" ht="22.5" x14ac:dyDescent="0.2">
      <c r="A404" s="252"/>
      <c r="B404" s="268" t="s">
        <v>1781</v>
      </c>
      <c r="C404" s="265" t="s">
        <v>388</v>
      </c>
      <c r="D404" s="261" t="s">
        <v>216</v>
      </c>
      <c r="E404" s="266" t="s">
        <v>1782</v>
      </c>
      <c r="F404" s="267">
        <v>16871.82</v>
      </c>
      <c r="G404" s="263"/>
      <c r="H404" s="263"/>
      <c r="I404" s="263"/>
      <c r="J404" s="263"/>
      <c r="K404" s="263"/>
      <c r="L404" s="263"/>
      <c r="M404" s="263"/>
      <c r="N404" s="263"/>
      <c r="O404" s="263"/>
      <c r="P404" s="263"/>
      <c r="Q404" s="263"/>
    </row>
    <row r="405" spans="1:17" ht="22.5" x14ac:dyDescent="0.2">
      <c r="A405" s="252"/>
      <c r="B405" s="268" t="s">
        <v>632</v>
      </c>
      <c r="C405" s="265" t="s">
        <v>390</v>
      </c>
      <c r="D405" s="261" t="s">
        <v>216</v>
      </c>
      <c r="E405" s="266" t="s">
        <v>1615</v>
      </c>
      <c r="F405" s="267">
        <v>20706</v>
      </c>
      <c r="G405" s="263"/>
      <c r="H405" s="263"/>
      <c r="I405" s="263"/>
      <c r="J405" s="263"/>
      <c r="K405" s="263"/>
      <c r="L405" s="263"/>
      <c r="M405" s="263"/>
      <c r="N405" s="263"/>
      <c r="O405" s="263"/>
      <c r="P405" s="263"/>
      <c r="Q405" s="263"/>
    </row>
    <row r="406" spans="1:17" ht="22.5" x14ac:dyDescent="0.2">
      <c r="A406" s="252"/>
      <c r="B406" s="268" t="s">
        <v>633</v>
      </c>
      <c r="C406" s="265" t="s">
        <v>392</v>
      </c>
      <c r="D406" s="261" t="s">
        <v>231</v>
      </c>
      <c r="E406" s="266" t="s">
        <v>2733</v>
      </c>
      <c r="F406" s="267">
        <v>40.450000000000003</v>
      </c>
      <c r="G406" s="263"/>
      <c r="H406" s="263"/>
      <c r="I406" s="263"/>
      <c r="J406" s="267">
        <v>0.08</v>
      </c>
      <c r="K406" s="263"/>
      <c r="L406" s="263"/>
      <c r="M406" s="263"/>
      <c r="N406" s="263"/>
      <c r="O406" s="263"/>
      <c r="P406" s="263"/>
      <c r="Q406" s="263"/>
    </row>
    <row r="407" spans="1:17" ht="22.5" x14ac:dyDescent="0.2">
      <c r="A407" s="252"/>
      <c r="B407" s="268" t="s">
        <v>1784</v>
      </c>
      <c r="C407" s="265" t="s">
        <v>418</v>
      </c>
      <c r="D407" s="261" t="s">
        <v>220</v>
      </c>
      <c r="E407" s="266" t="s">
        <v>2663</v>
      </c>
      <c r="F407" s="267">
        <v>4.88</v>
      </c>
      <c r="G407" s="263"/>
      <c r="H407" s="263"/>
      <c r="I407" s="263"/>
      <c r="J407" s="267">
        <v>0.49</v>
      </c>
      <c r="K407" s="263"/>
      <c r="L407" s="263"/>
      <c r="M407" s="263"/>
      <c r="N407" s="263"/>
      <c r="O407" s="263"/>
      <c r="P407" s="263"/>
      <c r="Q407" s="263"/>
    </row>
    <row r="408" spans="1:17" ht="31.5" x14ac:dyDescent="0.2">
      <c r="A408" s="252">
        <v>83</v>
      </c>
      <c r="B408" s="258" t="s">
        <v>2526</v>
      </c>
      <c r="C408" s="259" t="s">
        <v>2734</v>
      </c>
      <c r="D408" s="260" t="s">
        <v>812</v>
      </c>
      <c r="E408" s="261" t="s">
        <v>2735</v>
      </c>
      <c r="F408" s="262" t="s">
        <v>2529</v>
      </c>
      <c r="G408" s="263"/>
      <c r="H408" s="263"/>
      <c r="I408" s="263"/>
      <c r="J408" s="263">
        <v>42</v>
      </c>
      <c r="K408" s="263"/>
      <c r="L408" s="263"/>
      <c r="M408" s="263"/>
      <c r="N408" s="263"/>
      <c r="O408" s="263"/>
      <c r="P408" s="263"/>
      <c r="Q408" s="263"/>
    </row>
    <row r="409" spans="1:17" ht="60" x14ac:dyDescent="0.2">
      <c r="A409" s="252">
        <v>84</v>
      </c>
      <c r="B409" s="258" t="s">
        <v>2532</v>
      </c>
      <c r="C409" s="259" t="s">
        <v>2736</v>
      </c>
      <c r="D409" s="260" t="s">
        <v>2534</v>
      </c>
      <c r="E409" s="261" t="s">
        <v>2737</v>
      </c>
      <c r="F409" s="262">
        <v>3516.32</v>
      </c>
      <c r="G409" s="262">
        <v>535.48</v>
      </c>
      <c r="H409" s="262">
        <v>35.85</v>
      </c>
      <c r="I409" s="263"/>
      <c r="J409" s="263">
        <v>74</v>
      </c>
      <c r="K409" s="263">
        <v>11</v>
      </c>
      <c r="L409" s="263">
        <v>1</v>
      </c>
      <c r="M409" s="263"/>
      <c r="N409" s="263">
        <v>44</v>
      </c>
      <c r="O409" s="263">
        <v>0.92</v>
      </c>
      <c r="P409" s="263"/>
      <c r="Q409" s="263"/>
    </row>
    <row r="410" spans="1:17" ht="19.5" x14ac:dyDescent="0.2">
      <c r="A410" s="252"/>
      <c r="B410" s="264"/>
      <c r="C410" s="265" t="s">
        <v>2535</v>
      </c>
      <c r="D410" s="261" t="s">
        <v>119</v>
      </c>
      <c r="E410" s="266" t="s">
        <v>2738</v>
      </c>
      <c r="F410" s="267">
        <v>12.17</v>
      </c>
      <c r="G410" s="267">
        <v>12.17</v>
      </c>
      <c r="H410" s="263"/>
      <c r="I410" s="263"/>
      <c r="J410" s="267">
        <v>11.2</v>
      </c>
      <c r="K410" s="267">
        <v>11.2</v>
      </c>
      <c r="L410" s="263"/>
      <c r="M410" s="263"/>
      <c r="N410" s="263"/>
      <c r="O410" s="263"/>
      <c r="P410" s="263"/>
      <c r="Q410" s="263"/>
    </row>
    <row r="411" spans="1:17" ht="19.5" x14ac:dyDescent="0.2">
      <c r="A411" s="252"/>
      <c r="B411" s="268" t="s">
        <v>1423</v>
      </c>
      <c r="C411" s="265" t="s">
        <v>1424</v>
      </c>
      <c r="D411" s="261" t="s">
        <v>146</v>
      </c>
      <c r="E411" s="266" t="s">
        <v>2739</v>
      </c>
      <c r="F411" s="267">
        <v>2.46</v>
      </c>
      <c r="G411" s="263"/>
      <c r="H411" s="267">
        <v>2.46</v>
      </c>
      <c r="I411" s="263"/>
      <c r="J411" s="267">
        <v>7.0000000000000007E-2</v>
      </c>
      <c r="K411" s="263"/>
      <c r="L411" s="267">
        <v>7.0000000000000007E-2</v>
      </c>
      <c r="M411" s="263"/>
      <c r="N411" s="263"/>
      <c r="O411" s="263"/>
      <c r="P411" s="263"/>
      <c r="Q411" s="263"/>
    </row>
    <row r="412" spans="1:17" ht="19.5" x14ac:dyDescent="0.2">
      <c r="A412" s="252"/>
      <c r="B412" s="268" t="s">
        <v>789</v>
      </c>
      <c r="C412" s="265" t="s">
        <v>212</v>
      </c>
      <c r="D412" s="261" t="s">
        <v>146</v>
      </c>
      <c r="E412" s="266" t="s">
        <v>2040</v>
      </c>
      <c r="F412" s="267">
        <v>109.17</v>
      </c>
      <c r="G412" s="263"/>
      <c r="H412" s="267">
        <v>109.17</v>
      </c>
      <c r="I412" s="263"/>
      <c r="J412" s="267">
        <v>1.0900000000000001</v>
      </c>
      <c r="K412" s="263"/>
      <c r="L412" s="267">
        <v>1.0900000000000001</v>
      </c>
      <c r="M412" s="263"/>
      <c r="N412" s="263"/>
      <c r="O412" s="263"/>
      <c r="P412" s="263"/>
      <c r="Q412" s="263"/>
    </row>
    <row r="413" spans="1:17" ht="22.5" x14ac:dyDescent="0.2">
      <c r="A413" s="252"/>
      <c r="B413" s="268" t="s">
        <v>2512</v>
      </c>
      <c r="C413" s="265" t="s">
        <v>2513</v>
      </c>
      <c r="D413" s="261" t="s">
        <v>216</v>
      </c>
      <c r="E413" s="266" t="s">
        <v>2740</v>
      </c>
      <c r="F413" s="267">
        <v>8746.5</v>
      </c>
      <c r="G413" s="263"/>
      <c r="H413" s="263"/>
      <c r="I413" s="263"/>
      <c r="J413" s="267">
        <v>8.75</v>
      </c>
      <c r="K413" s="263"/>
      <c r="L413" s="263"/>
      <c r="M413" s="263"/>
      <c r="N413" s="263"/>
      <c r="O413" s="263"/>
      <c r="P413" s="263"/>
      <c r="Q413" s="263"/>
    </row>
    <row r="414" spans="1:17" ht="22.5" x14ac:dyDescent="0.2">
      <c r="A414" s="252"/>
      <c r="B414" s="268" t="s">
        <v>2540</v>
      </c>
      <c r="C414" s="265" t="s">
        <v>2541</v>
      </c>
      <c r="D414" s="261" t="s">
        <v>216</v>
      </c>
      <c r="E414" s="266" t="s">
        <v>2741</v>
      </c>
      <c r="F414" s="267">
        <v>16220</v>
      </c>
      <c r="G414" s="263"/>
      <c r="H414" s="263"/>
      <c r="I414" s="263"/>
      <c r="J414" s="267">
        <v>8.11</v>
      </c>
      <c r="K414" s="263"/>
      <c r="L414" s="263"/>
      <c r="M414" s="263"/>
      <c r="N414" s="263"/>
      <c r="O414" s="263"/>
      <c r="P414" s="263"/>
      <c r="Q414" s="263"/>
    </row>
    <row r="415" spans="1:17" ht="22.5" x14ac:dyDescent="0.2">
      <c r="A415" s="252"/>
      <c r="B415" s="268" t="s">
        <v>2543</v>
      </c>
      <c r="C415" s="265" t="s">
        <v>2544</v>
      </c>
      <c r="D415" s="261" t="s">
        <v>2545</v>
      </c>
      <c r="E415" s="266" t="s">
        <v>2742</v>
      </c>
      <c r="F415" s="267">
        <v>17850</v>
      </c>
      <c r="G415" s="263"/>
      <c r="H415" s="263"/>
      <c r="I415" s="263"/>
      <c r="J415" s="267">
        <v>44.63</v>
      </c>
      <c r="K415" s="263"/>
      <c r="L415" s="263"/>
      <c r="M415" s="263"/>
      <c r="N415" s="263"/>
      <c r="O415" s="263"/>
      <c r="P415" s="263"/>
      <c r="Q415" s="263"/>
    </row>
    <row r="416" spans="1:17" ht="60" x14ac:dyDescent="0.2">
      <c r="A416" s="252">
        <v>85</v>
      </c>
      <c r="B416" s="258" t="s">
        <v>2547</v>
      </c>
      <c r="C416" s="259" t="s">
        <v>2743</v>
      </c>
      <c r="D416" s="260" t="s">
        <v>887</v>
      </c>
      <c r="E416" s="261" t="s">
        <v>1650</v>
      </c>
      <c r="F416" s="262">
        <v>417.46</v>
      </c>
      <c r="G416" s="262">
        <v>79.650000000000006</v>
      </c>
      <c r="H416" s="262">
        <v>10.15</v>
      </c>
      <c r="I416" s="262">
        <v>0.16</v>
      </c>
      <c r="J416" s="263">
        <v>4</v>
      </c>
      <c r="K416" s="263">
        <v>1</v>
      </c>
      <c r="L416" s="263"/>
      <c r="M416" s="263"/>
      <c r="N416" s="263">
        <v>5.31</v>
      </c>
      <c r="O416" s="263">
        <v>0.05</v>
      </c>
      <c r="P416" s="263">
        <v>0.01</v>
      </c>
      <c r="Q416" s="263"/>
    </row>
    <row r="417" spans="1:17" ht="19.5" x14ac:dyDescent="0.2">
      <c r="A417" s="252"/>
      <c r="B417" s="264"/>
      <c r="C417" s="265" t="s">
        <v>2550</v>
      </c>
      <c r="D417" s="261" t="s">
        <v>119</v>
      </c>
      <c r="E417" s="266" t="s">
        <v>2744</v>
      </c>
      <c r="F417" s="267">
        <v>15</v>
      </c>
      <c r="G417" s="267">
        <v>15</v>
      </c>
      <c r="H417" s="263"/>
      <c r="I417" s="263"/>
      <c r="J417" s="267">
        <v>0.75</v>
      </c>
      <c r="K417" s="267">
        <v>0.75</v>
      </c>
      <c r="L417" s="263"/>
      <c r="M417" s="263"/>
      <c r="N417" s="263"/>
      <c r="O417" s="263"/>
      <c r="P417" s="263"/>
      <c r="Q417" s="263"/>
    </row>
    <row r="418" spans="1:17" ht="19.5" x14ac:dyDescent="0.2">
      <c r="A418" s="252"/>
      <c r="B418" s="268" t="s">
        <v>801</v>
      </c>
      <c r="C418" s="265" t="s">
        <v>802</v>
      </c>
      <c r="D418" s="261" t="s">
        <v>146</v>
      </c>
      <c r="E418" s="266" t="s">
        <v>1309</v>
      </c>
      <c r="F418" s="267">
        <v>76.88</v>
      </c>
      <c r="G418" s="263"/>
      <c r="H418" s="267">
        <v>76.88</v>
      </c>
      <c r="I418" s="267">
        <v>15.62</v>
      </c>
      <c r="J418" s="263"/>
      <c r="K418" s="263"/>
      <c r="L418" s="263"/>
      <c r="M418" s="263"/>
      <c r="N418" s="263"/>
      <c r="O418" s="263"/>
      <c r="P418" s="263"/>
      <c r="Q418" s="263"/>
    </row>
    <row r="419" spans="1:17" ht="19.5" x14ac:dyDescent="0.2">
      <c r="A419" s="252"/>
      <c r="B419" s="268" t="s">
        <v>1310</v>
      </c>
      <c r="C419" s="265" t="s">
        <v>1311</v>
      </c>
      <c r="D419" s="261" t="s">
        <v>146</v>
      </c>
      <c r="E419" s="266" t="s">
        <v>1309</v>
      </c>
      <c r="F419" s="267">
        <v>1.93</v>
      </c>
      <c r="G419" s="263"/>
      <c r="H419" s="267">
        <v>1.93</v>
      </c>
      <c r="I419" s="263"/>
      <c r="J419" s="263"/>
      <c r="K419" s="263"/>
      <c r="L419" s="263"/>
      <c r="M419" s="263"/>
      <c r="N419" s="263"/>
      <c r="O419" s="263"/>
      <c r="P419" s="263"/>
      <c r="Q419" s="263"/>
    </row>
    <row r="420" spans="1:17" ht="22.5" x14ac:dyDescent="0.2">
      <c r="A420" s="252"/>
      <c r="B420" s="268" t="s">
        <v>1312</v>
      </c>
      <c r="C420" s="265" t="s">
        <v>1313</v>
      </c>
      <c r="D420" s="261" t="s">
        <v>146</v>
      </c>
      <c r="E420" s="266" t="s">
        <v>2745</v>
      </c>
      <c r="F420" s="267">
        <v>7.38</v>
      </c>
      <c r="G420" s="263"/>
      <c r="H420" s="267">
        <v>7.38</v>
      </c>
      <c r="I420" s="263"/>
      <c r="J420" s="267">
        <v>7.0000000000000007E-2</v>
      </c>
      <c r="K420" s="263"/>
      <c r="L420" s="267">
        <v>7.0000000000000007E-2</v>
      </c>
      <c r="M420" s="263"/>
      <c r="N420" s="263"/>
      <c r="O420" s="263"/>
      <c r="P420" s="263"/>
      <c r="Q420" s="263"/>
    </row>
    <row r="421" spans="1:17" ht="19.5" x14ac:dyDescent="0.2">
      <c r="A421" s="252"/>
      <c r="B421" s="268" t="s">
        <v>407</v>
      </c>
      <c r="C421" s="265" t="s">
        <v>212</v>
      </c>
      <c r="D421" s="261" t="s">
        <v>146</v>
      </c>
      <c r="E421" s="266" t="s">
        <v>1309</v>
      </c>
      <c r="F421" s="267">
        <v>109.17</v>
      </c>
      <c r="G421" s="263"/>
      <c r="H421" s="267">
        <v>109.17</v>
      </c>
      <c r="I421" s="263"/>
      <c r="J421" s="263"/>
      <c r="K421" s="263"/>
      <c r="L421" s="263"/>
      <c r="M421" s="263"/>
      <c r="N421" s="263"/>
      <c r="O421" s="263"/>
      <c r="P421" s="263"/>
      <c r="Q421" s="263"/>
    </row>
    <row r="422" spans="1:17" ht="22.5" x14ac:dyDescent="0.2">
      <c r="A422" s="252"/>
      <c r="B422" s="268" t="s">
        <v>2553</v>
      </c>
      <c r="C422" s="265" t="s">
        <v>237</v>
      </c>
      <c r="D422" s="261" t="s">
        <v>216</v>
      </c>
      <c r="E422" s="266" t="s">
        <v>2746</v>
      </c>
      <c r="F422" s="267">
        <v>23800</v>
      </c>
      <c r="G422" s="263"/>
      <c r="H422" s="263"/>
      <c r="I422" s="263"/>
      <c r="J422" s="267">
        <v>2.38</v>
      </c>
      <c r="K422" s="263"/>
      <c r="L422" s="263"/>
      <c r="M422" s="263"/>
      <c r="N422" s="263"/>
      <c r="O422" s="263"/>
      <c r="P422" s="263"/>
      <c r="Q422" s="263"/>
    </row>
    <row r="423" spans="1:17" ht="22.5" x14ac:dyDescent="0.2">
      <c r="A423" s="252"/>
      <c r="B423" s="268" t="s">
        <v>2555</v>
      </c>
      <c r="C423" s="265" t="s">
        <v>2556</v>
      </c>
      <c r="D423" s="261" t="s">
        <v>216</v>
      </c>
      <c r="E423" s="266" t="s">
        <v>2747</v>
      </c>
      <c r="F423" s="267">
        <v>21030.01</v>
      </c>
      <c r="G423" s="263"/>
      <c r="H423" s="263"/>
      <c r="I423" s="263"/>
      <c r="J423" s="263"/>
      <c r="K423" s="263"/>
      <c r="L423" s="263"/>
      <c r="M423" s="263"/>
      <c r="N423" s="263"/>
      <c r="O423" s="263"/>
      <c r="P423" s="263"/>
      <c r="Q423" s="263"/>
    </row>
    <row r="424" spans="1:17" ht="60" x14ac:dyDescent="0.2">
      <c r="A424" s="252">
        <v>86</v>
      </c>
      <c r="B424" s="258" t="s">
        <v>2558</v>
      </c>
      <c r="C424" s="259" t="s">
        <v>2748</v>
      </c>
      <c r="D424" s="260" t="s">
        <v>887</v>
      </c>
      <c r="E424" s="261" t="s">
        <v>1650</v>
      </c>
      <c r="F424" s="262">
        <v>404.76</v>
      </c>
      <c r="G424" s="262">
        <v>248.18</v>
      </c>
      <c r="H424" s="262">
        <v>1.49</v>
      </c>
      <c r="I424" s="262">
        <v>0.16</v>
      </c>
      <c r="J424" s="263">
        <v>4</v>
      </c>
      <c r="K424" s="263">
        <v>2</v>
      </c>
      <c r="L424" s="263"/>
      <c r="M424" s="263"/>
      <c r="N424" s="263">
        <v>19.649999999999999</v>
      </c>
      <c r="O424" s="263">
        <v>0.2</v>
      </c>
      <c r="P424" s="263">
        <v>0.01</v>
      </c>
      <c r="Q424" s="263"/>
    </row>
    <row r="425" spans="1:17" ht="19.5" x14ac:dyDescent="0.2">
      <c r="A425" s="252"/>
      <c r="B425" s="264"/>
      <c r="C425" s="265" t="s">
        <v>865</v>
      </c>
      <c r="D425" s="261" t="s">
        <v>119</v>
      </c>
      <c r="E425" s="266" t="s">
        <v>2749</v>
      </c>
      <c r="F425" s="267">
        <v>12.63</v>
      </c>
      <c r="G425" s="267">
        <v>12.63</v>
      </c>
      <c r="H425" s="263"/>
      <c r="I425" s="263"/>
      <c r="J425" s="267">
        <v>2.5299999999999998</v>
      </c>
      <c r="K425" s="267">
        <v>2.5299999999999998</v>
      </c>
      <c r="L425" s="263"/>
      <c r="M425" s="263"/>
      <c r="N425" s="263"/>
      <c r="O425" s="263"/>
      <c r="P425" s="263"/>
      <c r="Q425" s="263"/>
    </row>
    <row r="426" spans="1:17" ht="22.5" x14ac:dyDescent="0.2">
      <c r="A426" s="252"/>
      <c r="B426" s="268" t="s">
        <v>144</v>
      </c>
      <c r="C426" s="265" t="s">
        <v>145</v>
      </c>
      <c r="D426" s="261" t="s">
        <v>146</v>
      </c>
      <c r="E426" s="266" t="s">
        <v>1309</v>
      </c>
      <c r="F426" s="267">
        <v>40.299999999999997</v>
      </c>
      <c r="G426" s="263"/>
      <c r="H426" s="267">
        <v>40.299999999999997</v>
      </c>
      <c r="I426" s="267">
        <v>15.62</v>
      </c>
      <c r="J426" s="263"/>
      <c r="K426" s="263"/>
      <c r="L426" s="263"/>
      <c r="M426" s="263"/>
      <c r="N426" s="263"/>
      <c r="O426" s="263"/>
      <c r="P426" s="263"/>
      <c r="Q426" s="263"/>
    </row>
    <row r="427" spans="1:17" ht="19.5" x14ac:dyDescent="0.2">
      <c r="A427" s="252"/>
      <c r="B427" s="268" t="s">
        <v>789</v>
      </c>
      <c r="C427" s="265" t="s">
        <v>212</v>
      </c>
      <c r="D427" s="261" t="s">
        <v>146</v>
      </c>
      <c r="E427" s="266" t="s">
        <v>1309</v>
      </c>
      <c r="F427" s="267">
        <v>109.17</v>
      </c>
      <c r="G427" s="263"/>
      <c r="H427" s="267">
        <v>109.17</v>
      </c>
      <c r="I427" s="263"/>
      <c r="J427" s="263"/>
      <c r="K427" s="263"/>
      <c r="L427" s="263"/>
      <c r="M427" s="263"/>
      <c r="N427" s="263"/>
      <c r="O427" s="263"/>
      <c r="P427" s="263"/>
      <c r="Q427" s="263"/>
    </row>
    <row r="428" spans="1:17" ht="22.5" x14ac:dyDescent="0.2">
      <c r="A428" s="252"/>
      <c r="B428" s="268" t="s">
        <v>2561</v>
      </c>
      <c r="C428" s="265" t="s">
        <v>2562</v>
      </c>
      <c r="D428" s="261" t="s">
        <v>216</v>
      </c>
      <c r="E428" s="266" t="s">
        <v>2750</v>
      </c>
      <c r="F428" s="267">
        <v>12891.27</v>
      </c>
      <c r="G428" s="263"/>
      <c r="H428" s="263"/>
      <c r="I428" s="263"/>
      <c r="J428" s="267">
        <v>1.29</v>
      </c>
      <c r="K428" s="263"/>
      <c r="L428" s="263"/>
      <c r="M428" s="263"/>
      <c r="N428" s="263"/>
      <c r="O428" s="263"/>
      <c r="P428" s="263"/>
      <c r="Q428" s="263"/>
    </row>
    <row r="429" spans="1:17" ht="22.5" x14ac:dyDescent="0.2">
      <c r="A429" s="252"/>
      <c r="B429" s="268" t="s">
        <v>2564</v>
      </c>
      <c r="C429" s="265" t="s">
        <v>815</v>
      </c>
      <c r="D429" s="261" t="s">
        <v>231</v>
      </c>
      <c r="E429" s="266" t="s">
        <v>1836</v>
      </c>
      <c r="F429" s="267">
        <v>1.95</v>
      </c>
      <c r="G429" s="263"/>
      <c r="H429" s="263"/>
      <c r="I429" s="263"/>
      <c r="J429" s="263"/>
      <c r="K429" s="263"/>
      <c r="L429" s="263"/>
      <c r="M429" s="263"/>
      <c r="N429" s="263"/>
      <c r="O429" s="263"/>
      <c r="P429" s="263"/>
      <c r="Q429" s="263"/>
    </row>
    <row r="430" spans="1:17" ht="22.5" x14ac:dyDescent="0.2">
      <c r="A430" s="252"/>
      <c r="B430" s="268" t="s">
        <v>2566</v>
      </c>
      <c r="C430" s="265" t="s">
        <v>2567</v>
      </c>
      <c r="D430" s="261" t="s">
        <v>216</v>
      </c>
      <c r="E430" s="266" t="s">
        <v>2751</v>
      </c>
      <c r="F430" s="267">
        <v>14875</v>
      </c>
      <c r="G430" s="263"/>
      <c r="H430" s="263"/>
      <c r="I430" s="263"/>
      <c r="J430" s="263"/>
      <c r="K430" s="263"/>
      <c r="L430" s="263"/>
      <c r="M430" s="263"/>
      <c r="N430" s="263"/>
      <c r="O430" s="263"/>
      <c r="P430" s="263"/>
      <c r="Q430" s="263"/>
    </row>
    <row r="431" spans="1:17" ht="31.5" x14ac:dyDescent="0.2">
      <c r="A431" s="252">
        <v>87</v>
      </c>
      <c r="B431" s="258" t="s">
        <v>2752</v>
      </c>
      <c r="C431" s="259" t="s">
        <v>2753</v>
      </c>
      <c r="D431" s="260" t="s">
        <v>2754</v>
      </c>
      <c r="E431" s="261" t="s">
        <v>1650</v>
      </c>
      <c r="F431" s="262">
        <v>1991.01</v>
      </c>
      <c r="G431" s="262">
        <v>474.76</v>
      </c>
      <c r="H431" s="262">
        <v>1516.25</v>
      </c>
      <c r="I431" s="262">
        <v>140.41999999999999</v>
      </c>
      <c r="J431" s="263">
        <v>20</v>
      </c>
      <c r="K431" s="263">
        <v>5</v>
      </c>
      <c r="L431" s="263">
        <v>15</v>
      </c>
      <c r="M431" s="263">
        <v>1</v>
      </c>
      <c r="N431" s="263">
        <v>35.43</v>
      </c>
      <c r="O431" s="263">
        <v>0.35</v>
      </c>
      <c r="P431" s="263">
        <v>8.99</v>
      </c>
      <c r="Q431" s="263">
        <v>0.09</v>
      </c>
    </row>
    <row r="432" spans="1:17" ht="19.5" x14ac:dyDescent="0.2">
      <c r="A432" s="252"/>
      <c r="B432" s="264"/>
      <c r="C432" s="265" t="s">
        <v>400</v>
      </c>
      <c r="D432" s="261" t="s">
        <v>119</v>
      </c>
      <c r="E432" s="266" t="s">
        <v>2755</v>
      </c>
      <c r="F432" s="267">
        <v>13.4</v>
      </c>
      <c r="G432" s="267">
        <v>13.4</v>
      </c>
      <c r="H432" s="263"/>
      <c r="I432" s="263"/>
      <c r="J432" s="267">
        <v>4.6900000000000004</v>
      </c>
      <c r="K432" s="267">
        <v>4.6900000000000004</v>
      </c>
      <c r="L432" s="263"/>
      <c r="M432" s="263"/>
      <c r="N432" s="263"/>
      <c r="O432" s="263"/>
      <c r="P432" s="263"/>
      <c r="Q432" s="263"/>
    </row>
    <row r="433" spans="1:17" ht="22.5" x14ac:dyDescent="0.2">
      <c r="A433" s="252"/>
      <c r="B433" s="268" t="s">
        <v>154</v>
      </c>
      <c r="C433" s="265" t="s">
        <v>155</v>
      </c>
      <c r="D433" s="261" t="s">
        <v>146</v>
      </c>
      <c r="E433" s="266" t="s">
        <v>2756</v>
      </c>
      <c r="F433" s="267">
        <v>103.34</v>
      </c>
      <c r="G433" s="263"/>
      <c r="H433" s="267">
        <v>103.34</v>
      </c>
      <c r="I433" s="267">
        <v>15.62</v>
      </c>
      <c r="J433" s="267">
        <v>9.3000000000000007</v>
      </c>
      <c r="K433" s="263"/>
      <c r="L433" s="267">
        <v>9.3000000000000007</v>
      </c>
      <c r="M433" s="267">
        <v>1.41</v>
      </c>
      <c r="N433" s="263"/>
      <c r="O433" s="263"/>
      <c r="P433" s="263"/>
      <c r="Q433" s="263"/>
    </row>
    <row r="434" spans="1:17" ht="22.5" x14ac:dyDescent="0.2">
      <c r="A434" s="252"/>
      <c r="B434" s="268" t="s">
        <v>157</v>
      </c>
      <c r="C434" s="265" t="s">
        <v>158</v>
      </c>
      <c r="D434" s="261" t="s">
        <v>146</v>
      </c>
      <c r="E434" s="266" t="s">
        <v>2757</v>
      </c>
      <c r="F434" s="267">
        <v>32.659999999999997</v>
      </c>
      <c r="G434" s="263"/>
      <c r="H434" s="267">
        <v>32.659999999999997</v>
      </c>
      <c r="I434" s="263"/>
      <c r="J434" s="267">
        <v>5.88</v>
      </c>
      <c r="K434" s="263"/>
      <c r="L434" s="267">
        <v>5.88</v>
      </c>
      <c r="M434" s="263"/>
      <c r="N434" s="263"/>
      <c r="O434" s="263"/>
      <c r="P434" s="263"/>
      <c r="Q434" s="263"/>
    </row>
    <row r="435" spans="1:17" x14ac:dyDescent="0.2">
      <c r="A435" s="257" t="s">
        <v>243</v>
      </c>
      <c r="B435" s="256"/>
      <c r="C435" s="256"/>
      <c r="D435" s="256"/>
      <c r="E435" s="256"/>
      <c r="F435" s="256"/>
      <c r="G435" s="256"/>
      <c r="H435" s="256"/>
      <c r="I435" s="256"/>
      <c r="J435" s="262">
        <v>54768</v>
      </c>
      <c r="K435" s="262">
        <v>10197</v>
      </c>
      <c r="L435" s="262">
        <v>5487</v>
      </c>
      <c r="M435" s="262">
        <v>850</v>
      </c>
      <c r="N435" s="263"/>
      <c r="O435" s="262">
        <v>742.05</v>
      </c>
      <c r="P435" s="263"/>
      <c r="Q435" s="262">
        <v>48.77</v>
      </c>
    </row>
    <row r="436" spans="1:17" x14ac:dyDescent="0.2">
      <c r="A436" s="257" t="s">
        <v>244</v>
      </c>
      <c r="B436" s="256"/>
      <c r="C436" s="256"/>
      <c r="D436" s="256"/>
      <c r="E436" s="256"/>
      <c r="F436" s="256"/>
      <c r="G436" s="256"/>
      <c r="H436" s="256"/>
      <c r="I436" s="256"/>
      <c r="J436" s="262">
        <v>12653</v>
      </c>
      <c r="K436" s="263"/>
      <c r="L436" s="263"/>
      <c r="M436" s="263"/>
      <c r="N436" s="263"/>
      <c r="O436" s="263"/>
      <c r="P436" s="263"/>
      <c r="Q436" s="263"/>
    </row>
    <row r="437" spans="1:17" x14ac:dyDescent="0.2">
      <c r="A437" s="257" t="s">
        <v>245</v>
      </c>
      <c r="B437" s="256"/>
      <c r="C437" s="256"/>
      <c r="D437" s="256"/>
      <c r="E437" s="256"/>
      <c r="F437" s="256"/>
      <c r="G437" s="256"/>
      <c r="H437" s="256"/>
      <c r="I437" s="256"/>
      <c r="J437" s="262">
        <v>7808</v>
      </c>
      <c r="K437" s="263"/>
      <c r="L437" s="263"/>
      <c r="M437" s="263"/>
      <c r="N437" s="263"/>
      <c r="O437" s="263"/>
      <c r="P437" s="263"/>
      <c r="Q437" s="263"/>
    </row>
    <row r="438" spans="1:17" x14ac:dyDescent="0.2">
      <c r="A438" s="269" t="s">
        <v>2758</v>
      </c>
      <c r="B438" s="256"/>
      <c r="C438" s="256"/>
      <c r="D438" s="256"/>
      <c r="E438" s="256"/>
      <c r="F438" s="256"/>
      <c r="G438" s="256"/>
      <c r="H438" s="256"/>
      <c r="I438" s="256"/>
      <c r="J438" s="263"/>
      <c r="K438" s="263"/>
      <c r="L438" s="263"/>
      <c r="M438" s="263"/>
      <c r="N438" s="263"/>
      <c r="O438" s="263"/>
      <c r="P438" s="263"/>
      <c r="Q438" s="263"/>
    </row>
    <row r="439" spans="1:17" x14ac:dyDescent="0.2">
      <c r="A439" s="257" t="s">
        <v>570</v>
      </c>
      <c r="B439" s="256"/>
      <c r="C439" s="256"/>
      <c r="D439" s="256"/>
      <c r="E439" s="256"/>
      <c r="F439" s="256"/>
      <c r="G439" s="256"/>
      <c r="H439" s="256"/>
      <c r="I439" s="256"/>
      <c r="J439" s="262">
        <v>71677</v>
      </c>
      <c r="K439" s="263"/>
      <c r="L439" s="263"/>
      <c r="M439" s="263"/>
      <c r="N439" s="263"/>
      <c r="O439" s="262">
        <v>731.04</v>
      </c>
      <c r="P439" s="263"/>
      <c r="Q439" s="262">
        <v>48.42</v>
      </c>
    </row>
    <row r="440" spans="1:17" x14ac:dyDescent="0.2">
      <c r="A440" s="257" t="s">
        <v>571</v>
      </c>
      <c r="B440" s="256"/>
      <c r="C440" s="256"/>
      <c r="D440" s="256"/>
      <c r="E440" s="256"/>
      <c r="F440" s="256"/>
      <c r="G440" s="256"/>
      <c r="H440" s="256"/>
      <c r="I440" s="256"/>
      <c r="J440" s="262">
        <v>805</v>
      </c>
      <c r="K440" s="263"/>
      <c r="L440" s="263"/>
      <c r="M440" s="263"/>
      <c r="N440" s="263"/>
      <c r="O440" s="262">
        <v>11.01</v>
      </c>
      <c r="P440" s="263"/>
      <c r="Q440" s="262">
        <v>0.35</v>
      </c>
    </row>
    <row r="441" spans="1:17" x14ac:dyDescent="0.2">
      <c r="A441" s="257" t="s">
        <v>1453</v>
      </c>
      <c r="B441" s="256"/>
      <c r="C441" s="256"/>
      <c r="D441" s="256"/>
      <c r="E441" s="256"/>
      <c r="F441" s="256"/>
      <c r="G441" s="256"/>
      <c r="H441" s="256"/>
      <c r="I441" s="256"/>
      <c r="J441" s="262">
        <v>2747</v>
      </c>
      <c r="K441" s="263"/>
      <c r="L441" s="263"/>
      <c r="M441" s="263"/>
      <c r="N441" s="263"/>
      <c r="O441" s="263"/>
      <c r="P441" s="263"/>
      <c r="Q441" s="263"/>
    </row>
    <row r="442" spans="1:17" x14ac:dyDescent="0.2">
      <c r="A442" s="257" t="s">
        <v>252</v>
      </c>
      <c r="B442" s="256"/>
      <c r="C442" s="256"/>
      <c r="D442" s="256"/>
      <c r="E442" s="256"/>
      <c r="F442" s="256"/>
      <c r="G442" s="256"/>
      <c r="H442" s="256"/>
      <c r="I442" s="256"/>
      <c r="J442" s="262">
        <v>75229</v>
      </c>
      <c r="K442" s="263"/>
      <c r="L442" s="263"/>
      <c r="M442" s="263"/>
      <c r="N442" s="263"/>
      <c r="O442" s="262">
        <v>742.05</v>
      </c>
      <c r="P442" s="263"/>
      <c r="Q442" s="262">
        <v>48.77</v>
      </c>
    </row>
    <row r="443" spans="1:17" x14ac:dyDescent="0.2">
      <c r="A443" s="257" t="s">
        <v>253</v>
      </c>
      <c r="B443" s="256"/>
      <c r="C443" s="256"/>
      <c r="D443" s="256"/>
      <c r="E443" s="256"/>
      <c r="F443" s="256"/>
      <c r="G443" s="256"/>
      <c r="H443" s="256"/>
      <c r="I443" s="256"/>
      <c r="J443" s="263"/>
      <c r="K443" s="263"/>
      <c r="L443" s="263"/>
      <c r="M443" s="263"/>
      <c r="N443" s="263"/>
      <c r="O443" s="263"/>
      <c r="P443" s="263"/>
      <c r="Q443" s="263"/>
    </row>
    <row r="444" spans="1:17" x14ac:dyDescent="0.2">
      <c r="A444" s="257" t="s">
        <v>572</v>
      </c>
      <c r="B444" s="256"/>
      <c r="C444" s="256"/>
      <c r="D444" s="256"/>
      <c r="E444" s="256"/>
      <c r="F444" s="256"/>
      <c r="G444" s="256"/>
      <c r="H444" s="256"/>
      <c r="I444" s="256"/>
      <c r="J444" s="262">
        <v>36337</v>
      </c>
      <c r="K444" s="263"/>
      <c r="L444" s="263"/>
      <c r="M444" s="263"/>
      <c r="N444" s="263"/>
      <c r="O444" s="263"/>
      <c r="P444" s="263"/>
      <c r="Q444" s="263"/>
    </row>
    <row r="445" spans="1:17" x14ac:dyDescent="0.2">
      <c r="A445" s="257" t="s">
        <v>254</v>
      </c>
      <c r="B445" s="256"/>
      <c r="C445" s="256"/>
      <c r="D445" s="256"/>
      <c r="E445" s="256"/>
      <c r="F445" s="256"/>
      <c r="G445" s="256"/>
      <c r="H445" s="256"/>
      <c r="I445" s="256"/>
      <c r="J445" s="262">
        <v>5487</v>
      </c>
      <c r="K445" s="263"/>
      <c r="L445" s="263"/>
      <c r="M445" s="263"/>
      <c r="N445" s="263"/>
      <c r="O445" s="263"/>
      <c r="P445" s="263"/>
      <c r="Q445" s="263"/>
    </row>
    <row r="446" spans="1:17" x14ac:dyDescent="0.2">
      <c r="A446" s="257" t="s">
        <v>255</v>
      </c>
      <c r="B446" s="256"/>
      <c r="C446" s="256"/>
      <c r="D446" s="256"/>
      <c r="E446" s="256"/>
      <c r="F446" s="256"/>
      <c r="G446" s="256"/>
      <c r="H446" s="256"/>
      <c r="I446" s="256"/>
      <c r="J446" s="262">
        <v>11047</v>
      </c>
      <c r="K446" s="263"/>
      <c r="L446" s="263"/>
      <c r="M446" s="263"/>
      <c r="N446" s="263"/>
      <c r="O446" s="263"/>
      <c r="P446" s="263"/>
      <c r="Q446" s="263"/>
    </row>
    <row r="447" spans="1:17" x14ac:dyDescent="0.2">
      <c r="A447" s="257" t="s">
        <v>1454</v>
      </c>
      <c r="B447" s="256"/>
      <c r="C447" s="256"/>
      <c r="D447" s="256"/>
      <c r="E447" s="256"/>
      <c r="F447" s="256"/>
      <c r="G447" s="256"/>
      <c r="H447" s="256"/>
      <c r="I447" s="256"/>
      <c r="J447" s="262">
        <v>2747</v>
      </c>
      <c r="K447" s="263"/>
      <c r="L447" s="263"/>
      <c r="M447" s="263"/>
      <c r="N447" s="263"/>
      <c r="O447" s="263"/>
      <c r="P447" s="263"/>
      <c r="Q447" s="263"/>
    </row>
    <row r="448" spans="1:17" x14ac:dyDescent="0.2">
      <c r="A448" s="257" t="s">
        <v>256</v>
      </c>
      <c r="B448" s="256"/>
      <c r="C448" s="256"/>
      <c r="D448" s="256"/>
      <c r="E448" s="256"/>
      <c r="F448" s="256"/>
      <c r="G448" s="256"/>
      <c r="H448" s="256"/>
      <c r="I448" s="256"/>
      <c r="J448" s="262">
        <v>12653</v>
      </c>
      <c r="K448" s="263"/>
      <c r="L448" s="263"/>
      <c r="M448" s="263"/>
      <c r="N448" s="263"/>
      <c r="O448" s="263"/>
      <c r="P448" s="263"/>
      <c r="Q448" s="263"/>
    </row>
    <row r="449" spans="1:17" x14ac:dyDescent="0.2">
      <c r="A449" s="257" t="s">
        <v>257</v>
      </c>
      <c r="B449" s="256"/>
      <c r="C449" s="256"/>
      <c r="D449" s="256"/>
      <c r="E449" s="256"/>
      <c r="F449" s="256"/>
      <c r="G449" s="256"/>
      <c r="H449" s="256"/>
      <c r="I449" s="256"/>
      <c r="J449" s="262">
        <v>7808</v>
      </c>
      <c r="K449" s="263"/>
      <c r="L449" s="263"/>
      <c r="M449" s="263"/>
      <c r="N449" s="263"/>
      <c r="O449" s="263"/>
      <c r="P449" s="263"/>
      <c r="Q449" s="263"/>
    </row>
    <row r="450" spans="1:17" x14ac:dyDescent="0.2">
      <c r="A450" s="269" t="s">
        <v>2759</v>
      </c>
      <c r="B450" s="256"/>
      <c r="C450" s="256"/>
      <c r="D450" s="256"/>
      <c r="E450" s="256"/>
      <c r="F450" s="256"/>
      <c r="G450" s="256"/>
      <c r="H450" s="256"/>
      <c r="I450" s="256"/>
      <c r="J450" s="270">
        <v>75229</v>
      </c>
      <c r="K450" s="263"/>
      <c r="L450" s="263"/>
      <c r="M450" s="263"/>
      <c r="N450" s="263"/>
      <c r="O450" s="270">
        <v>742.05</v>
      </c>
      <c r="P450" s="263"/>
      <c r="Q450" s="270">
        <v>48.77</v>
      </c>
    </row>
    <row r="451" spans="1:17" x14ac:dyDescent="0.2">
      <c r="A451" s="271" t="s">
        <v>290</v>
      </c>
      <c r="B451" s="272"/>
      <c r="C451" s="272"/>
      <c r="D451" s="272"/>
      <c r="E451" s="272"/>
      <c r="F451" s="272"/>
      <c r="G451" s="272"/>
      <c r="H451" s="272"/>
      <c r="I451" s="272"/>
      <c r="J451" s="272"/>
      <c r="K451" s="272"/>
      <c r="L451" s="272"/>
      <c r="M451" s="272"/>
      <c r="N451" s="272"/>
      <c r="O451" s="272"/>
      <c r="P451" s="272"/>
      <c r="Q451" s="272"/>
    </row>
    <row r="452" spans="1:17" x14ac:dyDescent="0.2">
      <c r="A452" s="257" t="s">
        <v>291</v>
      </c>
      <c r="B452" s="256"/>
      <c r="C452" s="256"/>
      <c r="D452" s="256"/>
      <c r="E452" s="256"/>
      <c r="F452" s="256"/>
      <c r="G452" s="256"/>
      <c r="H452" s="256"/>
      <c r="I452" s="256"/>
      <c r="J452" s="262">
        <v>157789</v>
      </c>
      <c r="K452" s="262">
        <v>13542</v>
      </c>
      <c r="L452" s="262">
        <v>5993</v>
      </c>
      <c r="M452" s="262">
        <v>856</v>
      </c>
      <c r="N452" s="263"/>
      <c r="O452" s="262">
        <v>1003.24</v>
      </c>
      <c r="P452" s="263"/>
      <c r="Q452" s="262">
        <v>49.2</v>
      </c>
    </row>
    <row r="453" spans="1:17" x14ac:dyDescent="0.2">
      <c r="A453" s="257" t="s">
        <v>244</v>
      </c>
      <c r="B453" s="256"/>
      <c r="C453" s="256"/>
      <c r="D453" s="256"/>
      <c r="E453" s="256"/>
      <c r="F453" s="256"/>
      <c r="G453" s="256"/>
      <c r="H453" s="256"/>
      <c r="I453" s="256"/>
      <c r="J453" s="262">
        <v>15710</v>
      </c>
      <c r="K453" s="263"/>
      <c r="L453" s="263"/>
      <c r="M453" s="263"/>
      <c r="N453" s="263"/>
      <c r="O453" s="263"/>
      <c r="P453" s="263"/>
      <c r="Q453" s="263"/>
    </row>
    <row r="454" spans="1:17" x14ac:dyDescent="0.2">
      <c r="A454" s="257" t="s">
        <v>245</v>
      </c>
      <c r="B454" s="256"/>
      <c r="C454" s="256"/>
      <c r="D454" s="256"/>
      <c r="E454" s="256"/>
      <c r="F454" s="256"/>
      <c r="G454" s="256"/>
      <c r="H454" s="256"/>
      <c r="I454" s="256"/>
      <c r="J454" s="262">
        <v>9925</v>
      </c>
      <c r="K454" s="263"/>
      <c r="L454" s="263"/>
      <c r="M454" s="263"/>
      <c r="N454" s="263"/>
      <c r="O454" s="263"/>
      <c r="P454" s="263"/>
      <c r="Q454" s="263"/>
    </row>
    <row r="455" spans="1:17" x14ac:dyDescent="0.2">
      <c r="A455" s="269" t="s">
        <v>292</v>
      </c>
      <c r="B455" s="256"/>
      <c r="C455" s="256"/>
      <c r="D455" s="256"/>
      <c r="E455" s="256"/>
      <c r="F455" s="256"/>
      <c r="G455" s="256"/>
      <c r="H455" s="256"/>
      <c r="I455" s="256"/>
      <c r="J455" s="263"/>
      <c r="K455" s="263"/>
      <c r="L455" s="263"/>
      <c r="M455" s="263"/>
      <c r="N455" s="263"/>
      <c r="O455" s="263"/>
      <c r="P455" s="263"/>
      <c r="Q455" s="263"/>
    </row>
    <row r="456" spans="1:17" x14ac:dyDescent="0.2">
      <c r="A456" s="257" t="s">
        <v>570</v>
      </c>
      <c r="B456" s="256"/>
      <c r="C456" s="256"/>
      <c r="D456" s="256"/>
      <c r="E456" s="256"/>
      <c r="F456" s="256"/>
      <c r="G456" s="256"/>
      <c r="H456" s="256"/>
      <c r="I456" s="256"/>
      <c r="J456" s="262">
        <v>125329</v>
      </c>
      <c r="K456" s="263"/>
      <c r="L456" s="263"/>
      <c r="M456" s="263"/>
      <c r="N456" s="263"/>
      <c r="O456" s="262">
        <v>821.73</v>
      </c>
      <c r="P456" s="263"/>
      <c r="Q456" s="262">
        <v>48.73</v>
      </c>
    </row>
    <row r="457" spans="1:17" x14ac:dyDescent="0.2">
      <c r="A457" s="257" t="s">
        <v>571</v>
      </c>
      <c r="B457" s="256"/>
      <c r="C457" s="256"/>
      <c r="D457" s="256"/>
      <c r="E457" s="256"/>
      <c r="F457" s="256"/>
      <c r="G457" s="256"/>
      <c r="H457" s="256"/>
      <c r="I457" s="256"/>
      <c r="J457" s="262">
        <v>7135</v>
      </c>
      <c r="K457" s="263"/>
      <c r="L457" s="263"/>
      <c r="M457" s="263"/>
      <c r="N457" s="263"/>
      <c r="O457" s="262">
        <v>181.51</v>
      </c>
      <c r="P457" s="263"/>
      <c r="Q457" s="262">
        <v>0.47</v>
      </c>
    </row>
    <row r="458" spans="1:17" x14ac:dyDescent="0.2">
      <c r="A458" s="257" t="s">
        <v>1453</v>
      </c>
      <c r="B458" s="256"/>
      <c r="C458" s="256"/>
      <c r="D458" s="256"/>
      <c r="E458" s="256"/>
      <c r="F458" s="256"/>
      <c r="G458" s="256"/>
      <c r="H458" s="256"/>
      <c r="I458" s="256"/>
      <c r="J458" s="262">
        <v>50960</v>
      </c>
      <c r="K458" s="263"/>
      <c r="L458" s="263"/>
      <c r="M458" s="263"/>
      <c r="N458" s="263"/>
      <c r="O458" s="263"/>
      <c r="P458" s="263"/>
      <c r="Q458" s="263"/>
    </row>
    <row r="459" spans="1:17" x14ac:dyDescent="0.2">
      <c r="A459" s="257" t="s">
        <v>252</v>
      </c>
      <c r="B459" s="256"/>
      <c r="C459" s="256"/>
      <c r="D459" s="256"/>
      <c r="E459" s="256"/>
      <c r="F459" s="256"/>
      <c r="G459" s="256"/>
      <c r="H459" s="256"/>
      <c r="I459" s="256"/>
      <c r="J459" s="262">
        <v>183424</v>
      </c>
      <c r="K459" s="263"/>
      <c r="L459" s="263"/>
      <c r="M459" s="263"/>
      <c r="N459" s="263"/>
      <c r="O459" s="262">
        <v>1003.24</v>
      </c>
      <c r="P459" s="263"/>
      <c r="Q459" s="262">
        <v>49.2</v>
      </c>
    </row>
    <row r="460" spans="1:17" x14ac:dyDescent="0.2">
      <c r="A460" s="257" t="s">
        <v>253</v>
      </c>
      <c r="B460" s="256"/>
      <c r="C460" s="256"/>
      <c r="D460" s="256"/>
      <c r="E460" s="256"/>
      <c r="F460" s="256"/>
      <c r="G460" s="256"/>
      <c r="H460" s="256"/>
      <c r="I460" s="256"/>
      <c r="J460" s="263"/>
      <c r="K460" s="263"/>
      <c r="L460" s="263"/>
      <c r="M460" s="263"/>
      <c r="N460" s="263"/>
      <c r="O460" s="263"/>
      <c r="P460" s="263"/>
      <c r="Q460" s="263"/>
    </row>
    <row r="461" spans="1:17" x14ac:dyDescent="0.2">
      <c r="A461" s="257" t="s">
        <v>572</v>
      </c>
      <c r="B461" s="256"/>
      <c r="C461" s="256"/>
      <c r="D461" s="256"/>
      <c r="E461" s="256"/>
      <c r="F461" s="256"/>
      <c r="G461" s="256"/>
      <c r="H461" s="256"/>
      <c r="I461" s="256"/>
      <c r="J461" s="262">
        <v>87294</v>
      </c>
      <c r="K461" s="263"/>
      <c r="L461" s="263"/>
      <c r="M461" s="263"/>
      <c r="N461" s="263"/>
      <c r="O461" s="263"/>
      <c r="P461" s="263"/>
      <c r="Q461" s="263"/>
    </row>
    <row r="462" spans="1:17" x14ac:dyDescent="0.2">
      <c r="A462" s="257" t="s">
        <v>254</v>
      </c>
      <c r="B462" s="256"/>
      <c r="C462" s="256"/>
      <c r="D462" s="256"/>
      <c r="E462" s="256"/>
      <c r="F462" s="256"/>
      <c r="G462" s="256"/>
      <c r="H462" s="256"/>
      <c r="I462" s="256"/>
      <c r="J462" s="262">
        <v>5993</v>
      </c>
      <c r="K462" s="263"/>
      <c r="L462" s="263"/>
      <c r="M462" s="263"/>
      <c r="N462" s="263"/>
      <c r="O462" s="263"/>
      <c r="P462" s="263"/>
      <c r="Q462" s="263"/>
    </row>
    <row r="463" spans="1:17" x14ac:dyDescent="0.2">
      <c r="A463" s="257" t="s">
        <v>255</v>
      </c>
      <c r="B463" s="256"/>
      <c r="C463" s="256"/>
      <c r="D463" s="256"/>
      <c r="E463" s="256"/>
      <c r="F463" s="256"/>
      <c r="G463" s="256"/>
      <c r="H463" s="256"/>
      <c r="I463" s="256"/>
      <c r="J463" s="262">
        <v>14398</v>
      </c>
      <c r="K463" s="263"/>
      <c r="L463" s="263"/>
      <c r="M463" s="263"/>
      <c r="N463" s="263"/>
      <c r="O463" s="263"/>
      <c r="P463" s="263"/>
      <c r="Q463" s="263"/>
    </row>
    <row r="464" spans="1:17" x14ac:dyDescent="0.2">
      <c r="A464" s="257" t="s">
        <v>1454</v>
      </c>
      <c r="B464" s="256"/>
      <c r="C464" s="256"/>
      <c r="D464" s="256"/>
      <c r="E464" s="256"/>
      <c r="F464" s="256"/>
      <c r="G464" s="256"/>
      <c r="H464" s="256"/>
      <c r="I464" s="256"/>
      <c r="J464" s="262">
        <v>50960</v>
      </c>
      <c r="K464" s="263"/>
      <c r="L464" s="263"/>
      <c r="M464" s="263"/>
      <c r="N464" s="263"/>
      <c r="O464" s="263"/>
      <c r="P464" s="263"/>
      <c r="Q464" s="263"/>
    </row>
    <row r="465" spans="1:17" x14ac:dyDescent="0.2">
      <c r="A465" s="257" t="s">
        <v>256</v>
      </c>
      <c r="B465" s="256"/>
      <c r="C465" s="256"/>
      <c r="D465" s="256"/>
      <c r="E465" s="256"/>
      <c r="F465" s="256"/>
      <c r="G465" s="256"/>
      <c r="H465" s="256"/>
      <c r="I465" s="256"/>
      <c r="J465" s="262">
        <v>15710</v>
      </c>
      <c r="K465" s="263"/>
      <c r="L465" s="263"/>
      <c r="M465" s="263"/>
      <c r="N465" s="263"/>
      <c r="O465" s="263"/>
      <c r="P465" s="263"/>
      <c r="Q465" s="263"/>
    </row>
    <row r="466" spans="1:17" x14ac:dyDescent="0.2">
      <c r="A466" s="257" t="s">
        <v>257</v>
      </c>
      <c r="B466" s="256"/>
      <c r="C466" s="256"/>
      <c r="D466" s="256"/>
      <c r="E466" s="256"/>
      <c r="F466" s="256"/>
      <c r="G466" s="256"/>
      <c r="H466" s="256"/>
      <c r="I466" s="256"/>
      <c r="J466" s="262">
        <v>9925</v>
      </c>
      <c r="K466" s="263"/>
      <c r="L466" s="263"/>
      <c r="M466" s="263"/>
      <c r="N466" s="263"/>
      <c r="O466" s="263"/>
      <c r="P466" s="263"/>
      <c r="Q466" s="263"/>
    </row>
    <row r="467" spans="1:17" x14ac:dyDescent="0.2">
      <c r="A467" s="269" t="s">
        <v>293</v>
      </c>
      <c r="B467" s="256"/>
      <c r="C467" s="256"/>
      <c r="D467" s="256"/>
      <c r="E467" s="256"/>
      <c r="F467" s="256"/>
      <c r="G467" s="256"/>
      <c r="H467" s="256"/>
      <c r="I467" s="256"/>
      <c r="J467" s="270">
        <v>183424</v>
      </c>
      <c r="K467" s="263"/>
      <c r="L467" s="263"/>
      <c r="M467" s="263"/>
      <c r="N467" s="263"/>
      <c r="O467" s="270">
        <v>1003.24</v>
      </c>
      <c r="P467" s="263"/>
      <c r="Q467" s="270">
        <v>49.2</v>
      </c>
    </row>
    <row r="468" spans="1:17" x14ac:dyDescent="0.2">
      <c r="A468" s="243"/>
      <c r="B468" s="217"/>
      <c r="C468" s="244"/>
      <c r="D468" s="234"/>
      <c r="E468" s="245"/>
      <c r="F468" s="273"/>
      <c r="G468" s="273"/>
      <c r="H468" s="273"/>
      <c r="I468" s="273"/>
      <c r="J468" s="273"/>
      <c r="K468" s="273"/>
      <c r="L468" s="273"/>
      <c r="M468" s="273"/>
      <c r="N468" s="273"/>
      <c r="O468" s="273"/>
      <c r="P468" s="273"/>
      <c r="Q468" s="273"/>
    </row>
    <row r="469" spans="1:17" x14ac:dyDescent="0.2">
      <c r="A469" s="243"/>
      <c r="B469" s="217"/>
      <c r="C469" s="244"/>
      <c r="D469" s="234"/>
      <c r="E469" s="245"/>
      <c r="F469" s="273"/>
      <c r="G469" s="273"/>
      <c r="H469" s="273"/>
      <c r="I469" s="273"/>
      <c r="J469" s="273"/>
      <c r="K469" s="273"/>
      <c r="L469" s="273"/>
      <c r="M469" s="273"/>
      <c r="N469" s="273"/>
      <c r="O469" s="273"/>
      <c r="P469" s="273"/>
      <c r="Q469" s="273"/>
    </row>
    <row r="470" spans="1:17" x14ac:dyDescent="0.2">
      <c r="A470" s="274" t="s">
        <v>294</v>
      </c>
      <c r="B470" s="275"/>
      <c r="C470" s="275"/>
      <c r="D470" s="234"/>
      <c r="E470" s="245"/>
      <c r="F470" s="273"/>
      <c r="G470" s="273"/>
      <c r="H470" s="273"/>
      <c r="I470" s="273"/>
      <c r="J470" s="273"/>
      <c r="K470" s="273"/>
      <c r="L470" s="273"/>
      <c r="M470" s="273"/>
      <c r="N470" s="273"/>
      <c r="O470" s="273"/>
      <c r="P470" s="273"/>
      <c r="Q470" s="273"/>
    </row>
    <row r="471" spans="1:17" x14ac:dyDescent="0.2">
      <c r="A471" s="243"/>
      <c r="B471" s="217"/>
      <c r="C471" s="244"/>
      <c r="D471" s="234"/>
      <c r="E471" s="245"/>
      <c r="F471" s="273"/>
      <c r="G471" s="273"/>
      <c r="H471" s="273"/>
      <c r="I471" s="273"/>
      <c r="J471" s="273"/>
      <c r="K471" s="273"/>
      <c r="L471" s="273"/>
      <c r="M471" s="273"/>
      <c r="N471" s="273"/>
      <c r="O471" s="273"/>
      <c r="P471" s="273"/>
      <c r="Q471" s="273"/>
    </row>
    <row r="472" spans="1:17" ht="24" x14ac:dyDescent="0.2">
      <c r="A472" s="276" t="s">
        <v>295</v>
      </c>
      <c r="B472" s="277"/>
      <c r="C472" s="277"/>
      <c r="D472" s="278" t="s">
        <v>296</v>
      </c>
      <c r="E472" s="279" t="s">
        <v>297</v>
      </c>
      <c r="F472" s="280" t="s">
        <v>298</v>
      </c>
      <c r="G472" s="273"/>
      <c r="H472" s="273"/>
      <c r="I472" s="273"/>
      <c r="J472" s="273"/>
      <c r="K472" s="273"/>
      <c r="L472" s="273"/>
      <c r="M472" s="273"/>
      <c r="N472" s="273"/>
      <c r="O472" s="273"/>
      <c r="P472" s="273"/>
      <c r="Q472" s="273"/>
    </row>
    <row r="473" spans="1:17" ht="24" x14ac:dyDescent="0.2">
      <c r="A473" s="257" t="s">
        <v>299</v>
      </c>
      <c r="B473" s="281"/>
      <c r="C473" s="281"/>
      <c r="D473" s="259" t="s">
        <v>300</v>
      </c>
      <c r="E473" s="282">
        <v>5.73</v>
      </c>
      <c r="F473" s="262">
        <v>5.73</v>
      </c>
      <c r="G473" s="273"/>
      <c r="H473" s="273"/>
      <c r="I473" s="273"/>
      <c r="J473" s="273"/>
      <c r="K473" s="273"/>
      <c r="L473" s="273"/>
      <c r="M473" s="273"/>
      <c r="N473" s="273"/>
      <c r="O473" s="273"/>
      <c r="P473" s="273"/>
      <c r="Q473" s="273"/>
    </row>
    <row r="474" spans="1:17" ht="24" x14ac:dyDescent="0.2">
      <c r="A474" s="257" t="s">
        <v>301</v>
      </c>
      <c r="B474" s="281"/>
      <c r="C474" s="281"/>
      <c r="D474" s="259" t="s">
        <v>302</v>
      </c>
      <c r="E474" s="282">
        <v>4.04</v>
      </c>
      <c r="F474" s="262">
        <v>4.04</v>
      </c>
      <c r="G474" s="273"/>
      <c r="H474" s="273"/>
      <c r="I474" s="273"/>
      <c r="J474" s="273"/>
      <c r="K474" s="273"/>
      <c r="L474" s="273"/>
      <c r="M474" s="273"/>
      <c r="N474" s="273"/>
      <c r="O474" s="273"/>
      <c r="P474" s="273"/>
      <c r="Q474" s="273"/>
    </row>
    <row r="475" spans="1:17" x14ac:dyDescent="0.2">
      <c r="A475" s="257" t="s">
        <v>2318</v>
      </c>
      <c r="B475" s="281"/>
      <c r="C475" s="281"/>
      <c r="D475" s="259" t="s">
        <v>2319</v>
      </c>
      <c r="E475" s="282">
        <v>48.38</v>
      </c>
      <c r="F475" s="262">
        <v>48.38</v>
      </c>
      <c r="G475" s="273"/>
      <c r="H475" s="273"/>
      <c r="I475" s="273"/>
      <c r="J475" s="273"/>
      <c r="K475" s="273"/>
      <c r="L475" s="273"/>
      <c r="M475" s="273"/>
      <c r="N475" s="273"/>
      <c r="O475" s="273"/>
      <c r="P475" s="273"/>
      <c r="Q475" s="273"/>
    </row>
    <row r="476" spans="1:17" x14ac:dyDescent="0.2">
      <c r="A476" s="243"/>
      <c r="B476" s="217"/>
      <c r="C476" s="244"/>
      <c r="D476" s="234"/>
      <c r="E476" s="245"/>
      <c r="F476" s="273"/>
      <c r="G476" s="273"/>
      <c r="H476" s="273"/>
      <c r="I476" s="273"/>
      <c r="J476" s="273"/>
      <c r="K476" s="273"/>
      <c r="L476" s="273"/>
      <c r="M476" s="273"/>
      <c r="N476" s="273"/>
      <c r="O476" s="273"/>
      <c r="P476" s="273"/>
      <c r="Q476" s="273"/>
    </row>
    <row r="477" spans="1:17" x14ac:dyDescent="0.2">
      <c r="A477" s="243"/>
      <c r="B477" s="217"/>
      <c r="C477" s="244"/>
      <c r="D477" s="234"/>
      <c r="E477" s="245"/>
      <c r="F477" s="273"/>
      <c r="G477" s="273"/>
      <c r="H477" s="273"/>
      <c r="I477" s="273"/>
      <c r="J477" s="273"/>
      <c r="K477" s="273"/>
      <c r="L477" s="273"/>
      <c r="M477" s="273"/>
      <c r="N477" s="273"/>
      <c r="O477" s="273"/>
      <c r="P477" s="273"/>
      <c r="Q477" s="273"/>
    </row>
    <row r="478" spans="1:17" x14ac:dyDescent="0.2">
      <c r="A478" s="243"/>
      <c r="B478" s="217"/>
      <c r="C478" s="244"/>
      <c r="D478" s="234"/>
      <c r="E478" s="245"/>
      <c r="F478" s="273"/>
      <c r="G478" s="273"/>
      <c r="H478" s="273"/>
      <c r="I478" s="273"/>
      <c r="J478" s="273"/>
      <c r="K478" s="273"/>
      <c r="L478" s="273"/>
      <c r="M478" s="273"/>
      <c r="N478" s="273"/>
      <c r="O478" s="273"/>
      <c r="P478" s="273"/>
      <c r="Q478" s="273"/>
    </row>
    <row r="479" spans="1:17" x14ac:dyDescent="0.2">
      <c r="A479" s="283" t="s">
        <v>303</v>
      </c>
      <c r="B479" s="284"/>
      <c r="C479" s="284"/>
      <c r="D479" s="284"/>
      <c r="E479" s="284"/>
      <c r="F479" s="284"/>
      <c r="G479" s="284"/>
      <c r="H479" s="284"/>
      <c r="I479" s="284"/>
      <c r="J479" s="284"/>
      <c r="K479" s="284"/>
      <c r="L479" s="284"/>
      <c r="M479" s="284"/>
      <c r="N479" s="284"/>
      <c r="O479" s="284"/>
      <c r="P479" s="284"/>
      <c r="Q479" s="284"/>
    </row>
    <row r="480" spans="1:17" x14ac:dyDescent="0.2">
      <c r="A480" s="285" t="s">
        <v>304</v>
      </c>
      <c r="B480" s="284"/>
      <c r="C480" s="284"/>
      <c r="D480" s="284"/>
      <c r="E480" s="284"/>
      <c r="F480" s="284"/>
      <c r="G480" s="284"/>
      <c r="H480" s="284"/>
      <c r="I480" s="284"/>
      <c r="J480" s="284"/>
      <c r="K480" s="284"/>
      <c r="L480" s="284"/>
      <c r="M480" s="284"/>
      <c r="N480" s="284"/>
      <c r="O480" s="284"/>
      <c r="P480" s="284"/>
      <c r="Q480" s="284"/>
    </row>
    <row r="481" spans="1:17" x14ac:dyDescent="0.2">
      <c r="A481" s="243"/>
      <c r="B481" s="217"/>
      <c r="C481" s="244"/>
      <c r="D481" s="234"/>
      <c r="E481" s="245"/>
      <c r="F481" s="273"/>
      <c r="G481" s="273"/>
      <c r="H481" s="273"/>
      <c r="I481" s="273"/>
      <c r="J481" s="273"/>
      <c r="K481" s="273"/>
      <c r="L481" s="273"/>
      <c r="M481" s="273"/>
      <c r="N481" s="273"/>
      <c r="O481" s="273"/>
      <c r="P481" s="273"/>
      <c r="Q481" s="273"/>
    </row>
    <row r="482" spans="1:17" x14ac:dyDescent="0.2">
      <c r="A482" s="283" t="s">
        <v>305</v>
      </c>
      <c r="B482" s="284"/>
      <c r="C482" s="284"/>
      <c r="D482" s="284"/>
      <c r="E482" s="284"/>
      <c r="F482" s="284"/>
      <c r="G482" s="284"/>
      <c r="H482" s="284"/>
      <c r="I482" s="284"/>
      <c r="J482" s="284"/>
      <c r="K482" s="284"/>
      <c r="L482" s="284"/>
      <c r="M482" s="284"/>
      <c r="N482" s="284"/>
      <c r="O482" s="284"/>
      <c r="P482" s="284"/>
      <c r="Q482" s="284"/>
    </row>
    <row r="483" spans="1:17" x14ac:dyDescent="0.2">
      <c r="A483" s="285" t="s">
        <v>304</v>
      </c>
      <c r="B483" s="284"/>
      <c r="C483" s="284"/>
      <c r="D483" s="284"/>
      <c r="E483" s="284"/>
      <c r="F483" s="284"/>
      <c r="G483" s="284"/>
      <c r="H483" s="284"/>
      <c r="I483" s="284"/>
      <c r="J483" s="284"/>
      <c r="K483" s="284"/>
      <c r="L483" s="284"/>
      <c r="M483" s="284"/>
      <c r="N483" s="284"/>
      <c r="O483" s="284"/>
      <c r="P483" s="284"/>
      <c r="Q483" s="284"/>
    </row>
    <row r="484" spans="1:17" x14ac:dyDescent="0.2">
      <c r="A484" s="243"/>
      <c r="B484" s="217"/>
      <c r="C484" s="244"/>
      <c r="D484" s="234"/>
      <c r="E484" s="245"/>
      <c r="F484" s="273"/>
      <c r="G484" s="273"/>
      <c r="H484" s="273"/>
      <c r="I484" s="273"/>
      <c r="J484" s="273"/>
      <c r="K484" s="273"/>
      <c r="L484" s="273"/>
      <c r="M484" s="273"/>
      <c r="N484" s="273"/>
      <c r="O484" s="273"/>
      <c r="P484" s="273"/>
      <c r="Q484" s="273"/>
    </row>
    <row r="485" spans="1:17" x14ac:dyDescent="0.2">
      <c r="A485" s="243"/>
      <c r="B485" s="217"/>
      <c r="C485" s="244"/>
      <c r="D485" s="234"/>
      <c r="E485" s="245"/>
      <c r="F485" s="273"/>
      <c r="G485" s="273"/>
      <c r="H485" s="273"/>
      <c r="I485" s="273"/>
      <c r="J485" s="273"/>
      <c r="K485" s="273"/>
      <c r="L485" s="273"/>
      <c r="M485" s="273"/>
      <c r="N485" s="273"/>
      <c r="O485" s="273"/>
      <c r="P485" s="273"/>
      <c r="Q485" s="273"/>
    </row>
    <row r="486" spans="1:17" x14ac:dyDescent="0.2">
      <c r="A486" s="243"/>
      <c r="B486" s="217"/>
      <c r="C486" s="244"/>
      <c r="D486" s="234"/>
      <c r="E486" s="245"/>
      <c r="F486" s="273"/>
      <c r="G486" s="273"/>
      <c r="H486" s="273"/>
      <c r="I486" s="273"/>
      <c r="J486" s="273"/>
      <c r="K486" s="273"/>
      <c r="L486" s="273"/>
      <c r="M486" s="273"/>
      <c r="N486" s="273"/>
      <c r="O486" s="273"/>
      <c r="P486" s="273"/>
      <c r="Q486" s="273"/>
    </row>
    <row r="487" spans="1:17" x14ac:dyDescent="0.2">
      <c r="A487" s="243"/>
      <c r="B487" s="217"/>
      <c r="C487" s="244"/>
      <c r="D487" s="234"/>
      <c r="E487" s="245"/>
      <c r="F487" s="273"/>
      <c r="G487" s="273"/>
      <c r="H487" s="273"/>
      <c r="I487" s="273"/>
      <c r="J487" s="273"/>
      <c r="K487" s="273"/>
      <c r="L487" s="273"/>
      <c r="M487" s="273"/>
      <c r="N487" s="273"/>
      <c r="O487" s="273"/>
      <c r="P487" s="273"/>
      <c r="Q487" s="273"/>
    </row>
    <row r="488" spans="1:17" x14ac:dyDescent="0.2">
      <c r="A488" s="243"/>
      <c r="B488" s="217"/>
      <c r="C488" s="244"/>
      <c r="D488" s="234"/>
      <c r="E488" s="245"/>
      <c r="F488" s="273"/>
      <c r="G488" s="273"/>
      <c r="H488" s="273"/>
      <c r="I488" s="273"/>
      <c r="J488" s="273"/>
      <c r="K488" s="273"/>
      <c r="L488" s="273"/>
      <c r="M488" s="273"/>
      <c r="N488" s="273"/>
      <c r="O488" s="273"/>
      <c r="P488" s="273"/>
      <c r="Q488" s="273"/>
    </row>
    <row r="489" spans="1:17" x14ac:dyDescent="0.2">
      <c r="A489" s="243"/>
      <c r="B489" s="217"/>
      <c r="C489" s="244"/>
      <c r="D489" s="234"/>
      <c r="E489" s="245"/>
      <c r="F489" s="273"/>
      <c r="G489" s="273"/>
      <c r="H489" s="273"/>
      <c r="I489" s="273"/>
      <c r="J489" s="273"/>
      <c r="K489" s="273"/>
      <c r="L489" s="273"/>
      <c r="M489" s="273"/>
      <c r="N489" s="273"/>
      <c r="O489" s="273"/>
      <c r="P489" s="273"/>
      <c r="Q489" s="273"/>
    </row>
    <row r="490" spans="1:17" x14ac:dyDescent="0.2">
      <c r="A490" s="243"/>
      <c r="B490" s="217"/>
      <c r="C490" s="244"/>
      <c r="D490" s="234"/>
      <c r="E490" s="245"/>
      <c r="F490" s="273"/>
      <c r="G490" s="273"/>
      <c r="H490" s="273"/>
      <c r="I490" s="273"/>
      <c r="J490" s="273"/>
      <c r="K490" s="273"/>
      <c r="L490" s="273"/>
      <c r="M490" s="273"/>
      <c r="N490" s="273"/>
      <c r="O490" s="273"/>
      <c r="P490" s="273"/>
      <c r="Q490" s="273"/>
    </row>
    <row r="491" spans="1:17" x14ac:dyDescent="0.2">
      <c r="A491" s="243"/>
      <c r="B491" s="217"/>
      <c r="C491" s="244"/>
      <c r="D491" s="234"/>
      <c r="E491" s="245"/>
      <c r="F491" s="273"/>
      <c r="G491" s="273"/>
      <c r="H491" s="273"/>
      <c r="I491" s="273"/>
      <c r="J491" s="273"/>
      <c r="K491" s="273"/>
      <c r="L491" s="273"/>
      <c r="M491" s="273"/>
      <c r="N491" s="273"/>
      <c r="O491" s="273"/>
      <c r="P491" s="273"/>
      <c r="Q491" s="273"/>
    </row>
    <row r="492" spans="1:17" x14ac:dyDescent="0.2">
      <c r="A492" s="243"/>
      <c r="B492" s="217"/>
      <c r="C492" s="244"/>
      <c r="D492" s="234"/>
      <c r="E492" s="245"/>
      <c r="F492" s="273"/>
      <c r="G492" s="273"/>
      <c r="H492" s="273"/>
      <c r="I492" s="273"/>
      <c r="J492" s="273"/>
      <c r="K492" s="273"/>
      <c r="L492" s="273"/>
      <c r="M492" s="273"/>
      <c r="N492" s="273"/>
      <c r="O492" s="273"/>
      <c r="P492" s="273"/>
      <c r="Q492" s="273"/>
    </row>
    <row r="493" spans="1:17" x14ac:dyDescent="0.2">
      <c r="A493" s="243"/>
      <c r="B493" s="217"/>
      <c r="C493" s="244"/>
      <c r="D493" s="234"/>
      <c r="E493" s="245"/>
      <c r="F493" s="273"/>
      <c r="G493" s="273"/>
      <c r="H493" s="273"/>
      <c r="I493" s="273"/>
      <c r="J493" s="273"/>
      <c r="K493" s="273"/>
      <c r="L493" s="273"/>
      <c r="M493" s="273"/>
      <c r="N493" s="273"/>
      <c r="O493" s="273"/>
      <c r="P493" s="273"/>
      <c r="Q493" s="273"/>
    </row>
    <row r="494" spans="1:17" x14ac:dyDescent="0.2">
      <c r="A494" s="243"/>
      <c r="B494" s="217"/>
      <c r="C494" s="244"/>
      <c r="D494" s="234"/>
      <c r="E494" s="245"/>
      <c r="F494" s="273"/>
      <c r="G494" s="273"/>
      <c r="H494" s="273"/>
      <c r="I494" s="273"/>
      <c r="J494" s="273"/>
      <c r="K494" s="273"/>
      <c r="L494" s="273"/>
      <c r="M494" s="273"/>
      <c r="N494" s="273"/>
      <c r="O494" s="273"/>
      <c r="P494" s="273"/>
      <c r="Q494" s="273"/>
    </row>
    <row r="495" spans="1:17" x14ac:dyDescent="0.2">
      <c r="A495" s="243"/>
      <c r="B495" s="217"/>
      <c r="C495" s="244"/>
      <c r="D495" s="234"/>
      <c r="E495" s="245"/>
      <c r="F495" s="273"/>
      <c r="G495" s="273"/>
      <c r="H495" s="273"/>
      <c r="I495" s="273"/>
      <c r="J495" s="273"/>
      <c r="K495" s="273"/>
      <c r="L495" s="273"/>
      <c r="M495" s="273"/>
      <c r="N495" s="273"/>
      <c r="O495" s="273"/>
      <c r="P495" s="273"/>
      <c r="Q495" s="273"/>
    </row>
    <row r="496" spans="1:17" x14ac:dyDescent="0.2">
      <c r="A496" s="243"/>
      <c r="B496" s="217"/>
      <c r="C496" s="244"/>
      <c r="D496" s="234"/>
      <c r="E496" s="245"/>
      <c r="F496" s="273"/>
      <c r="G496" s="273"/>
      <c r="H496" s="273"/>
      <c r="I496" s="273"/>
      <c r="J496" s="273"/>
      <c r="K496" s="273"/>
      <c r="L496" s="273"/>
      <c r="M496" s="273"/>
      <c r="N496" s="273"/>
      <c r="O496" s="273"/>
      <c r="P496" s="273"/>
      <c r="Q496" s="273"/>
    </row>
    <row r="497" spans="1:17" x14ac:dyDescent="0.2">
      <c r="A497" s="243"/>
      <c r="B497" s="217"/>
      <c r="C497" s="244"/>
      <c r="D497" s="234"/>
      <c r="E497" s="245"/>
      <c r="F497" s="273"/>
      <c r="G497" s="273"/>
      <c r="H497" s="273"/>
      <c r="I497" s="273"/>
      <c r="J497" s="273"/>
      <c r="K497" s="273"/>
      <c r="L497" s="273"/>
      <c r="M497" s="273"/>
      <c r="N497" s="273"/>
      <c r="O497" s="273"/>
      <c r="P497" s="273"/>
      <c r="Q497" s="273"/>
    </row>
    <row r="498" spans="1:17" x14ac:dyDescent="0.2">
      <c r="A498" s="243"/>
      <c r="B498" s="217"/>
      <c r="C498" s="244"/>
      <c r="D498" s="234"/>
      <c r="E498" s="245"/>
      <c r="F498" s="273"/>
      <c r="G498" s="273"/>
      <c r="H498" s="273"/>
      <c r="I498" s="273"/>
      <c r="J498" s="273"/>
      <c r="K498" s="273"/>
      <c r="L498" s="273"/>
      <c r="M498" s="273"/>
      <c r="N498" s="273"/>
      <c r="O498" s="273"/>
      <c r="P498" s="273"/>
      <c r="Q498" s="273"/>
    </row>
    <row r="499" spans="1:17" x14ac:dyDescent="0.2">
      <c r="A499" s="243"/>
      <c r="B499" s="217"/>
      <c r="C499" s="244"/>
      <c r="D499" s="234"/>
      <c r="E499" s="245"/>
      <c r="F499" s="273"/>
      <c r="G499" s="273"/>
      <c r="H499" s="273"/>
      <c r="I499" s="273"/>
      <c r="J499" s="273"/>
      <c r="K499" s="273"/>
      <c r="L499" s="273"/>
      <c r="M499" s="273"/>
      <c r="N499" s="273"/>
      <c r="O499" s="273"/>
      <c r="P499" s="273"/>
      <c r="Q499" s="273"/>
    </row>
    <row r="500" spans="1:17" x14ac:dyDescent="0.2">
      <c r="A500" s="243"/>
      <c r="B500" s="217"/>
      <c r="C500" s="244"/>
      <c r="D500" s="234"/>
      <c r="E500" s="245"/>
      <c r="F500" s="273"/>
      <c r="G500" s="273"/>
      <c r="H500" s="273"/>
      <c r="I500" s="273"/>
      <c r="J500" s="273"/>
      <c r="K500" s="273"/>
      <c r="L500" s="273"/>
      <c r="M500" s="273"/>
      <c r="N500" s="273"/>
      <c r="O500" s="273"/>
      <c r="P500" s="273"/>
      <c r="Q500" s="273"/>
    </row>
    <row r="501" spans="1:17" x14ac:dyDescent="0.2">
      <c r="A501" s="243"/>
      <c r="B501" s="217"/>
      <c r="C501" s="244"/>
      <c r="D501" s="234"/>
      <c r="E501" s="245"/>
      <c r="F501" s="273"/>
      <c r="G501" s="273"/>
      <c r="H501" s="273"/>
      <c r="I501" s="273"/>
      <c r="J501" s="273"/>
      <c r="K501" s="273"/>
      <c r="L501" s="273"/>
      <c r="M501" s="273"/>
      <c r="N501" s="273"/>
      <c r="O501" s="273"/>
      <c r="P501" s="273"/>
      <c r="Q501" s="273"/>
    </row>
    <row r="502" spans="1:17" x14ac:dyDescent="0.2">
      <c r="A502" s="243"/>
      <c r="B502" s="217"/>
      <c r="C502" s="244"/>
      <c r="D502" s="234"/>
      <c r="E502" s="245"/>
      <c r="F502" s="273"/>
      <c r="G502" s="273"/>
      <c r="H502" s="273"/>
      <c r="I502" s="273"/>
      <c r="J502" s="273"/>
      <c r="K502" s="273"/>
      <c r="L502" s="273"/>
      <c r="M502" s="273"/>
      <c r="N502" s="273"/>
      <c r="O502" s="273"/>
      <c r="P502" s="273"/>
      <c r="Q502" s="273"/>
    </row>
    <row r="503" spans="1:17" x14ac:dyDescent="0.2">
      <c r="A503" s="243"/>
      <c r="B503" s="217"/>
      <c r="C503" s="244"/>
      <c r="D503" s="234"/>
      <c r="E503" s="245"/>
      <c r="F503" s="273"/>
      <c r="G503" s="273"/>
      <c r="H503" s="273"/>
      <c r="I503" s="273"/>
      <c r="J503" s="273"/>
      <c r="K503" s="273"/>
      <c r="L503" s="273"/>
      <c r="M503" s="273"/>
      <c r="N503" s="273"/>
      <c r="O503" s="273"/>
      <c r="P503" s="273"/>
      <c r="Q503" s="273"/>
    </row>
    <row r="504" spans="1:17" x14ac:dyDescent="0.2">
      <c r="A504" s="243"/>
      <c r="B504" s="217"/>
      <c r="C504" s="244"/>
      <c r="D504" s="234"/>
      <c r="E504" s="245"/>
      <c r="F504" s="273"/>
      <c r="G504" s="273"/>
      <c r="H504" s="273"/>
      <c r="I504" s="273"/>
      <c r="J504" s="273"/>
      <c r="K504" s="273"/>
      <c r="L504" s="273"/>
      <c r="M504" s="273"/>
      <c r="N504" s="273"/>
      <c r="O504" s="273"/>
      <c r="P504" s="273"/>
      <c r="Q504" s="273"/>
    </row>
    <row r="505" spans="1:17" x14ac:dyDescent="0.2">
      <c r="A505" s="243"/>
      <c r="B505" s="217"/>
      <c r="C505" s="244"/>
      <c r="D505" s="234"/>
      <c r="E505" s="245"/>
      <c r="F505" s="273"/>
      <c r="G505" s="273"/>
      <c r="H505" s="273"/>
      <c r="I505" s="273"/>
      <c r="J505" s="273"/>
      <c r="K505" s="273"/>
      <c r="L505" s="273"/>
      <c r="M505" s="273"/>
      <c r="N505" s="273"/>
      <c r="O505" s="273"/>
      <c r="P505" s="273"/>
      <c r="Q505" s="273"/>
    </row>
    <row r="506" spans="1:17" x14ac:dyDescent="0.2">
      <c r="A506" s="243"/>
      <c r="B506" s="217"/>
      <c r="C506" s="244"/>
      <c r="D506" s="234"/>
      <c r="E506" s="245"/>
      <c r="F506" s="273"/>
      <c r="G506" s="273"/>
      <c r="H506" s="273"/>
      <c r="I506" s="273"/>
      <c r="J506" s="273"/>
      <c r="K506" s="273"/>
      <c r="L506" s="273"/>
      <c r="M506" s="273"/>
      <c r="N506" s="273"/>
      <c r="O506" s="273"/>
      <c r="P506" s="273"/>
      <c r="Q506" s="273"/>
    </row>
    <row r="507" spans="1:17" x14ac:dyDescent="0.2">
      <c r="A507" s="243"/>
      <c r="B507" s="217"/>
      <c r="C507" s="244"/>
      <c r="D507" s="234"/>
      <c r="E507" s="245"/>
      <c r="F507" s="273"/>
      <c r="G507" s="273"/>
      <c r="H507" s="273"/>
      <c r="I507" s="273"/>
      <c r="J507" s="273"/>
      <c r="K507" s="273"/>
      <c r="L507" s="273"/>
      <c r="M507" s="273"/>
      <c r="N507" s="273"/>
      <c r="O507" s="273"/>
      <c r="P507" s="273"/>
      <c r="Q507" s="273"/>
    </row>
    <row r="508" spans="1:17" x14ac:dyDescent="0.2">
      <c r="A508" s="243"/>
      <c r="B508" s="217"/>
      <c r="C508" s="244"/>
      <c r="D508" s="234"/>
      <c r="E508" s="245"/>
      <c r="F508" s="273"/>
      <c r="G508" s="273"/>
      <c r="H508" s="273"/>
      <c r="I508" s="273"/>
      <c r="J508" s="273"/>
      <c r="K508" s="273"/>
      <c r="L508" s="273"/>
      <c r="M508" s="273"/>
      <c r="N508" s="273"/>
      <c r="O508" s="273"/>
      <c r="P508" s="273"/>
      <c r="Q508" s="273"/>
    </row>
    <row r="509" spans="1:17" x14ac:dyDescent="0.2">
      <c r="A509" s="243"/>
      <c r="B509" s="217"/>
      <c r="C509" s="244"/>
      <c r="D509" s="234"/>
      <c r="E509" s="245"/>
      <c r="F509" s="273"/>
      <c r="G509" s="273"/>
      <c r="H509" s="273"/>
      <c r="I509" s="273"/>
      <c r="J509" s="273"/>
      <c r="K509" s="273"/>
      <c r="L509" s="273"/>
      <c r="M509" s="273"/>
      <c r="N509" s="273"/>
      <c r="O509" s="273"/>
      <c r="P509" s="273"/>
      <c r="Q509" s="273"/>
    </row>
    <row r="510" spans="1:17" x14ac:dyDescent="0.2">
      <c r="A510" s="243"/>
      <c r="B510" s="217"/>
      <c r="C510" s="244"/>
      <c r="D510" s="234"/>
      <c r="E510" s="245"/>
      <c r="F510" s="273"/>
      <c r="G510" s="273"/>
      <c r="H510" s="273"/>
      <c r="I510" s="273"/>
      <c r="J510" s="273"/>
      <c r="K510" s="273"/>
      <c r="L510" s="273"/>
      <c r="M510" s="273"/>
      <c r="N510" s="273"/>
      <c r="O510" s="273"/>
      <c r="P510" s="273"/>
      <c r="Q510" s="273"/>
    </row>
    <row r="511" spans="1:17" x14ac:dyDescent="0.2">
      <c r="A511" s="243"/>
      <c r="B511" s="217"/>
      <c r="C511" s="244"/>
      <c r="D511" s="234"/>
      <c r="E511" s="245"/>
      <c r="F511" s="273"/>
      <c r="G511" s="273"/>
      <c r="H511" s="273"/>
      <c r="I511" s="273"/>
      <c r="J511" s="273"/>
      <c r="K511" s="273"/>
      <c r="L511" s="273"/>
      <c r="M511" s="273"/>
      <c r="N511" s="273"/>
      <c r="O511" s="273"/>
      <c r="P511" s="273"/>
      <c r="Q511" s="273"/>
    </row>
    <row r="512" spans="1:17" x14ac:dyDescent="0.2">
      <c r="A512" s="243"/>
      <c r="B512" s="217"/>
      <c r="C512" s="244"/>
      <c r="D512" s="234"/>
      <c r="E512" s="245"/>
      <c r="F512" s="273"/>
      <c r="G512" s="273"/>
      <c r="H512" s="273"/>
      <c r="I512" s="273"/>
      <c r="J512" s="273"/>
      <c r="K512" s="273"/>
      <c r="L512" s="273"/>
      <c r="M512" s="273"/>
      <c r="N512" s="273"/>
      <c r="O512" s="273"/>
      <c r="P512" s="273"/>
      <c r="Q512" s="273"/>
    </row>
    <row r="513" spans="1:17" x14ac:dyDescent="0.2">
      <c r="A513" s="243"/>
      <c r="B513" s="217"/>
      <c r="C513" s="244"/>
      <c r="D513" s="234"/>
      <c r="E513" s="245"/>
      <c r="F513" s="273"/>
      <c r="G513" s="273"/>
      <c r="H513" s="273"/>
      <c r="I513" s="273"/>
      <c r="J513" s="273"/>
      <c r="K513" s="273"/>
      <c r="L513" s="273"/>
      <c r="M513" s="273"/>
      <c r="N513" s="273"/>
      <c r="O513" s="273"/>
      <c r="P513" s="273"/>
      <c r="Q513" s="273"/>
    </row>
    <row r="514" spans="1:17" x14ac:dyDescent="0.2">
      <c r="A514" s="243"/>
      <c r="B514" s="217"/>
      <c r="C514" s="244"/>
      <c r="D514" s="234"/>
      <c r="E514" s="245"/>
      <c r="F514" s="273"/>
      <c r="G514" s="273"/>
      <c r="H514" s="273"/>
      <c r="I514" s="273"/>
      <c r="J514" s="273"/>
      <c r="K514" s="273"/>
      <c r="L514" s="273"/>
      <c r="M514" s="273"/>
      <c r="N514" s="273"/>
      <c r="O514" s="273"/>
      <c r="P514" s="273"/>
      <c r="Q514" s="273"/>
    </row>
    <row r="515" spans="1:17" x14ac:dyDescent="0.2">
      <c r="A515" s="243"/>
      <c r="B515" s="217"/>
      <c r="C515" s="244"/>
      <c r="D515" s="234"/>
      <c r="E515" s="245"/>
      <c r="F515" s="273"/>
      <c r="G515" s="273"/>
      <c r="H515" s="273"/>
      <c r="I515" s="273"/>
      <c r="J515" s="273"/>
      <c r="K515" s="273"/>
      <c r="L515" s="273"/>
      <c r="M515" s="273"/>
      <c r="N515" s="273"/>
      <c r="O515" s="273"/>
      <c r="P515" s="273"/>
      <c r="Q515" s="273"/>
    </row>
    <row r="516" spans="1:17" x14ac:dyDescent="0.2">
      <c r="A516" s="243"/>
      <c r="B516" s="217"/>
      <c r="C516" s="244"/>
      <c r="D516" s="234"/>
      <c r="E516" s="245"/>
      <c r="F516" s="273"/>
      <c r="G516" s="273"/>
      <c r="H516" s="273"/>
      <c r="I516" s="273"/>
      <c r="J516" s="273"/>
      <c r="K516" s="273"/>
      <c r="L516" s="273"/>
      <c r="M516" s="273"/>
      <c r="N516" s="273"/>
      <c r="O516" s="273"/>
      <c r="P516" s="273"/>
      <c r="Q516" s="273"/>
    </row>
    <row r="517" spans="1:17" x14ac:dyDescent="0.2">
      <c r="A517" s="243"/>
      <c r="B517" s="217"/>
      <c r="C517" s="244"/>
      <c r="D517" s="234"/>
      <c r="E517" s="245"/>
      <c r="F517" s="273"/>
      <c r="G517" s="273"/>
      <c r="H517" s="273"/>
      <c r="I517" s="273"/>
      <c r="J517" s="273"/>
      <c r="K517" s="273"/>
      <c r="L517" s="273"/>
      <c r="M517" s="273"/>
      <c r="N517" s="273"/>
      <c r="O517" s="273"/>
      <c r="P517" s="273"/>
      <c r="Q517" s="273"/>
    </row>
    <row r="518" spans="1:17" x14ac:dyDescent="0.2">
      <c r="A518" s="243"/>
      <c r="B518" s="217"/>
      <c r="C518" s="244"/>
      <c r="D518" s="234"/>
      <c r="E518" s="245"/>
      <c r="F518" s="273"/>
      <c r="G518" s="273"/>
      <c r="H518" s="273"/>
      <c r="I518" s="273"/>
      <c r="J518" s="273"/>
      <c r="K518" s="273"/>
      <c r="L518" s="273"/>
      <c r="M518" s="273"/>
      <c r="N518" s="273"/>
      <c r="O518" s="273"/>
      <c r="P518" s="273"/>
      <c r="Q518" s="273"/>
    </row>
    <row r="519" spans="1:17" x14ac:dyDescent="0.2">
      <c r="A519" s="243"/>
      <c r="B519" s="217"/>
      <c r="C519" s="244"/>
      <c r="D519" s="234"/>
      <c r="E519" s="245"/>
      <c r="F519" s="273"/>
      <c r="G519" s="273"/>
      <c r="H519" s="273"/>
      <c r="I519" s="273"/>
      <c r="J519" s="273"/>
      <c r="K519" s="273"/>
      <c r="L519" s="273"/>
      <c r="M519" s="273"/>
      <c r="N519" s="273"/>
      <c r="O519" s="273"/>
      <c r="P519" s="273"/>
      <c r="Q519" s="273"/>
    </row>
    <row r="520" spans="1:17" x14ac:dyDescent="0.2">
      <c r="A520" s="243"/>
      <c r="B520" s="217"/>
      <c r="C520" s="244"/>
      <c r="D520" s="234"/>
      <c r="E520" s="245"/>
      <c r="F520" s="273"/>
      <c r="G520" s="273"/>
      <c r="H520" s="273"/>
      <c r="I520" s="273"/>
      <c r="J520" s="273"/>
      <c r="K520" s="273"/>
      <c r="L520" s="273"/>
      <c r="M520" s="273"/>
      <c r="N520" s="273"/>
      <c r="O520" s="273"/>
      <c r="P520" s="273"/>
      <c r="Q520" s="273"/>
    </row>
    <row r="521" spans="1:17" x14ac:dyDescent="0.2">
      <c r="A521" s="243"/>
      <c r="B521" s="217"/>
      <c r="C521" s="244"/>
      <c r="D521" s="234"/>
      <c r="E521" s="245"/>
      <c r="F521" s="273"/>
      <c r="G521" s="273"/>
      <c r="H521" s="273"/>
      <c r="I521" s="273"/>
      <c r="J521" s="273"/>
      <c r="K521" s="273"/>
      <c r="L521" s="273"/>
      <c r="M521" s="273"/>
      <c r="N521" s="273"/>
      <c r="O521" s="273"/>
      <c r="P521" s="273"/>
      <c r="Q521" s="273"/>
    </row>
    <row r="522" spans="1:17" x14ac:dyDescent="0.2">
      <c r="A522" s="243"/>
      <c r="B522" s="217"/>
      <c r="C522" s="244"/>
      <c r="D522" s="234"/>
      <c r="E522" s="245"/>
      <c r="F522" s="273"/>
      <c r="G522" s="273"/>
      <c r="H522" s="273"/>
      <c r="I522" s="273"/>
      <c r="J522" s="273"/>
      <c r="K522" s="273"/>
      <c r="L522" s="273"/>
      <c r="M522" s="273"/>
      <c r="N522" s="273"/>
      <c r="O522" s="273"/>
      <c r="P522" s="273"/>
      <c r="Q522" s="273"/>
    </row>
    <row r="523" spans="1:17" x14ac:dyDescent="0.2">
      <c r="A523" s="243"/>
      <c r="B523" s="217"/>
      <c r="C523" s="244"/>
      <c r="D523" s="234"/>
      <c r="E523" s="245"/>
      <c r="F523" s="273"/>
      <c r="G523" s="273"/>
      <c r="H523" s="273"/>
      <c r="I523" s="273"/>
      <c r="J523" s="273"/>
      <c r="K523" s="273"/>
      <c r="L523" s="273"/>
      <c r="M523" s="273"/>
      <c r="N523" s="273"/>
      <c r="O523" s="273"/>
      <c r="P523" s="273"/>
      <c r="Q523" s="273"/>
    </row>
    <row r="524" spans="1:17" x14ac:dyDescent="0.2">
      <c r="A524" s="243"/>
      <c r="B524" s="217"/>
      <c r="C524" s="244"/>
      <c r="D524" s="234"/>
      <c r="E524" s="245"/>
      <c r="F524" s="273"/>
      <c r="G524" s="273"/>
      <c r="H524" s="273"/>
      <c r="I524" s="273"/>
      <c r="J524" s="273"/>
      <c r="K524" s="273"/>
      <c r="L524" s="273"/>
      <c r="M524" s="273"/>
      <c r="N524" s="273"/>
      <c r="O524" s="273"/>
      <c r="P524" s="273"/>
      <c r="Q524" s="273"/>
    </row>
    <row r="525" spans="1:17" x14ac:dyDescent="0.2">
      <c r="A525" s="243"/>
      <c r="B525" s="217"/>
      <c r="C525" s="244"/>
      <c r="D525" s="234"/>
      <c r="E525" s="245"/>
      <c r="F525" s="273"/>
      <c r="G525" s="273"/>
      <c r="H525" s="273"/>
      <c r="I525" s="273"/>
      <c r="J525" s="273"/>
      <c r="K525" s="273"/>
      <c r="L525" s="273"/>
      <c r="M525" s="273"/>
      <c r="N525" s="273"/>
      <c r="O525" s="273"/>
      <c r="P525" s="273"/>
      <c r="Q525" s="273"/>
    </row>
    <row r="526" spans="1:17" x14ac:dyDescent="0.2">
      <c r="A526" s="243"/>
      <c r="B526" s="217"/>
      <c r="C526" s="244"/>
      <c r="D526" s="234"/>
      <c r="E526" s="245"/>
      <c r="F526" s="273"/>
      <c r="G526" s="273"/>
      <c r="H526" s="273"/>
      <c r="I526" s="273"/>
      <c r="J526" s="273"/>
      <c r="K526" s="273"/>
      <c r="L526" s="273"/>
      <c r="M526" s="273"/>
      <c r="N526" s="273"/>
      <c r="O526" s="273"/>
      <c r="P526" s="273"/>
      <c r="Q526" s="273"/>
    </row>
    <row r="527" spans="1:17" x14ac:dyDescent="0.2">
      <c r="A527" s="243"/>
      <c r="B527" s="217"/>
      <c r="C527" s="244"/>
      <c r="D527" s="234"/>
      <c r="E527" s="245"/>
      <c r="F527" s="273"/>
      <c r="G527" s="273"/>
      <c r="H527" s="273"/>
      <c r="I527" s="273"/>
      <c r="J527" s="273"/>
      <c r="K527" s="273"/>
      <c r="L527" s="273"/>
      <c r="M527" s="273"/>
      <c r="N527" s="273"/>
      <c r="O527" s="273"/>
      <c r="P527" s="273"/>
      <c r="Q527" s="273"/>
    </row>
    <row r="528" spans="1:17" x14ac:dyDescent="0.2">
      <c r="A528" s="243"/>
      <c r="B528" s="217"/>
      <c r="C528" s="244"/>
      <c r="D528" s="234"/>
      <c r="E528" s="245"/>
      <c r="F528" s="273"/>
      <c r="G528" s="273"/>
      <c r="H528" s="273"/>
      <c r="I528" s="273"/>
      <c r="J528" s="273"/>
      <c r="K528" s="273"/>
      <c r="L528" s="273"/>
      <c r="M528" s="273"/>
      <c r="N528" s="273"/>
      <c r="O528" s="273"/>
      <c r="P528" s="273"/>
      <c r="Q528" s="273"/>
    </row>
    <row r="529" spans="1:17" x14ac:dyDescent="0.2">
      <c r="A529" s="243"/>
      <c r="B529" s="217"/>
      <c r="C529" s="244"/>
      <c r="D529" s="234"/>
      <c r="E529" s="245"/>
      <c r="F529" s="273"/>
      <c r="G529" s="273"/>
      <c r="H529" s="273"/>
      <c r="I529" s="273"/>
      <c r="J529" s="273"/>
      <c r="K529" s="273"/>
      <c r="L529" s="273"/>
      <c r="M529" s="273"/>
      <c r="N529" s="273"/>
      <c r="O529" s="273"/>
      <c r="P529" s="273"/>
      <c r="Q529" s="273"/>
    </row>
    <row r="530" spans="1:17" x14ac:dyDescent="0.2">
      <c r="A530" s="243"/>
      <c r="B530" s="217"/>
      <c r="C530" s="244"/>
      <c r="D530" s="234"/>
      <c r="E530" s="245"/>
      <c r="F530" s="273"/>
      <c r="G530" s="273"/>
      <c r="H530" s="273"/>
      <c r="I530" s="273"/>
      <c r="J530" s="273"/>
      <c r="K530" s="273"/>
      <c r="L530" s="273"/>
      <c r="M530" s="273"/>
      <c r="N530" s="273"/>
      <c r="O530" s="273"/>
      <c r="P530" s="273"/>
      <c r="Q530" s="273"/>
    </row>
    <row r="531" spans="1:17" x14ac:dyDescent="0.2">
      <c r="A531" s="243"/>
      <c r="B531" s="217"/>
      <c r="C531" s="244"/>
      <c r="D531" s="234"/>
      <c r="E531" s="245"/>
      <c r="F531" s="273"/>
      <c r="G531" s="273"/>
      <c r="H531" s="273"/>
      <c r="I531" s="273"/>
      <c r="J531" s="273"/>
      <c r="K531" s="273"/>
      <c r="L531" s="273"/>
      <c r="M531" s="273"/>
      <c r="N531" s="273"/>
      <c r="O531" s="273"/>
      <c r="P531" s="273"/>
      <c r="Q531" s="273"/>
    </row>
    <row r="532" spans="1:17" x14ac:dyDescent="0.2">
      <c r="A532" s="243"/>
      <c r="B532" s="217"/>
      <c r="C532" s="244"/>
      <c r="D532" s="234"/>
      <c r="E532" s="245"/>
      <c r="F532" s="273"/>
      <c r="G532" s="273"/>
      <c r="H532" s="273"/>
      <c r="I532" s="273"/>
      <c r="J532" s="273"/>
      <c r="K532" s="273"/>
      <c r="L532" s="273"/>
      <c r="M532" s="273"/>
      <c r="N532" s="273"/>
      <c r="O532" s="273"/>
      <c r="P532" s="273"/>
      <c r="Q532" s="273"/>
    </row>
    <row r="533" spans="1:17" x14ac:dyDescent="0.2">
      <c r="A533" s="243"/>
      <c r="B533" s="217"/>
      <c r="C533" s="244"/>
      <c r="D533" s="234"/>
      <c r="E533" s="245"/>
      <c r="F533" s="273"/>
      <c r="G533" s="273"/>
      <c r="H533" s="273"/>
      <c r="I533" s="273"/>
      <c r="J533" s="273"/>
      <c r="K533" s="273"/>
      <c r="L533" s="273"/>
      <c r="M533" s="273"/>
      <c r="N533" s="273"/>
      <c r="O533" s="273"/>
      <c r="P533" s="273"/>
      <c r="Q533" s="273"/>
    </row>
    <row r="534" spans="1:17" x14ac:dyDescent="0.2">
      <c r="A534" s="243"/>
      <c r="B534" s="217"/>
      <c r="C534" s="244"/>
      <c r="D534" s="234"/>
      <c r="E534" s="245"/>
      <c r="F534" s="273"/>
      <c r="G534" s="273"/>
      <c r="H534" s="273"/>
      <c r="I534" s="273"/>
      <c r="J534" s="273"/>
      <c r="K534" s="273"/>
      <c r="L534" s="273"/>
      <c r="M534" s="273"/>
      <c r="N534" s="273"/>
      <c r="O534" s="273"/>
      <c r="P534" s="273"/>
      <c r="Q534" s="273"/>
    </row>
    <row r="535" spans="1:17" x14ac:dyDescent="0.2">
      <c r="A535" s="243"/>
      <c r="B535" s="217"/>
      <c r="C535" s="244"/>
      <c r="D535" s="234"/>
      <c r="E535" s="245"/>
      <c r="F535" s="273"/>
      <c r="G535" s="273"/>
      <c r="H535" s="273"/>
      <c r="I535" s="273"/>
      <c r="J535" s="273"/>
      <c r="K535" s="273"/>
      <c r="L535" s="273"/>
      <c r="M535" s="273"/>
      <c r="N535" s="273"/>
      <c r="O535" s="273"/>
      <c r="P535" s="273"/>
      <c r="Q535" s="273"/>
    </row>
    <row r="536" spans="1:17" x14ac:dyDescent="0.2">
      <c r="A536" s="243"/>
      <c r="B536" s="217"/>
      <c r="C536" s="244"/>
      <c r="D536" s="234"/>
      <c r="E536" s="245"/>
      <c r="F536" s="273"/>
      <c r="G536" s="273"/>
      <c r="H536" s="273"/>
      <c r="I536" s="273"/>
      <c r="J536" s="273"/>
      <c r="K536" s="273"/>
      <c r="L536" s="273"/>
      <c r="M536" s="273"/>
      <c r="N536" s="273"/>
      <c r="O536" s="273"/>
      <c r="P536" s="273"/>
      <c r="Q536" s="273"/>
    </row>
    <row r="537" spans="1:17" x14ac:dyDescent="0.2">
      <c r="A537" s="243"/>
      <c r="B537" s="217"/>
      <c r="C537" s="244"/>
      <c r="D537" s="234"/>
      <c r="E537" s="245"/>
      <c r="F537" s="273"/>
      <c r="G537" s="273"/>
      <c r="H537" s="273"/>
      <c r="I537" s="273"/>
      <c r="J537" s="273"/>
      <c r="K537" s="273"/>
      <c r="L537" s="273"/>
      <c r="M537" s="273"/>
      <c r="N537" s="273"/>
      <c r="O537" s="273"/>
      <c r="P537" s="273"/>
      <c r="Q537" s="273"/>
    </row>
    <row r="538" spans="1:17" x14ac:dyDescent="0.2">
      <c r="A538" s="243"/>
      <c r="B538" s="217"/>
      <c r="C538" s="244"/>
      <c r="D538" s="234"/>
      <c r="E538" s="245"/>
      <c r="F538" s="273"/>
      <c r="G538" s="273"/>
      <c r="H538" s="273"/>
      <c r="I538" s="273"/>
      <c r="J538" s="273"/>
      <c r="K538" s="273"/>
      <c r="L538" s="273"/>
      <c r="M538" s="273"/>
      <c r="N538" s="273"/>
      <c r="O538" s="273"/>
      <c r="P538" s="273"/>
      <c r="Q538" s="273"/>
    </row>
    <row r="539" spans="1:17" x14ac:dyDescent="0.2">
      <c r="A539" s="243"/>
      <c r="B539" s="217"/>
      <c r="C539" s="244"/>
      <c r="D539" s="234"/>
      <c r="E539" s="245"/>
      <c r="F539" s="273"/>
      <c r="G539" s="273"/>
      <c r="H539" s="273"/>
      <c r="I539" s="273"/>
      <c r="J539" s="273"/>
      <c r="K539" s="273"/>
      <c r="L539" s="273"/>
      <c r="M539" s="273"/>
      <c r="N539" s="273"/>
      <c r="O539" s="273"/>
      <c r="P539" s="273"/>
      <c r="Q539" s="273"/>
    </row>
    <row r="540" spans="1:17" x14ac:dyDescent="0.2">
      <c r="A540" s="243"/>
      <c r="B540" s="217"/>
      <c r="C540" s="244"/>
      <c r="D540" s="234"/>
      <c r="E540" s="245"/>
      <c r="F540" s="273"/>
      <c r="G540" s="273"/>
      <c r="H540" s="273"/>
      <c r="I540" s="273"/>
      <c r="J540" s="273"/>
      <c r="K540" s="273"/>
      <c r="L540" s="273"/>
      <c r="M540" s="273"/>
      <c r="N540" s="273"/>
      <c r="O540" s="273"/>
      <c r="P540" s="273"/>
      <c r="Q540" s="273"/>
    </row>
    <row r="541" spans="1:17" x14ac:dyDescent="0.2">
      <c r="A541" s="243"/>
      <c r="B541" s="217"/>
      <c r="C541" s="244"/>
      <c r="D541" s="234"/>
      <c r="E541" s="245"/>
      <c r="F541" s="273"/>
      <c r="G541" s="273"/>
      <c r="H541" s="273"/>
      <c r="I541" s="273"/>
      <c r="J541" s="273"/>
      <c r="K541" s="273"/>
      <c r="L541" s="273"/>
      <c r="M541" s="273"/>
      <c r="N541" s="273"/>
      <c r="O541" s="273"/>
      <c r="P541" s="273"/>
      <c r="Q541" s="273"/>
    </row>
    <row r="542" spans="1:17" x14ac:dyDescent="0.2">
      <c r="A542" s="243"/>
      <c r="B542" s="217"/>
      <c r="C542" s="244"/>
      <c r="D542" s="234"/>
      <c r="E542" s="245"/>
      <c r="F542" s="273"/>
      <c r="G542" s="273"/>
      <c r="H542" s="273"/>
      <c r="I542" s="273"/>
      <c r="J542" s="273"/>
      <c r="K542" s="273"/>
      <c r="L542" s="273"/>
      <c r="M542" s="273"/>
      <c r="N542" s="273"/>
      <c r="O542" s="273"/>
      <c r="P542" s="273"/>
      <c r="Q542" s="273"/>
    </row>
    <row r="543" spans="1:17" x14ac:dyDescent="0.2">
      <c r="A543" s="243"/>
      <c r="B543" s="217"/>
      <c r="C543" s="244"/>
      <c r="D543" s="234"/>
      <c r="E543" s="245"/>
      <c r="F543" s="273"/>
      <c r="G543" s="273"/>
      <c r="H543" s="273"/>
      <c r="I543" s="273"/>
      <c r="J543" s="273"/>
      <c r="K543" s="273"/>
      <c r="L543" s="273"/>
      <c r="M543" s="273"/>
      <c r="N543" s="273"/>
      <c r="O543" s="273"/>
      <c r="P543" s="273"/>
      <c r="Q543" s="273"/>
    </row>
    <row r="544" spans="1:17" x14ac:dyDescent="0.2">
      <c r="A544" s="243"/>
      <c r="B544" s="217"/>
      <c r="C544" s="244"/>
      <c r="D544" s="234"/>
      <c r="E544" s="245"/>
      <c r="F544" s="273"/>
      <c r="G544" s="273"/>
      <c r="H544" s="273"/>
      <c r="I544" s="273"/>
      <c r="J544" s="273"/>
      <c r="K544" s="273"/>
      <c r="L544" s="273"/>
      <c r="M544" s="273"/>
      <c r="N544" s="273"/>
      <c r="O544" s="273"/>
      <c r="P544" s="273"/>
      <c r="Q544" s="273"/>
    </row>
    <row r="545" spans="1:17" x14ac:dyDescent="0.2">
      <c r="A545" s="243"/>
      <c r="B545" s="217"/>
      <c r="C545" s="244"/>
      <c r="D545" s="234"/>
      <c r="E545" s="245"/>
      <c r="F545" s="273"/>
      <c r="G545" s="273"/>
      <c r="H545" s="273"/>
      <c r="I545" s="273"/>
      <c r="J545" s="273"/>
      <c r="K545" s="273"/>
      <c r="L545" s="273"/>
      <c r="M545" s="273"/>
      <c r="N545" s="273"/>
      <c r="O545" s="273"/>
      <c r="P545" s="273"/>
      <c r="Q545" s="273"/>
    </row>
    <row r="546" spans="1:17" x14ac:dyDescent="0.2">
      <c r="A546" s="243"/>
      <c r="B546" s="217"/>
      <c r="C546" s="244"/>
      <c r="D546" s="234"/>
      <c r="E546" s="245"/>
      <c r="F546" s="273"/>
      <c r="G546" s="273"/>
      <c r="H546" s="273"/>
      <c r="I546" s="273"/>
      <c r="J546" s="273"/>
      <c r="K546" s="273"/>
      <c r="L546" s="273"/>
      <c r="M546" s="273"/>
      <c r="N546" s="273"/>
      <c r="O546" s="273"/>
      <c r="P546" s="273"/>
      <c r="Q546" s="273"/>
    </row>
    <row r="547" spans="1:17" x14ac:dyDescent="0.2">
      <c r="A547" s="243"/>
      <c r="B547" s="217"/>
      <c r="C547" s="244"/>
      <c r="D547" s="234"/>
      <c r="E547" s="245"/>
      <c r="F547" s="273"/>
      <c r="G547" s="273"/>
      <c r="H547" s="273"/>
      <c r="I547" s="273"/>
      <c r="J547" s="273"/>
      <c r="K547" s="273"/>
      <c r="L547" s="273"/>
      <c r="M547" s="273"/>
      <c r="N547" s="273"/>
      <c r="O547" s="273"/>
      <c r="P547" s="273"/>
      <c r="Q547" s="273"/>
    </row>
    <row r="548" spans="1:17" x14ac:dyDescent="0.2">
      <c r="A548" s="243"/>
      <c r="B548" s="217"/>
      <c r="C548" s="244"/>
      <c r="D548" s="234"/>
      <c r="E548" s="245"/>
      <c r="F548" s="273"/>
      <c r="G548" s="273"/>
      <c r="H548" s="273"/>
      <c r="I548" s="273"/>
      <c r="J548" s="273"/>
      <c r="K548" s="273"/>
      <c r="L548" s="273"/>
      <c r="M548" s="273"/>
      <c r="N548" s="273"/>
      <c r="O548" s="273"/>
      <c r="P548" s="273"/>
      <c r="Q548" s="273"/>
    </row>
    <row r="549" spans="1:17" x14ac:dyDescent="0.2">
      <c r="A549" s="243"/>
      <c r="B549" s="217"/>
      <c r="C549" s="244"/>
      <c r="D549" s="234"/>
      <c r="E549" s="245"/>
      <c r="F549" s="273"/>
      <c r="G549" s="273"/>
      <c r="H549" s="273"/>
      <c r="I549" s="273"/>
      <c r="J549" s="273"/>
      <c r="K549" s="273"/>
      <c r="L549" s="273"/>
      <c r="M549" s="273"/>
      <c r="N549" s="273"/>
      <c r="O549" s="273"/>
      <c r="P549" s="273"/>
      <c r="Q549" s="273"/>
    </row>
    <row r="550" spans="1:17" x14ac:dyDescent="0.2">
      <c r="A550" s="243"/>
      <c r="B550" s="217"/>
      <c r="C550" s="244"/>
      <c r="D550" s="234"/>
      <c r="E550" s="245"/>
      <c r="F550" s="273"/>
      <c r="G550" s="273"/>
      <c r="H550" s="273"/>
      <c r="I550" s="273"/>
      <c r="J550" s="273"/>
      <c r="K550" s="273"/>
      <c r="L550" s="273"/>
      <c r="M550" s="273"/>
      <c r="N550" s="273"/>
      <c r="O550" s="273"/>
      <c r="P550" s="273"/>
      <c r="Q550" s="273"/>
    </row>
    <row r="551" spans="1:17" x14ac:dyDescent="0.2">
      <c r="A551" s="243"/>
      <c r="B551" s="217"/>
      <c r="C551" s="244"/>
      <c r="D551" s="234"/>
      <c r="E551" s="245"/>
      <c r="F551" s="273"/>
      <c r="G551" s="273"/>
      <c r="H551" s="273"/>
      <c r="I551" s="273"/>
      <c r="J551" s="273"/>
      <c r="K551" s="273"/>
      <c r="L551" s="273"/>
      <c r="M551" s="273"/>
      <c r="N551" s="273"/>
      <c r="O551" s="273"/>
      <c r="P551" s="273"/>
      <c r="Q551" s="273"/>
    </row>
    <row r="552" spans="1:17" x14ac:dyDescent="0.2">
      <c r="A552" s="243"/>
      <c r="B552" s="217"/>
      <c r="C552" s="244"/>
      <c r="D552" s="234"/>
      <c r="E552" s="245"/>
      <c r="F552" s="273"/>
      <c r="G552" s="273"/>
      <c r="H552" s="273"/>
      <c r="I552" s="273"/>
      <c r="J552" s="273"/>
      <c r="K552" s="273"/>
      <c r="L552" s="273"/>
      <c r="M552" s="273"/>
      <c r="N552" s="273"/>
      <c r="O552" s="273"/>
      <c r="P552" s="273"/>
      <c r="Q552" s="273"/>
    </row>
    <row r="553" spans="1:17" x14ac:dyDescent="0.2">
      <c r="A553" s="243"/>
      <c r="B553" s="217"/>
      <c r="C553" s="244"/>
      <c r="D553" s="234"/>
      <c r="E553" s="245"/>
      <c r="F553" s="273"/>
      <c r="G553" s="273"/>
      <c r="H553" s="273"/>
      <c r="I553" s="273"/>
      <c r="J553" s="273"/>
      <c r="K553" s="273"/>
      <c r="L553" s="273"/>
      <c r="M553" s="273"/>
      <c r="N553" s="273"/>
      <c r="O553" s="273"/>
      <c r="P553" s="273"/>
      <c r="Q553" s="273"/>
    </row>
    <row r="554" spans="1:17" x14ac:dyDescent="0.2">
      <c r="A554" s="243"/>
      <c r="B554" s="217"/>
      <c r="C554" s="244"/>
      <c r="D554" s="234"/>
      <c r="E554" s="245"/>
      <c r="F554" s="273"/>
      <c r="G554" s="273"/>
      <c r="H554" s="273"/>
      <c r="I554" s="273"/>
      <c r="J554" s="273"/>
      <c r="K554" s="273"/>
      <c r="L554" s="273"/>
      <c r="M554" s="273"/>
      <c r="N554" s="273"/>
      <c r="O554" s="273"/>
      <c r="P554" s="273"/>
      <c r="Q554" s="273"/>
    </row>
    <row r="555" spans="1:17" x14ac:dyDescent="0.2">
      <c r="A555" s="243"/>
      <c r="B555" s="217"/>
      <c r="C555" s="244"/>
      <c r="D555" s="234"/>
      <c r="E555" s="245"/>
      <c r="F555" s="273"/>
      <c r="G555" s="273"/>
      <c r="H555" s="273"/>
      <c r="I555" s="273"/>
      <c r="J555" s="273"/>
      <c r="K555" s="273"/>
      <c r="L555" s="273"/>
      <c r="M555" s="273"/>
      <c r="N555" s="273"/>
      <c r="O555" s="273"/>
      <c r="P555" s="273"/>
      <c r="Q555" s="273"/>
    </row>
    <row r="556" spans="1:17" x14ac:dyDescent="0.2">
      <c r="A556" s="243"/>
      <c r="B556" s="217"/>
      <c r="C556" s="244"/>
      <c r="D556" s="234"/>
      <c r="E556" s="245"/>
      <c r="F556" s="273"/>
      <c r="G556" s="273"/>
      <c r="H556" s="273"/>
      <c r="I556" s="273"/>
      <c r="J556" s="273"/>
      <c r="K556" s="273"/>
      <c r="L556" s="273"/>
      <c r="M556" s="273"/>
      <c r="N556" s="273"/>
      <c r="O556" s="273"/>
      <c r="P556" s="273"/>
      <c r="Q556" s="273"/>
    </row>
    <row r="557" spans="1:17" x14ac:dyDescent="0.2">
      <c r="A557" s="243"/>
      <c r="B557" s="217"/>
      <c r="C557" s="244"/>
      <c r="D557" s="234"/>
      <c r="E557" s="245"/>
      <c r="F557" s="273"/>
      <c r="G557" s="273"/>
      <c r="H557" s="273"/>
      <c r="I557" s="273"/>
      <c r="J557" s="273"/>
      <c r="K557" s="273"/>
      <c r="L557" s="273"/>
      <c r="M557" s="273"/>
      <c r="N557" s="273"/>
      <c r="O557" s="273"/>
      <c r="P557" s="273"/>
      <c r="Q557" s="273"/>
    </row>
    <row r="558" spans="1:17" x14ac:dyDescent="0.2">
      <c r="A558" s="243"/>
      <c r="B558" s="217"/>
      <c r="C558" s="244"/>
      <c r="D558" s="234"/>
      <c r="E558" s="245"/>
      <c r="F558" s="273"/>
      <c r="G558" s="273"/>
      <c r="H558" s="273"/>
      <c r="I558" s="273"/>
      <c r="J558" s="273"/>
      <c r="K558" s="273"/>
      <c r="L558" s="273"/>
      <c r="M558" s="273"/>
      <c r="N558" s="273"/>
      <c r="O558" s="273"/>
      <c r="P558" s="273"/>
      <c r="Q558" s="273"/>
    </row>
    <row r="559" spans="1:17" x14ac:dyDescent="0.2">
      <c r="A559" s="243"/>
      <c r="B559" s="217"/>
      <c r="C559" s="244"/>
      <c r="D559" s="234"/>
      <c r="E559" s="245"/>
      <c r="F559" s="273"/>
      <c r="G559" s="273"/>
      <c r="H559" s="273"/>
      <c r="I559" s="273"/>
      <c r="J559" s="273"/>
      <c r="K559" s="273"/>
      <c r="L559" s="273"/>
      <c r="M559" s="273"/>
      <c r="N559" s="273"/>
      <c r="O559" s="273"/>
      <c r="P559" s="273"/>
      <c r="Q559" s="273"/>
    </row>
    <row r="560" spans="1:17" x14ac:dyDescent="0.2">
      <c r="A560" s="243"/>
      <c r="B560" s="217"/>
      <c r="C560" s="244"/>
      <c r="D560" s="234"/>
      <c r="E560" s="245"/>
      <c r="F560" s="273"/>
      <c r="G560" s="273"/>
      <c r="H560" s="273"/>
      <c r="I560" s="273"/>
      <c r="J560" s="273"/>
      <c r="K560" s="273"/>
      <c r="L560" s="273"/>
      <c r="M560" s="273"/>
      <c r="N560" s="273"/>
      <c r="O560" s="273"/>
      <c r="P560" s="273"/>
      <c r="Q560" s="273"/>
    </row>
    <row r="561" spans="1:17" x14ac:dyDescent="0.2">
      <c r="A561" s="243"/>
      <c r="B561" s="217"/>
      <c r="C561" s="244"/>
      <c r="D561" s="234"/>
      <c r="E561" s="245"/>
      <c r="F561" s="273"/>
      <c r="G561" s="273"/>
      <c r="H561" s="273"/>
      <c r="I561" s="273"/>
      <c r="J561" s="273"/>
      <c r="K561" s="273"/>
      <c r="L561" s="273"/>
      <c r="M561" s="273"/>
      <c r="N561" s="273"/>
      <c r="O561" s="273"/>
      <c r="P561" s="273"/>
      <c r="Q561" s="273"/>
    </row>
    <row r="562" spans="1:17" x14ac:dyDescent="0.2">
      <c r="A562" s="243"/>
      <c r="B562" s="217"/>
      <c r="C562" s="244"/>
      <c r="D562" s="234"/>
      <c r="E562" s="245"/>
      <c r="F562" s="273"/>
      <c r="G562" s="273"/>
      <c r="H562" s="273"/>
      <c r="I562" s="273"/>
      <c r="J562" s="273"/>
      <c r="K562" s="273"/>
      <c r="L562" s="273"/>
      <c r="M562" s="273"/>
      <c r="N562" s="273"/>
      <c r="O562" s="273"/>
      <c r="P562" s="273"/>
      <c r="Q562" s="273"/>
    </row>
    <row r="563" spans="1:17" x14ac:dyDescent="0.2">
      <c r="A563" s="243"/>
      <c r="B563" s="217"/>
      <c r="C563" s="244"/>
      <c r="D563" s="234"/>
      <c r="E563" s="245"/>
      <c r="F563" s="273"/>
      <c r="G563" s="273"/>
      <c r="H563" s="273"/>
      <c r="I563" s="273"/>
      <c r="J563" s="273"/>
      <c r="K563" s="273"/>
      <c r="L563" s="273"/>
      <c r="M563" s="273"/>
      <c r="N563" s="273"/>
      <c r="O563" s="273"/>
      <c r="P563" s="273"/>
      <c r="Q563" s="273"/>
    </row>
    <row r="564" spans="1:17" x14ac:dyDescent="0.2">
      <c r="A564" s="243"/>
      <c r="B564" s="217"/>
      <c r="C564" s="244"/>
      <c r="D564" s="234"/>
      <c r="E564" s="245"/>
      <c r="F564" s="273"/>
      <c r="G564" s="273"/>
      <c r="H564" s="273"/>
      <c r="I564" s="273"/>
      <c r="J564" s="273"/>
      <c r="K564" s="273"/>
      <c r="L564" s="273"/>
      <c r="M564" s="273"/>
      <c r="N564" s="273"/>
      <c r="O564" s="273"/>
      <c r="P564" s="273"/>
      <c r="Q564" s="273"/>
    </row>
    <row r="565" spans="1:17" x14ac:dyDescent="0.2">
      <c r="A565" s="243"/>
      <c r="B565" s="217"/>
      <c r="C565" s="244"/>
      <c r="D565" s="234"/>
      <c r="E565" s="245"/>
      <c r="F565" s="273"/>
      <c r="G565" s="273"/>
      <c r="H565" s="273"/>
      <c r="I565" s="273"/>
      <c r="J565" s="273"/>
      <c r="K565" s="273"/>
      <c r="L565" s="273"/>
      <c r="M565" s="273"/>
      <c r="N565" s="273"/>
      <c r="O565" s="273"/>
      <c r="P565" s="273"/>
      <c r="Q565" s="273"/>
    </row>
    <row r="566" spans="1:17" x14ac:dyDescent="0.2">
      <c r="A566" s="243"/>
      <c r="B566" s="217"/>
      <c r="C566" s="244"/>
      <c r="D566" s="234"/>
      <c r="E566" s="245"/>
      <c r="F566" s="273"/>
      <c r="G566" s="273"/>
      <c r="H566" s="273"/>
      <c r="I566" s="273"/>
      <c r="J566" s="273"/>
      <c r="K566" s="273"/>
      <c r="L566" s="273"/>
      <c r="M566" s="273"/>
      <c r="N566" s="273"/>
      <c r="O566" s="273"/>
      <c r="P566" s="273"/>
      <c r="Q566" s="273"/>
    </row>
    <row r="567" spans="1:17" x14ac:dyDescent="0.2">
      <c r="A567" s="243"/>
      <c r="B567" s="217"/>
      <c r="C567" s="244"/>
      <c r="D567" s="234"/>
      <c r="E567" s="245"/>
      <c r="F567" s="273"/>
      <c r="G567" s="273"/>
      <c r="H567" s="273"/>
      <c r="I567" s="273"/>
      <c r="J567" s="273"/>
      <c r="K567" s="273"/>
      <c r="L567" s="273"/>
      <c r="M567" s="273"/>
      <c r="N567" s="273"/>
      <c r="O567" s="273"/>
      <c r="P567" s="273"/>
      <c r="Q567" s="273"/>
    </row>
    <row r="568" spans="1:17" x14ac:dyDescent="0.2">
      <c r="A568" s="243"/>
      <c r="B568" s="217"/>
      <c r="C568" s="244"/>
      <c r="D568" s="234"/>
      <c r="E568" s="245"/>
      <c r="F568" s="273"/>
      <c r="G568" s="273"/>
      <c r="H568" s="273"/>
      <c r="I568" s="273"/>
      <c r="J568" s="273"/>
      <c r="K568" s="273"/>
      <c r="L568" s="273"/>
      <c r="M568" s="273"/>
      <c r="N568" s="273"/>
      <c r="O568" s="273"/>
      <c r="P568" s="273"/>
      <c r="Q568" s="273"/>
    </row>
    <row r="569" spans="1:17" x14ac:dyDescent="0.2">
      <c r="A569" s="243"/>
      <c r="B569" s="217"/>
      <c r="C569" s="244"/>
      <c r="D569" s="234"/>
      <c r="E569" s="245"/>
      <c r="F569" s="273"/>
      <c r="G569" s="273"/>
      <c r="H569" s="273"/>
      <c r="I569" s="273"/>
      <c r="J569" s="273"/>
      <c r="K569" s="273"/>
      <c r="L569" s="273"/>
      <c r="M569" s="273"/>
      <c r="N569" s="273"/>
      <c r="O569" s="273"/>
      <c r="P569" s="273"/>
      <c r="Q569" s="273"/>
    </row>
    <row r="570" spans="1:17" x14ac:dyDescent="0.2">
      <c r="A570" s="243"/>
      <c r="B570" s="217"/>
      <c r="C570" s="244"/>
      <c r="D570" s="234"/>
      <c r="E570" s="245"/>
      <c r="F570" s="273"/>
      <c r="G570" s="273"/>
      <c r="H570" s="273"/>
      <c r="I570" s="273"/>
      <c r="J570" s="273"/>
      <c r="K570" s="273"/>
      <c r="L570" s="273"/>
      <c r="M570" s="273"/>
      <c r="N570" s="273"/>
      <c r="O570" s="273"/>
      <c r="P570" s="273"/>
      <c r="Q570" s="273"/>
    </row>
    <row r="571" spans="1:17" x14ac:dyDescent="0.2">
      <c r="A571" s="243"/>
      <c r="B571" s="217"/>
      <c r="C571" s="244"/>
      <c r="D571" s="234"/>
      <c r="E571" s="245"/>
      <c r="F571" s="273"/>
      <c r="G571" s="273"/>
      <c r="H571" s="273"/>
      <c r="I571" s="273"/>
      <c r="J571" s="273"/>
      <c r="K571" s="273"/>
      <c r="L571" s="273"/>
      <c r="M571" s="273"/>
      <c r="N571" s="273"/>
      <c r="O571" s="273"/>
      <c r="P571" s="273"/>
      <c r="Q571" s="273"/>
    </row>
    <row r="572" spans="1:17" x14ac:dyDescent="0.2">
      <c r="A572" s="243"/>
      <c r="B572" s="217"/>
      <c r="C572" s="244"/>
      <c r="D572" s="234"/>
      <c r="E572" s="245"/>
      <c r="F572" s="273"/>
      <c r="G572" s="273"/>
      <c r="H572" s="273"/>
      <c r="I572" s="273"/>
      <c r="J572" s="273"/>
      <c r="K572" s="273"/>
      <c r="L572" s="273"/>
      <c r="M572" s="273"/>
      <c r="N572" s="273"/>
      <c r="O572" s="273"/>
      <c r="P572" s="273"/>
      <c r="Q572" s="273"/>
    </row>
    <row r="573" spans="1:17" x14ac:dyDescent="0.2">
      <c r="A573" s="243"/>
      <c r="B573" s="217"/>
      <c r="C573" s="244"/>
      <c r="D573" s="234"/>
      <c r="E573" s="245"/>
      <c r="F573" s="273"/>
      <c r="G573" s="273"/>
      <c r="H573" s="273"/>
      <c r="I573" s="273"/>
      <c r="J573" s="273"/>
      <c r="K573" s="273"/>
      <c r="L573" s="273"/>
      <c r="M573" s="273"/>
      <c r="N573" s="273"/>
      <c r="O573" s="273"/>
      <c r="P573" s="273"/>
      <c r="Q573" s="273"/>
    </row>
    <row r="574" spans="1:17" x14ac:dyDescent="0.2">
      <c r="A574" s="243"/>
      <c r="B574" s="217"/>
      <c r="C574" s="244"/>
      <c r="D574" s="234"/>
      <c r="E574" s="245"/>
      <c r="F574" s="273"/>
      <c r="G574" s="273"/>
      <c r="H574" s="273"/>
      <c r="I574" s="273"/>
      <c r="J574" s="273"/>
      <c r="K574" s="273"/>
      <c r="L574" s="273"/>
      <c r="M574" s="273"/>
      <c r="N574" s="273"/>
      <c r="O574" s="273"/>
      <c r="P574" s="273"/>
      <c r="Q574" s="273"/>
    </row>
    <row r="575" spans="1:17" x14ac:dyDescent="0.2">
      <c r="A575" s="243"/>
      <c r="B575" s="217"/>
      <c r="C575" s="244"/>
      <c r="D575" s="234"/>
      <c r="E575" s="245"/>
      <c r="F575" s="273"/>
      <c r="G575" s="273"/>
      <c r="H575" s="273"/>
      <c r="I575" s="273"/>
      <c r="J575" s="273"/>
      <c r="K575" s="273"/>
      <c r="L575" s="273"/>
      <c r="M575" s="273"/>
      <c r="N575" s="273"/>
      <c r="O575" s="273"/>
      <c r="P575" s="273"/>
      <c r="Q575" s="273"/>
    </row>
    <row r="576" spans="1:17" x14ac:dyDescent="0.2">
      <c r="A576" s="243"/>
      <c r="B576" s="217"/>
      <c r="C576" s="244"/>
      <c r="D576" s="234"/>
      <c r="E576" s="245"/>
      <c r="F576" s="273"/>
      <c r="G576" s="273"/>
      <c r="H576" s="273"/>
      <c r="I576" s="273"/>
      <c r="J576" s="273"/>
      <c r="K576" s="273"/>
      <c r="L576" s="273"/>
      <c r="M576" s="273"/>
      <c r="N576" s="273"/>
      <c r="O576" s="273"/>
      <c r="P576" s="273"/>
      <c r="Q576" s="273"/>
    </row>
    <row r="577" spans="1:17" x14ac:dyDescent="0.2">
      <c r="A577" s="243"/>
      <c r="B577" s="217"/>
      <c r="C577" s="244"/>
      <c r="D577" s="234"/>
      <c r="E577" s="245"/>
      <c r="F577" s="273"/>
      <c r="G577" s="273"/>
      <c r="H577" s="273"/>
      <c r="I577" s="273"/>
      <c r="J577" s="273"/>
      <c r="K577" s="273"/>
      <c r="L577" s="273"/>
      <c r="M577" s="273"/>
      <c r="N577" s="273"/>
      <c r="O577" s="273"/>
      <c r="P577" s="273"/>
      <c r="Q577" s="273"/>
    </row>
    <row r="578" spans="1:17" x14ac:dyDescent="0.2">
      <c r="A578" s="243"/>
      <c r="B578" s="217"/>
      <c r="C578" s="244"/>
      <c r="D578" s="234"/>
      <c r="E578" s="245"/>
      <c r="F578" s="273"/>
      <c r="G578" s="273"/>
      <c r="H578" s="273"/>
      <c r="I578" s="273"/>
      <c r="J578" s="273"/>
      <c r="K578" s="273"/>
      <c r="L578" s="273"/>
      <c r="M578" s="273"/>
      <c r="N578" s="273"/>
      <c r="O578" s="273"/>
      <c r="P578" s="273"/>
      <c r="Q578" s="273"/>
    </row>
    <row r="579" spans="1:17" x14ac:dyDescent="0.2">
      <c r="A579" s="243"/>
      <c r="B579" s="217"/>
      <c r="C579" s="244"/>
      <c r="D579" s="234"/>
      <c r="E579" s="245"/>
      <c r="F579" s="273"/>
      <c r="G579" s="273"/>
      <c r="H579" s="273"/>
      <c r="I579" s="273"/>
      <c r="J579" s="273"/>
      <c r="K579" s="273"/>
      <c r="L579" s="273"/>
      <c r="M579" s="273"/>
      <c r="N579" s="273"/>
      <c r="O579" s="273"/>
      <c r="P579" s="273"/>
      <c r="Q579" s="273"/>
    </row>
    <row r="580" spans="1:17" x14ac:dyDescent="0.2">
      <c r="A580" s="243"/>
      <c r="B580" s="217"/>
      <c r="C580" s="244"/>
      <c r="D580" s="234"/>
      <c r="E580" s="245"/>
      <c r="F580" s="273"/>
      <c r="G580" s="273"/>
      <c r="H580" s="273"/>
      <c r="I580" s="273"/>
      <c r="J580" s="273"/>
      <c r="K580" s="273"/>
      <c r="L580" s="273"/>
      <c r="M580" s="273"/>
      <c r="N580" s="273"/>
      <c r="O580" s="273"/>
      <c r="P580" s="273"/>
      <c r="Q580" s="273"/>
    </row>
    <row r="581" spans="1:17" x14ac:dyDescent="0.2">
      <c r="A581" s="243"/>
      <c r="B581" s="217"/>
      <c r="C581" s="244"/>
      <c r="D581" s="234"/>
      <c r="E581" s="245"/>
      <c r="F581" s="273"/>
      <c r="G581" s="273"/>
      <c r="H581" s="273"/>
      <c r="I581" s="273"/>
      <c r="J581" s="273"/>
      <c r="K581" s="273"/>
      <c r="L581" s="273"/>
      <c r="M581" s="273"/>
      <c r="N581" s="273"/>
      <c r="O581" s="273"/>
      <c r="P581" s="273"/>
      <c r="Q581" s="273"/>
    </row>
    <row r="582" spans="1:17" x14ac:dyDescent="0.2">
      <c r="A582" s="243"/>
      <c r="B582" s="217"/>
      <c r="C582" s="244"/>
      <c r="D582" s="234"/>
      <c r="E582" s="245"/>
      <c r="F582" s="273"/>
      <c r="G582" s="273"/>
      <c r="H582" s="273"/>
      <c r="I582" s="273"/>
      <c r="J582" s="273"/>
      <c r="K582" s="273"/>
      <c r="L582" s="273"/>
      <c r="M582" s="273"/>
      <c r="N582" s="273"/>
      <c r="O582" s="273"/>
      <c r="P582" s="273"/>
      <c r="Q582" s="273"/>
    </row>
    <row r="583" spans="1:17" x14ac:dyDescent="0.2">
      <c r="A583" s="243"/>
      <c r="B583" s="217"/>
      <c r="C583" s="244"/>
      <c r="D583" s="234"/>
      <c r="E583" s="245"/>
      <c r="F583" s="273"/>
      <c r="G583" s="273"/>
      <c r="H583" s="273"/>
      <c r="I583" s="273"/>
      <c r="J583" s="273"/>
      <c r="K583" s="273"/>
      <c r="L583" s="273"/>
      <c r="M583" s="273"/>
      <c r="N583" s="273"/>
      <c r="O583" s="273"/>
      <c r="P583" s="273"/>
      <c r="Q583" s="273"/>
    </row>
    <row r="584" spans="1:17" x14ac:dyDescent="0.2">
      <c r="A584" s="243"/>
      <c r="B584" s="217"/>
      <c r="C584" s="244"/>
      <c r="D584" s="234"/>
      <c r="E584" s="245"/>
      <c r="F584" s="273"/>
      <c r="G584" s="273"/>
      <c r="H584" s="273"/>
      <c r="I584" s="273"/>
      <c r="J584" s="273"/>
      <c r="K584" s="273"/>
      <c r="L584" s="273"/>
      <c r="M584" s="273"/>
      <c r="N584" s="273"/>
      <c r="O584" s="273"/>
      <c r="P584" s="273"/>
      <c r="Q584" s="273"/>
    </row>
    <row r="585" spans="1:17" x14ac:dyDescent="0.2">
      <c r="A585" s="243"/>
      <c r="B585" s="217"/>
      <c r="C585" s="244"/>
      <c r="D585" s="234"/>
      <c r="E585" s="245"/>
      <c r="F585" s="273"/>
      <c r="G585" s="273"/>
      <c r="H585" s="273"/>
      <c r="I585" s="273"/>
      <c r="J585" s="273"/>
      <c r="K585" s="273"/>
      <c r="L585" s="273"/>
      <c r="M585" s="273"/>
      <c r="N585" s="273"/>
      <c r="O585" s="273"/>
      <c r="P585" s="273"/>
      <c r="Q585" s="273"/>
    </row>
  </sheetData>
  <mergeCells count="81">
    <mergeCell ref="A474:C474"/>
    <mergeCell ref="A475:C475"/>
    <mergeCell ref="A479:Q479"/>
    <mergeCell ref="A480:Q480"/>
    <mergeCell ref="A482:Q482"/>
    <mergeCell ref="A483:Q483"/>
    <mergeCell ref="A465:I465"/>
    <mergeCell ref="A466:I466"/>
    <mergeCell ref="A467:I467"/>
    <mergeCell ref="A470:C470"/>
    <mergeCell ref="A472:C472"/>
    <mergeCell ref="A473:C473"/>
    <mergeCell ref="A459:I459"/>
    <mergeCell ref="A460:I460"/>
    <mergeCell ref="A461:I461"/>
    <mergeCell ref="A462:I462"/>
    <mergeCell ref="A463:I463"/>
    <mergeCell ref="A464:I464"/>
    <mergeCell ref="A453:I453"/>
    <mergeCell ref="A454:I454"/>
    <mergeCell ref="A455:I455"/>
    <mergeCell ref="A456:I456"/>
    <mergeCell ref="A457:I457"/>
    <mergeCell ref="A458:I458"/>
    <mergeCell ref="A447:I447"/>
    <mergeCell ref="A448:I448"/>
    <mergeCell ref="A449:I449"/>
    <mergeCell ref="A450:I450"/>
    <mergeCell ref="A451:Q451"/>
    <mergeCell ref="A452:I452"/>
    <mergeCell ref="A441:I441"/>
    <mergeCell ref="A442:I442"/>
    <mergeCell ref="A443:I443"/>
    <mergeCell ref="A444:I444"/>
    <mergeCell ref="A445:I445"/>
    <mergeCell ref="A446:I446"/>
    <mergeCell ref="A435:I435"/>
    <mergeCell ref="A436:I436"/>
    <mergeCell ref="A437:I437"/>
    <mergeCell ref="A438:I438"/>
    <mergeCell ref="A439:I439"/>
    <mergeCell ref="A440:I440"/>
    <mergeCell ref="A271:I271"/>
    <mergeCell ref="A272:I272"/>
    <mergeCell ref="A273:I273"/>
    <mergeCell ref="A274:I274"/>
    <mergeCell ref="A275:I275"/>
    <mergeCell ref="A276:Q276"/>
    <mergeCell ref="A265:I265"/>
    <mergeCell ref="A266:I266"/>
    <mergeCell ref="A267:I267"/>
    <mergeCell ref="A268:I268"/>
    <mergeCell ref="A269:I269"/>
    <mergeCell ref="A270:I270"/>
    <mergeCell ref="A29:Q29"/>
    <mergeCell ref="A260:I260"/>
    <mergeCell ref="A261:I261"/>
    <mergeCell ref="A262:I262"/>
    <mergeCell ref="A263:I263"/>
    <mergeCell ref="A264:I264"/>
    <mergeCell ref="J25:M25"/>
    <mergeCell ref="N25:N27"/>
    <mergeCell ref="O25:O27"/>
    <mergeCell ref="P25:P27"/>
    <mergeCell ref="Q25:Q27"/>
    <mergeCell ref="F26:F27"/>
    <mergeCell ref="G26:I26"/>
    <mergeCell ref="J26:J27"/>
    <mergeCell ref="K26:M26"/>
    <mergeCell ref="A25:A27"/>
    <mergeCell ref="B25:B27"/>
    <mergeCell ref="C25:C27"/>
    <mergeCell ref="D25:D27"/>
    <mergeCell ref="E25:E27"/>
    <mergeCell ref="F25:I25"/>
    <mergeCell ref="J16:K16"/>
    <mergeCell ref="J17:K17"/>
    <mergeCell ref="J18:K18"/>
    <mergeCell ref="J19:K19"/>
    <mergeCell ref="J20:K20"/>
    <mergeCell ref="J21:K2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Q429"/>
  <sheetViews>
    <sheetView workbookViewId="0">
      <selection activeCell="O29" sqref="O29"/>
    </sheetView>
  </sheetViews>
  <sheetFormatPr defaultRowHeight="12.75" x14ac:dyDescent="0.2"/>
  <cols>
    <col min="3" max="3" width="47.42578125" customWidth="1"/>
  </cols>
  <sheetData>
    <row r="1" spans="1:17" x14ac:dyDescent="0.2">
      <c r="A1" s="216" t="s">
        <v>100</v>
      </c>
      <c r="B1" s="217"/>
      <c r="C1" s="218"/>
      <c r="D1" s="219"/>
      <c r="E1" s="220"/>
      <c r="F1" s="221"/>
      <c r="G1" s="221"/>
      <c r="H1" s="221"/>
      <c r="I1" s="221"/>
      <c r="J1" s="221"/>
      <c r="K1" s="221"/>
      <c r="L1" s="221"/>
      <c r="M1" s="222" t="s">
        <v>101</v>
      </c>
      <c r="N1" s="223"/>
      <c r="O1" s="221"/>
      <c r="P1" s="221"/>
      <c r="Q1" s="221"/>
    </row>
    <row r="2" spans="1:17" x14ac:dyDescent="0.2">
      <c r="A2" s="224"/>
      <c r="B2" s="217"/>
      <c r="C2" s="218"/>
      <c r="D2" s="219"/>
      <c r="E2" s="220"/>
      <c r="F2" s="221"/>
      <c r="G2" s="221"/>
      <c r="H2" s="221"/>
      <c r="I2" s="221"/>
      <c r="J2" s="221"/>
      <c r="K2" s="221"/>
      <c r="L2" s="221"/>
      <c r="M2" s="224"/>
      <c r="N2" s="223"/>
      <c r="O2" s="221"/>
      <c r="P2" s="221"/>
      <c r="Q2" s="221"/>
    </row>
    <row r="3" spans="1:17" x14ac:dyDescent="0.2">
      <c r="A3" s="224"/>
      <c r="B3" s="217"/>
      <c r="C3" s="218"/>
      <c r="D3" s="219"/>
      <c r="E3" s="220"/>
      <c r="F3" s="221"/>
      <c r="G3" s="221"/>
      <c r="H3" s="221"/>
      <c r="I3" s="221"/>
      <c r="J3" s="221"/>
      <c r="K3" s="221"/>
      <c r="L3" s="221"/>
      <c r="M3" s="224"/>
      <c r="N3" s="223"/>
      <c r="O3" s="221"/>
      <c r="P3" s="221"/>
      <c r="Q3" s="221"/>
    </row>
    <row r="4" spans="1:17" x14ac:dyDescent="0.2">
      <c r="A4" s="224" t="s">
        <v>102</v>
      </c>
      <c r="B4" s="217"/>
      <c r="C4" s="218"/>
      <c r="D4" s="219"/>
      <c r="E4" s="220"/>
      <c r="F4" s="221"/>
      <c r="G4" s="221"/>
      <c r="H4" s="221"/>
      <c r="I4" s="221"/>
      <c r="J4" s="221"/>
      <c r="K4" s="221"/>
      <c r="L4" s="221"/>
      <c r="M4" s="224" t="s">
        <v>102</v>
      </c>
      <c r="N4" s="223"/>
      <c r="O4" s="221"/>
      <c r="P4" s="221"/>
      <c r="Q4" s="221"/>
    </row>
    <row r="5" spans="1:17" x14ac:dyDescent="0.2">
      <c r="A5" s="224" t="s">
        <v>103</v>
      </c>
      <c r="B5" s="217"/>
      <c r="C5" s="218"/>
      <c r="D5" s="219"/>
      <c r="E5" s="220"/>
      <c r="F5" s="221"/>
      <c r="G5" s="221"/>
      <c r="H5" s="221"/>
      <c r="I5" s="221"/>
      <c r="J5" s="221"/>
      <c r="K5" s="221"/>
      <c r="L5" s="221"/>
      <c r="M5" s="225" t="s">
        <v>104</v>
      </c>
      <c r="N5" s="223"/>
      <c r="O5" s="221"/>
      <c r="P5" s="221"/>
      <c r="Q5" s="221"/>
    </row>
    <row r="6" spans="1:17" x14ac:dyDescent="0.2">
      <c r="A6" s="220"/>
      <c r="B6" s="224"/>
      <c r="C6" s="218"/>
      <c r="D6" s="219"/>
      <c r="E6" s="226"/>
      <c r="F6" s="221"/>
      <c r="G6" s="221"/>
      <c r="H6" s="220" t="s">
        <v>105</v>
      </c>
      <c r="I6" s="221"/>
      <c r="J6" s="227"/>
      <c r="K6" s="221"/>
      <c r="L6" s="221"/>
      <c r="M6" s="221"/>
      <c r="N6" s="221"/>
      <c r="O6" s="221"/>
      <c r="P6" s="221"/>
      <c r="Q6" s="221"/>
    </row>
    <row r="7" spans="1:17" x14ac:dyDescent="0.2">
      <c r="A7" s="220"/>
      <c r="B7" s="224"/>
      <c r="C7" s="218"/>
      <c r="D7" s="219"/>
      <c r="E7" s="228"/>
      <c r="F7" s="229"/>
      <c r="G7" s="229"/>
      <c r="H7" s="230" t="s">
        <v>106</v>
      </c>
      <c r="I7" s="230"/>
      <c r="J7" s="231"/>
      <c r="K7" s="221"/>
      <c r="L7" s="221"/>
      <c r="M7" s="221"/>
      <c r="N7" s="221"/>
      <c r="O7" s="221"/>
      <c r="P7" s="221"/>
      <c r="Q7" s="221"/>
    </row>
    <row r="8" spans="1:17" x14ac:dyDescent="0.2">
      <c r="A8" s="220"/>
      <c r="B8" s="224"/>
      <c r="C8" s="218"/>
      <c r="D8" s="219"/>
      <c r="E8" s="226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</row>
    <row r="9" spans="1:17" x14ac:dyDescent="0.2">
      <c r="A9" s="220"/>
      <c r="B9" s="224"/>
      <c r="C9" s="218"/>
      <c r="D9" s="219"/>
      <c r="E9" s="226"/>
      <c r="F9" s="221"/>
      <c r="G9" s="221"/>
      <c r="H9" s="232" t="s">
        <v>2760</v>
      </c>
      <c r="I9" s="232"/>
      <c r="J9" s="221"/>
      <c r="K9" s="221"/>
      <c r="L9" s="221"/>
      <c r="M9" s="221"/>
      <c r="N9" s="221"/>
      <c r="O9" s="221"/>
      <c r="P9" s="221"/>
      <c r="Q9" s="221"/>
    </row>
    <row r="10" spans="1:17" x14ac:dyDescent="0.2">
      <c r="A10" s="220"/>
      <c r="B10" s="224"/>
      <c r="C10" s="218"/>
      <c r="D10" s="219"/>
      <c r="E10" s="226"/>
      <c r="F10" s="221"/>
      <c r="G10" s="221"/>
      <c r="H10" s="220" t="s">
        <v>108</v>
      </c>
      <c r="I10" s="220"/>
      <c r="J10" s="221"/>
      <c r="K10" s="221"/>
      <c r="L10" s="221"/>
      <c r="M10" s="221"/>
      <c r="N10" s="221"/>
      <c r="O10" s="221"/>
      <c r="P10" s="221"/>
      <c r="Q10" s="221"/>
    </row>
    <row r="11" spans="1:17" x14ac:dyDescent="0.2">
      <c r="A11" s="220"/>
      <c r="B11" s="224"/>
      <c r="C11" s="218"/>
      <c r="D11" s="219"/>
      <c r="E11" s="226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</row>
    <row r="12" spans="1:17" x14ac:dyDescent="0.2">
      <c r="A12" s="220"/>
      <c r="B12" s="224"/>
      <c r="C12" s="233"/>
      <c r="D12" s="286"/>
      <c r="E12" s="235"/>
      <c r="F12" s="236" t="s">
        <v>2761</v>
      </c>
      <c r="G12" s="221"/>
      <c r="H12" s="220"/>
      <c r="I12" s="221"/>
      <c r="J12" s="221"/>
      <c r="K12" s="227"/>
      <c r="L12" s="227"/>
      <c r="M12" s="221"/>
      <c r="N12" s="221"/>
      <c r="O12" s="221"/>
      <c r="P12" s="221"/>
      <c r="Q12" s="221"/>
    </row>
    <row r="13" spans="1:17" x14ac:dyDescent="0.2">
      <c r="A13" s="220"/>
      <c r="B13" s="224"/>
      <c r="C13" s="218"/>
      <c r="D13" s="219"/>
      <c r="E13" s="237"/>
      <c r="F13" s="229"/>
      <c r="G13" s="229"/>
      <c r="H13" s="230" t="s">
        <v>110</v>
      </c>
      <c r="I13" s="230"/>
      <c r="J13" s="229"/>
      <c r="K13" s="231"/>
      <c r="L13" s="221"/>
      <c r="M13" s="221"/>
      <c r="N13" s="221"/>
      <c r="O13" s="221"/>
      <c r="P13" s="221"/>
      <c r="Q13" s="221"/>
    </row>
    <row r="14" spans="1:17" x14ac:dyDescent="0.2">
      <c r="A14" s="238"/>
      <c r="B14" s="239"/>
      <c r="C14" s="218"/>
      <c r="D14" s="219"/>
      <c r="E14" s="226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</row>
    <row r="15" spans="1:17" x14ac:dyDescent="0.2">
      <c r="A15" s="220"/>
      <c r="B15" s="224"/>
      <c r="C15" s="218"/>
      <c r="D15" s="235" t="s">
        <v>2762</v>
      </c>
      <c r="E15" s="220"/>
      <c r="F15" s="221"/>
      <c r="G15" s="221"/>
      <c r="H15" s="221"/>
      <c r="I15" s="235"/>
      <c r="J15" s="235"/>
      <c r="K15" s="221"/>
      <c r="L15" s="221"/>
      <c r="M15" s="221"/>
      <c r="N15" s="221"/>
      <c r="O15" s="221"/>
      <c r="P15" s="221"/>
      <c r="Q15" s="221"/>
    </row>
    <row r="16" spans="1:17" x14ac:dyDescent="0.2">
      <c r="A16" s="220"/>
      <c r="B16" s="224"/>
      <c r="C16" s="218"/>
      <c r="D16" s="235" t="s">
        <v>309</v>
      </c>
      <c r="E16" s="220"/>
      <c r="F16" s="221"/>
      <c r="G16" s="221"/>
      <c r="H16" s="221"/>
      <c r="I16" s="235"/>
      <c r="J16" s="240" t="s">
        <v>2763</v>
      </c>
      <c r="K16" s="241"/>
      <c r="L16" s="225" t="s">
        <v>114</v>
      </c>
      <c r="M16" s="221"/>
      <c r="N16" s="221"/>
      <c r="O16" s="221"/>
      <c r="P16" s="221"/>
      <c r="Q16" s="221"/>
    </row>
    <row r="17" spans="1:17" x14ac:dyDescent="0.2">
      <c r="A17" s="220"/>
      <c r="B17" s="224"/>
      <c r="C17" s="218"/>
      <c r="D17" s="235" t="s">
        <v>313</v>
      </c>
      <c r="E17" s="220"/>
      <c r="F17" s="221"/>
      <c r="G17" s="221"/>
      <c r="H17" s="221"/>
      <c r="I17" s="235"/>
      <c r="J17" s="240" t="s">
        <v>2764</v>
      </c>
      <c r="K17" s="241"/>
      <c r="L17" s="225" t="s">
        <v>114</v>
      </c>
      <c r="M17" s="221"/>
      <c r="N17" s="221"/>
      <c r="O17" s="221"/>
      <c r="P17" s="221"/>
      <c r="Q17" s="221"/>
    </row>
    <row r="18" spans="1:17" x14ac:dyDescent="0.2">
      <c r="A18" s="220"/>
      <c r="B18" s="224"/>
      <c r="C18" s="218"/>
      <c r="D18" s="235" t="s">
        <v>1162</v>
      </c>
      <c r="E18" s="220"/>
      <c r="F18" s="221"/>
      <c r="G18" s="221"/>
      <c r="H18" s="221"/>
      <c r="I18" s="235"/>
      <c r="J18" s="240" t="s">
        <v>2765</v>
      </c>
      <c r="K18" s="241"/>
      <c r="L18" s="225" t="s">
        <v>114</v>
      </c>
      <c r="M18" s="221"/>
      <c r="N18" s="221"/>
      <c r="O18" s="221"/>
      <c r="P18" s="221"/>
      <c r="Q18" s="221"/>
    </row>
    <row r="19" spans="1:17" x14ac:dyDescent="0.2">
      <c r="A19" s="220"/>
      <c r="B19" s="224"/>
      <c r="C19" s="218"/>
      <c r="D19" s="235" t="s">
        <v>115</v>
      </c>
      <c r="E19" s="220"/>
      <c r="F19" s="221"/>
      <c r="G19" s="221"/>
      <c r="H19" s="221"/>
      <c r="I19" s="235"/>
      <c r="J19" s="240" t="s">
        <v>2766</v>
      </c>
      <c r="K19" s="241"/>
      <c r="L19" s="225" t="s">
        <v>114</v>
      </c>
      <c r="M19" s="221"/>
      <c r="N19" s="221"/>
      <c r="O19" s="221"/>
      <c r="P19" s="221"/>
      <c r="Q19" s="221"/>
    </row>
    <row r="20" spans="1:17" x14ac:dyDescent="0.2">
      <c r="A20" s="220"/>
      <c r="B20" s="224"/>
      <c r="C20" s="218"/>
      <c r="D20" s="235" t="s">
        <v>117</v>
      </c>
      <c r="E20" s="220"/>
      <c r="F20" s="221"/>
      <c r="G20" s="221"/>
      <c r="H20" s="221"/>
      <c r="I20" s="235"/>
      <c r="J20" s="240" t="s">
        <v>2767</v>
      </c>
      <c r="K20" s="241"/>
      <c r="L20" s="225" t="s">
        <v>119</v>
      </c>
      <c r="M20" s="221"/>
      <c r="N20" s="221"/>
      <c r="O20" s="221"/>
      <c r="P20" s="221"/>
      <c r="Q20" s="221"/>
    </row>
    <row r="21" spans="1:17" x14ac:dyDescent="0.2">
      <c r="A21" s="220"/>
      <c r="B21" s="224"/>
      <c r="C21" s="218"/>
      <c r="D21" s="242" t="s">
        <v>120</v>
      </c>
      <c r="E21" s="220"/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</row>
    <row r="22" spans="1:17" x14ac:dyDescent="0.2">
      <c r="A22" s="220"/>
      <c r="B22" s="224"/>
      <c r="C22" s="218"/>
      <c r="D22" s="219"/>
      <c r="E22" s="220"/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</row>
    <row r="23" spans="1:17" x14ac:dyDescent="0.2">
      <c r="A23" s="243"/>
      <c r="B23" s="217"/>
      <c r="C23" s="244"/>
      <c r="D23" s="234"/>
      <c r="E23" s="245"/>
      <c r="F23" s="223"/>
      <c r="G23" s="223"/>
      <c r="H23" s="223"/>
      <c r="I23" s="223"/>
      <c r="J23" s="223"/>
      <c r="K23" s="223"/>
      <c r="L23" s="223"/>
      <c r="M23" s="223"/>
      <c r="N23" s="223"/>
      <c r="O23" s="223"/>
      <c r="P23" s="223"/>
      <c r="Q23" s="223"/>
    </row>
    <row r="24" spans="1:17" x14ac:dyDescent="0.2">
      <c r="A24" s="246" t="s">
        <v>121</v>
      </c>
      <c r="B24" s="247" t="s">
        <v>122</v>
      </c>
      <c r="C24" s="246" t="s">
        <v>123</v>
      </c>
      <c r="D24" s="246" t="s">
        <v>124</v>
      </c>
      <c r="E24" s="246" t="s">
        <v>125</v>
      </c>
      <c r="F24" s="246" t="s">
        <v>126</v>
      </c>
      <c r="G24" s="248"/>
      <c r="H24" s="248"/>
      <c r="I24" s="248"/>
      <c r="J24" s="246" t="s">
        <v>127</v>
      </c>
      <c r="K24" s="248"/>
      <c r="L24" s="248"/>
      <c r="M24" s="248"/>
      <c r="N24" s="246" t="s">
        <v>128</v>
      </c>
      <c r="O24" s="246" t="s">
        <v>129</v>
      </c>
      <c r="P24" s="246" t="s">
        <v>130</v>
      </c>
      <c r="Q24" s="246" t="s">
        <v>131</v>
      </c>
    </row>
    <row r="25" spans="1:17" x14ac:dyDescent="0.2">
      <c r="A25" s="248"/>
      <c r="B25" s="249"/>
      <c r="C25" s="250"/>
      <c r="D25" s="246"/>
      <c r="E25" s="248"/>
      <c r="F25" s="246" t="s">
        <v>0</v>
      </c>
      <c r="G25" s="246" t="s">
        <v>132</v>
      </c>
      <c r="H25" s="248"/>
      <c r="I25" s="248"/>
      <c r="J25" s="246" t="s">
        <v>0</v>
      </c>
      <c r="K25" s="246" t="s">
        <v>132</v>
      </c>
      <c r="L25" s="248"/>
      <c r="M25" s="248"/>
      <c r="N25" s="246"/>
      <c r="O25" s="246"/>
      <c r="P25" s="246"/>
      <c r="Q25" s="246"/>
    </row>
    <row r="26" spans="1:17" x14ac:dyDescent="0.2">
      <c r="A26" s="248"/>
      <c r="B26" s="249"/>
      <c r="C26" s="250"/>
      <c r="D26" s="246"/>
      <c r="E26" s="248"/>
      <c r="F26" s="248"/>
      <c r="G26" s="251" t="s">
        <v>133</v>
      </c>
      <c r="H26" s="251" t="s">
        <v>134</v>
      </c>
      <c r="I26" s="251" t="s">
        <v>135</v>
      </c>
      <c r="J26" s="248"/>
      <c r="K26" s="251" t="s">
        <v>133</v>
      </c>
      <c r="L26" s="251" t="s">
        <v>134</v>
      </c>
      <c r="M26" s="251" t="s">
        <v>135</v>
      </c>
      <c r="N26" s="246"/>
      <c r="O26" s="246"/>
      <c r="P26" s="246"/>
      <c r="Q26" s="246"/>
    </row>
    <row r="27" spans="1:17" x14ac:dyDescent="0.2">
      <c r="A27" s="252">
        <v>1</v>
      </c>
      <c r="B27" s="253">
        <v>2</v>
      </c>
      <c r="C27" s="251">
        <v>3</v>
      </c>
      <c r="D27" s="251">
        <v>4</v>
      </c>
      <c r="E27" s="252">
        <v>5</v>
      </c>
      <c r="F27" s="254">
        <v>6</v>
      </c>
      <c r="G27" s="254">
        <v>7</v>
      </c>
      <c r="H27" s="254">
        <v>8</v>
      </c>
      <c r="I27" s="254">
        <v>9</v>
      </c>
      <c r="J27" s="254">
        <v>10</v>
      </c>
      <c r="K27" s="254">
        <v>11</v>
      </c>
      <c r="L27" s="254">
        <v>12</v>
      </c>
      <c r="M27" s="254">
        <v>13</v>
      </c>
      <c r="N27" s="254">
        <v>14</v>
      </c>
      <c r="O27" s="254">
        <v>15</v>
      </c>
      <c r="P27" s="254">
        <v>16</v>
      </c>
      <c r="Q27" s="254">
        <v>17</v>
      </c>
    </row>
    <row r="28" spans="1:17" x14ac:dyDescent="0.2">
      <c r="A28" s="255" t="s">
        <v>2768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</row>
    <row r="29" spans="1:17" ht="91.5" x14ac:dyDescent="0.2">
      <c r="A29" s="252">
        <v>1</v>
      </c>
      <c r="B29" s="258" t="s">
        <v>2769</v>
      </c>
      <c r="C29" s="259" t="s">
        <v>2770</v>
      </c>
      <c r="D29" s="260" t="s">
        <v>423</v>
      </c>
      <c r="E29" s="287">
        <v>1</v>
      </c>
      <c r="F29" s="262">
        <v>224.01</v>
      </c>
      <c r="G29" s="262">
        <v>44.84</v>
      </c>
      <c r="H29" s="262">
        <v>4.5599999999999996</v>
      </c>
      <c r="I29" s="262">
        <v>0.18</v>
      </c>
      <c r="J29" s="263">
        <v>224</v>
      </c>
      <c r="K29" s="263">
        <v>45</v>
      </c>
      <c r="L29" s="263">
        <v>5</v>
      </c>
      <c r="M29" s="263"/>
      <c r="N29" s="263">
        <v>3.21</v>
      </c>
      <c r="O29" s="263">
        <v>3.21</v>
      </c>
      <c r="P29" s="263">
        <v>0.01</v>
      </c>
      <c r="Q29" s="263">
        <v>0.01</v>
      </c>
    </row>
    <row r="30" spans="1:17" ht="19.5" x14ac:dyDescent="0.2">
      <c r="A30" s="252"/>
      <c r="B30" s="264"/>
      <c r="C30" s="265" t="s">
        <v>619</v>
      </c>
      <c r="D30" s="261" t="s">
        <v>119</v>
      </c>
      <c r="E30" s="266" t="s">
        <v>2771</v>
      </c>
      <c r="F30" s="267">
        <v>13.97</v>
      </c>
      <c r="G30" s="267">
        <v>13.97</v>
      </c>
      <c r="H30" s="263"/>
      <c r="I30" s="263"/>
      <c r="J30" s="267">
        <v>44.84</v>
      </c>
      <c r="K30" s="267">
        <v>44.84</v>
      </c>
      <c r="L30" s="263"/>
      <c r="M30" s="263"/>
      <c r="N30" s="263"/>
      <c r="O30" s="263"/>
      <c r="P30" s="263"/>
      <c r="Q30" s="263"/>
    </row>
    <row r="31" spans="1:17" ht="22.5" x14ac:dyDescent="0.2">
      <c r="A31" s="252"/>
      <c r="B31" s="268" t="s">
        <v>654</v>
      </c>
      <c r="C31" s="265" t="s">
        <v>655</v>
      </c>
      <c r="D31" s="261" t="s">
        <v>146</v>
      </c>
      <c r="E31" s="266" t="s">
        <v>1033</v>
      </c>
      <c r="F31" s="267">
        <v>172.79</v>
      </c>
      <c r="G31" s="263"/>
      <c r="H31" s="267">
        <v>172.79</v>
      </c>
      <c r="I31" s="267">
        <v>18.2</v>
      </c>
      <c r="J31" s="267">
        <v>1.73</v>
      </c>
      <c r="K31" s="263"/>
      <c r="L31" s="267">
        <v>1.73</v>
      </c>
      <c r="M31" s="267">
        <v>0.18</v>
      </c>
      <c r="N31" s="263"/>
      <c r="O31" s="263"/>
      <c r="P31" s="263"/>
      <c r="Q31" s="263"/>
    </row>
    <row r="32" spans="1:17" ht="19.5" x14ac:dyDescent="0.2">
      <c r="A32" s="252"/>
      <c r="B32" s="268" t="s">
        <v>326</v>
      </c>
      <c r="C32" s="265" t="s">
        <v>327</v>
      </c>
      <c r="D32" s="261" t="s">
        <v>146</v>
      </c>
      <c r="E32" s="266" t="s">
        <v>2772</v>
      </c>
      <c r="F32" s="267">
        <v>8.9700000000000006</v>
      </c>
      <c r="G32" s="263"/>
      <c r="H32" s="267">
        <v>8.9700000000000006</v>
      </c>
      <c r="I32" s="263"/>
      <c r="J32" s="267">
        <v>1.17</v>
      </c>
      <c r="K32" s="263"/>
      <c r="L32" s="267">
        <v>1.17</v>
      </c>
      <c r="M32" s="263"/>
      <c r="N32" s="263"/>
      <c r="O32" s="263"/>
      <c r="P32" s="263"/>
      <c r="Q32" s="263"/>
    </row>
    <row r="33" spans="1:17" ht="19.5" x14ac:dyDescent="0.2">
      <c r="A33" s="252"/>
      <c r="B33" s="268" t="s">
        <v>2773</v>
      </c>
      <c r="C33" s="265" t="s">
        <v>1482</v>
      </c>
      <c r="D33" s="261" t="s">
        <v>146</v>
      </c>
      <c r="E33" s="266" t="s">
        <v>1044</v>
      </c>
      <c r="F33" s="267">
        <v>2.86</v>
      </c>
      <c r="G33" s="263"/>
      <c r="H33" s="267">
        <v>2.86</v>
      </c>
      <c r="I33" s="263"/>
      <c r="J33" s="267">
        <v>0.11</v>
      </c>
      <c r="K33" s="263"/>
      <c r="L33" s="267">
        <v>0.11</v>
      </c>
      <c r="M33" s="263"/>
      <c r="N33" s="263"/>
      <c r="O33" s="263"/>
      <c r="P33" s="263"/>
      <c r="Q33" s="263"/>
    </row>
    <row r="34" spans="1:17" ht="19.5" x14ac:dyDescent="0.2">
      <c r="A34" s="252"/>
      <c r="B34" s="268" t="s">
        <v>2774</v>
      </c>
      <c r="C34" s="265" t="s">
        <v>1488</v>
      </c>
      <c r="D34" s="261" t="s">
        <v>146</v>
      </c>
      <c r="E34" s="266" t="s">
        <v>1210</v>
      </c>
      <c r="F34" s="267">
        <v>1.63</v>
      </c>
      <c r="G34" s="263"/>
      <c r="H34" s="267">
        <v>1.63</v>
      </c>
      <c r="I34" s="263"/>
      <c r="J34" s="267">
        <v>0.36</v>
      </c>
      <c r="K34" s="263"/>
      <c r="L34" s="267">
        <v>0.36</v>
      </c>
      <c r="M34" s="263"/>
      <c r="N34" s="263"/>
      <c r="O34" s="263"/>
      <c r="P34" s="263"/>
      <c r="Q34" s="263"/>
    </row>
    <row r="35" spans="1:17" ht="19.5" x14ac:dyDescent="0.2">
      <c r="A35" s="252"/>
      <c r="B35" s="268" t="s">
        <v>662</v>
      </c>
      <c r="C35" s="265" t="s">
        <v>663</v>
      </c>
      <c r="D35" s="261" t="s">
        <v>146</v>
      </c>
      <c r="E35" s="266" t="s">
        <v>1033</v>
      </c>
      <c r="F35" s="267">
        <v>119.46</v>
      </c>
      <c r="G35" s="263"/>
      <c r="H35" s="267">
        <v>119.46</v>
      </c>
      <c r="I35" s="263"/>
      <c r="J35" s="267">
        <v>1.19</v>
      </c>
      <c r="K35" s="263"/>
      <c r="L35" s="267">
        <v>1.19</v>
      </c>
      <c r="M35" s="263"/>
      <c r="N35" s="263"/>
      <c r="O35" s="263"/>
      <c r="P35" s="263"/>
      <c r="Q35" s="263"/>
    </row>
    <row r="36" spans="1:17" ht="22.5" x14ac:dyDescent="0.2">
      <c r="A36" s="252"/>
      <c r="B36" s="268" t="s">
        <v>2775</v>
      </c>
      <c r="C36" s="265" t="s">
        <v>2776</v>
      </c>
      <c r="D36" s="261" t="s">
        <v>231</v>
      </c>
      <c r="E36" s="266" t="s">
        <v>2777</v>
      </c>
      <c r="F36" s="267">
        <v>35.700000000000003</v>
      </c>
      <c r="G36" s="263"/>
      <c r="H36" s="263"/>
      <c r="I36" s="263"/>
      <c r="J36" s="267">
        <v>0.64</v>
      </c>
      <c r="K36" s="263"/>
      <c r="L36" s="263"/>
      <c r="M36" s="263"/>
      <c r="N36" s="263"/>
      <c r="O36" s="263"/>
      <c r="P36" s="263"/>
      <c r="Q36" s="263"/>
    </row>
    <row r="37" spans="1:17" ht="22.5" x14ac:dyDescent="0.2">
      <c r="A37" s="252"/>
      <c r="B37" s="268" t="s">
        <v>2280</v>
      </c>
      <c r="C37" s="265" t="s">
        <v>2281</v>
      </c>
      <c r="D37" s="261" t="s">
        <v>2282</v>
      </c>
      <c r="E37" s="266" t="s">
        <v>2778</v>
      </c>
      <c r="F37" s="267">
        <v>25.12</v>
      </c>
      <c r="G37" s="263"/>
      <c r="H37" s="263"/>
      <c r="I37" s="263"/>
      <c r="J37" s="267">
        <v>30.65</v>
      </c>
      <c r="K37" s="263"/>
      <c r="L37" s="263"/>
      <c r="M37" s="263"/>
      <c r="N37" s="263"/>
      <c r="O37" s="263"/>
      <c r="P37" s="263"/>
      <c r="Q37" s="263"/>
    </row>
    <row r="38" spans="1:17" ht="22.5" x14ac:dyDescent="0.2">
      <c r="A38" s="252"/>
      <c r="B38" s="268" t="s">
        <v>2284</v>
      </c>
      <c r="C38" s="265" t="s">
        <v>462</v>
      </c>
      <c r="D38" s="261" t="s">
        <v>231</v>
      </c>
      <c r="E38" s="266" t="s">
        <v>1208</v>
      </c>
      <c r="F38" s="267">
        <v>11.66</v>
      </c>
      <c r="G38" s="263"/>
      <c r="H38" s="263"/>
      <c r="I38" s="263"/>
      <c r="J38" s="267">
        <v>0.82</v>
      </c>
      <c r="K38" s="263"/>
      <c r="L38" s="263"/>
      <c r="M38" s="263"/>
      <c r="N38" s="263"/>
      <c r="O38" s="263"/>
      <c r="P38" s="263"/>
      <c r="Q38" s="263"/>
    </row>
    <row r="39" spans="1:17" ht="22.5" x14ac:dyDescent="0.2">
      <c r="A39" s="252"/>
      <c r="B39" s="268" t="s">
        <v>2779</v>
      </c>
      <c r="C39" s="265" t="s">
        <v>2780</v>
      </c>
      <c r="D39" s="261" t="s">
        <v>231</v>
      </c>
      <c r="E39" s="266" t="s">
        <v>2781</v>
      </c>
      <c r="F39" s="267">
        <v>20.3</v>
      </c>
      <c r="G39" s="263"/>
      <c r="H39" s="263"/>
      <c r="I39" s="263"/>
      <c r="J39" s="267">
        <v>0.1</v>
      </c>
      <c r="K39" s="263"/>
      <c r="L39" s="263"/>
      <c r="M39" s="263"/>
      <c r="N39" s="263"/>
      <c r="O39" s="263"/>
      <c r="P39" s="263"/>
      <c r="Q39" s="263"/>
    </row>
    <row r="40" spans="1:17" ht="22.5" x14ac:dyDescent="0.2">
      <c r="A40" s="252"/>
      <c r="B40" s="268" t="s">
        <v>2782</v>
      </c>
      <c r="C40" s="265" t="s">
        <v>372</v>
      </c>
      <c r="D40" s="261" t="s">
        <v>231</v>
      </c>
      <c r="E40" s="266" t="s">
        <v>2783</v>
      </c>
      <c r="F40" s="267">
        <v>16.8</v>
      </c>
      <c r="G40" s="263"/>
      <c r="H40" s="263"/>
      <c r="I40" s="263"/>
      <c r="J40" s="267">
        <v>7.02</v>
      </c>
      <c r="K40" s="263"/>
      <c r="L40" s="263"/>
      <c r="M40" s="263"/>
      <c r="N40" s="263"/>
      <c r="O40" s="263"/>
      <c r="P40" s="263"/>
      <c r="Q40" s="263"/>
    </row>
    <row r="41" spans="1:17" ht="22.5" x14ac:dyDescent="0.2">
      <c r="A41" s="252"/>
      <c r="B41" s="268" t="s">
        <v>2784</v>
      </c>
      <c r="C41" s="265" t="s">
        <v>667</v>
      </c>
      <c r="D41" s="261" t="s">
        <v>231</v>
      </c>
      <c r="E41" s="266" t="s">
        <v>2785</v>
      </c>
      <c r="F41" s="267">
        <v>29.75</v>
      </c>
      <c r="G41" s="263"/>
      <c r="H41" s="263"/>
      <c r="I41" s="263"/>
      <c r="J41" s="267">
        <v>1.37</v>
      </c>
      <c r="K41" s="263"/>
      <c r="L41" s="263"/>
      <c r="M41" s="263"/>
      <c r="N41" s="263"/>
      <c r="O41" s="263"/>
      <c r="P41" s="263"/>
      <c r="Q41" s="263"/>
    </row>
    <row r="42" spans="1:17" ht="22.5" x14ac:dyDescent="0.2">
      <c r="A42" s="252"/>
      <c r="B42" s="268" t="s">
        <v>2786</v>
      </c>
      <c r="C42" s="265" t="s">
        <v>2787</v>
      </c>
      <c r="D42" s="261" t="s">
        <v>231</v>
      </c>
      <c r="E42" s="266" t="s">
        <v>2788</v>
      </c>
      <c r="F42" s="267">
        <v>142.80000000000001</v>
      </c>
      <c r="G42" s="263"/>
      <c r="H42" s="263"/>
      <c r="I42" s="263"/>
      <c r="J42" s="267">
        <v>0.43</v>
      </c>
      <c r="K42" s="263"/>
      <c r="L42" s="263"/>
      <c r="M42" s="263"/>
      <c r="N42" s="263"/>
      <c r="O42" s="263"/>
      <c r="P42" s="263"/>
      <c r="Q42" s="263"/>
    </row>
    <row r="43" spans="1:17" ht="33.75" x14ac:dyDescent="0.2">
      <c r="A43" s="252"/>
      <c r="B43" s="268" t="s">
        <v>2789</v>
      </c>
      <c r="C43" s="265" t="s">
        <v>2790</v>
      </c>
      <c r="D43" s="261" t="s">
        <v>231</v>
      </c>
      <c r="E43" s="266" t="s">
        <v>2791</v>
      </c>
      <c r="F43" s="267">
        <v>200.94</v>
      </c>
      <c r="G43" s="263"/>
      <c r="H43" s="263"/>
      <c r="I43" s="263"/>
      <c r="J43" s="267">
        <v>8.84</v>
      </c>
      <c r="K43" s="263"/>
      <c r="L43" s="263"/>
      <c r="M43" s="263"/>
      <c r="N43" s="263"/>
      <c r="O43" s="263"/>
      <c r="P43" s="263"/>
      <c r="Q43" s="263"/>
    </row>
    <row r="44" spans="1:17" ht="22.5" x14ac:dyDescent="0.2">
      <c r="A44" s="252"/>
      <c r="B44" s="268" t="s">
        <v>2792</v>
      </c>
      <c r="C44" s="265" t="s">
        <v>2287</v>
      </c>
      <c r="D44" s="261" t="s">
        <v>2282</v>
      </c>
      <c r="E44" s="266" t="s">
        <v>2778</v>
      </c>
      <c r="F44" s="267">
        <v>9.0399999999999991</v>
      </c>
      <c r="G44" s="263"/>
      <c r="H44" s="263"/>
      <c r="I44" s="263"/>
      <c r="J44" s="267">
        <v>11.03</v>
      </c>
      <c r="K44" s="263"/>
      <c r="L44" s="263"/>
      <c r="M44" s="263"/>
      <c r="N44" s="263"/>
      <c r="O44" s="263"/>
      <c r="P44" s="263"/>
      <c r="Q44" s="263"/>
    </row>
    <row r="45" spans="1:17" ht="22.5" x14ac:dyDescent="0.2">
      <c r="A45" s="252"/>
      <c r="B45" s="268" t="s">
        <v>2793</v>
      </c>
      <c r="C45" s="265" t="s">
        <v>2794</v>
      </c>
      <c r="D45" s="261" t="s">
        <v>176</v>
      </c>
      <c r="E45" s="266" t="s">
        <v>2795</v>
      </c>
      <c r="F45" s="267">
        <v>92.85</v>
      </c>
      <c r="G45" s="263"/>
      <c r="H45" s="263"/>
      <c r="I45" s="263"/>
      <c r="J45" s="267">
        <v>1.3</v>
      </c>
      <c r="K45" s="263"/>
      <c r="L45" s="263"/>
      <c r="M45" s="263"/>
      <c r="N45" s="263"/>
      <c r="O45" s="263"/>
      <c r="P45" s="263"/>
      <c r="Q45" s="263"/>
    </row>
    <row r="46" spans="1:17" ht="22.5" x14ac:dyDescent="0.2">
      <c r="A46" s="252"/>
      <c r="B46" s="268" t="s">
        <v>2796</v>
      </c>
      <c r="C46" s="265" t="s">
        <v>2797</v>
      </c>
      <c r="D46" s="261" t="s">
        <v>176</v>
      </c>
      <c r="E46" s="266" t="s">
        <v>1200</v>
      </c>
      <c r="F46" s="267">
        <v>47.59</v>
      </c>
      <c r="G46" s="263"/>
      <c r="H46" s="263"/>
      <c r="I46" s="263"/>
      <c r="J46" s="267">
        <v>0.95</v>
      </c>
      <c r="K46" s="263"/>
      <c r="L46" s="263"/>
      <c r="M46" s="263"/>
      <c r="N46" s="263"/>
      <c r="O46" s="263"/>
      <c r="P46" s="263"/>
      <c r="Q46" s="263"/>
    </row>
    <row r="47" spans="1:17" ht="22.5" x14ac:dyDescent="0.2">
      <c r="A47" s="252"/>
      <c r="B47" s="268" t="s">
        <v>2798</v>
      </c>
      <c r="C47" s="265" t="s">
        <v>1303</v>
      </c>
      <c r="D47" s="261" t="s">
        <v>216</v>
      </c>
      <c r="E47" s="266" t="s">
        <v>2788</v>
      </c>
      <c r="F47" s="267">
        <v>16144.61</v>
      </c>
      <c r="G47" s="263"/>
      <c r="H47" s="263"/>
      <c r="I47" s="263"/>
      <c r="J47" s="267">
        <v>48.43</v>
      </c>
      <c r="K47" s="263"/>
      <c r="L47" s="263"/>
      <c r="M47" s="263"/>
      <c r="N47" s="263"/>
      <c r="O47" s="263"/>
      <c r="P47" s="263"/>
      <c r="Q47" s="263"/>
    </row>
    <row r="48" spans="1:17" ht="22.5" x14ac:dyDescent="0.2">
      <c r="A48" s="252"/>
      <c r="B48" s="268" t="s">
        <v>2799</v>
      </c>
      <c r="C48" s="265" t="s">
        <v>2800</v>
      </c>
      <c r="D48" s="261" t="s">
        <v>346</v>
      </c>
      <c r="E48" s="266" t="s">
        <v>2801</v>
      </c>
      <c r="F48" s="267">
        <v>12.38</v>
      </c>
      <c r="G48" s="263"/>
      <c r="H48" s="263"/>
      <c r="I48" s="263"/>
      <c r="J48" s="267">
        <v>50.76</v>
      </c>
      <c r="K48" s="263"/>
      <c r="L48" s="263"/>
      <c r="M48" s="263"/>
      <c r="N48" s="263"/>
      <c r="O48" s="263"/>
      <c r="P48" s="263"/>
      <c r="Q48" s="263"/>
    </row>
    <row r="49" spans="1:17" ht="22.5" x14ac:dyDescent="0.2">
      <c r="A49" s="252"/>
      <c r="B49" s="268" t="s">
        <v>2802</v>
      </c>
      <c r="C49" s="265" t="s">
        <v>2803</v>
      </c>
      <c r="D49" s="261" t="s">
        <v>346</v>
      </c>
      <c r="E49" s="266" t="s">
        <v>2804</v>
      </c>
      <c r="F49" s="267">
        <v>10.8</v>
      </c>
      <c r="G49" s="263"/>
      <c r="H49" s="263"/>
      <c r="I49" s="263"/>
      <c r="J49" s="267">
        <v>10.8</v>
      </c>
      <c r="K49" s="263"/>
      <c r="L49" s="263"/>
      <c r="M49" s="263"/>
      <c r="N49" s="263"/>
      <c r="O49" s="263"/>
      <c r="P49" s="263"/>
      <c r="Q49" s="263"/>
    </row>
    <row r="50" spans="1:17" ht="22.5" x14ac:dyDescent="0.2">
      <c r="A50" s="252"/>
      <c r="B50" s="268" t="s">
        <v>2805</v>
      </c>
      <c r="C50" s="265" t="s">
        <v>2806</v>
      </c>
      <c r="D50" s="261" t="s">
        <v>231</v>
      </c>
      <c r="E50" s="266" t="s">
        <v>2807</v>
      </c>
      <c r="F50" s="267">
        <v>47.39</v>
      </c>
      <c r="G50" s="263"/>
      <c r="H50" s="263"/>
      <c r="I50" s="263"/>
      <c r="J50" s="267">
        <v>0.56999999999999995</v>
      </c>
      <c r="K50" s="263"/>
      <c r="L50" s="263"/>
      <c r="M50" s="263"/>
      <c r="N50" s="263"/>
      <c r="O50" s="263"/>
      <c r="P50" s="263"/>
      <c r="Q50" s="263"/>
    </row>
    <row r="51" spans="1:17" ht="22.5" x14ac:dyDescent="0.2">
      <c r="A51" s="252"/>
      <c r="B51" s="268" t="s">
        <v>481</v>
      </c>
      <c r="C51" s="265" t="s">
        <v>482</v>
      </c>
      <c r="D51" s="261" t="s">
        <v>71</v>
      </c>
      <c r="E51" s="266" t="s">
        <v>2808</v>
      </c>
      <c r="F51" s="267">
        <v>1</v>
      </c>
      <c r="G51" s="263"/>
      <c r="H51" s="263"/>
      <c r="I51" s="263"/>
      <c r="J51" s="267">
        <v>0.9</v>
      </c>
      <c r="K51" s="263"/>
      <c r="L51" s="263"/>
      <c r="M51" s="263"/>
      <c r="N51" s="263"/>
      <c r="O51" s="263"/>
      <c r="P51" s="263"/>
      <c r="Q51" s="263"/>
    </row>
    <row r="52" spans="1:17" ht="65.25" x14ac:dyDescent="0.2">
      <c r="A52" s="252">
        <v>2</v>
      </c>
      <c r="B52" s="258" t="s">
        <v>2809</v>
      </c>
      <c r="C52" s="259" t="s">
        <v>2810</v>
      </c>
      <c r="D52" s="260" t="s">
        <v>346</v>
      </c>
      <c r="E52" s="287">
        <v>1</v>
      </c>
      <c r="F52" s="262" t="s">
        <v>2811</v>
      </c>
      <c r="G52" s="263"/>
      <c r="H52" s="263"/>
      <c r="I52" s="263"/>
      <c r="J52" s="263">
        <v>823</v>
      </c>
      <c r="K52" s="263"/>
      <c r="L52" s="263"/>
      <c r="M52" s="263"/>
      <c r="N52" s="263"/>
      <c r="O52" s="263"/>
      <c r="P52" s="263"/>
      <c r="Q52" s="263"/>
    </row>
    <row r="53" spans="1:17" ht="91.5" x14ac:dyDescent="0.2">
      <c r="A53" s="252">
        <v>3</v>
      </c>
      <c r="B53" s="258" t="s">
        <v>2812</v>
      </c>
      <c r="C53" s="259" t="s">
        <v>2813</v>
      </c>
      <c r="D53" s="260" t="s">
        <v>423</v>
      </c>
      <c r="E53" s="287">
        <v>1</v>
      </c>
      <c r="F53" s="262">
        <v>205</v>
      </c>
      <c r="G53" s="262">
        <v>34.369999999999997</v>
      </c>
      <c r="H53" s="262">
        <v>4.41</v>
      </c>
      <c r="I53" s="262">
        <v>0.18</v>
      </c>
      <c r="J53" s="263">
        <v>205</v>
      </c>
      <c r="K53" s="263">
        <v>34</v>
      </c>
      <c r="L53" s="263">
        <v>4</v>
      </c>
      <c r="M53" s="263"/>
      <c r="N53" s="263">
        <v>2.46</v>
      </c>
      <c r="O53" s="263">
        <v>2.46</v>
      </c>
      <c r="P53" s="263">
        <v>0.01</v>
      </c>
      <c r="Q53" s="263">
        <v>0.01</v>
      </c>
    </row>
    <row r="54" spans="1:17" ht="19.5" x14ac:dyDescent="0.2">
      <c r="A54" s="252"/>
      <c r="B54" s="264"/>
      <c r="C54" s="265" t="s">
        <v>619</v>
      </c>
      <c r="D54" s="261" t="s">
        <v>119</v>
      </c>
      <c r="E54" s="266" t="s">
        <v>2814</v>
      </c>
      <c r="F54" s="267">
        <v>13.97</v>
      </c>
      <c r="G54" s="267">
        <v>13.97</v>
      </c>
      <c r="H54" s="263"/>
      <c r="I54" s="263"/>
      <c r="J54" s="267">
        <v>34.369999999999997</v>
      </c>
      <c r="K54" s="267">
        <v>34.369999999999997</v>
      </c>
      <c r="L54" s="263"/>
      <c r="M54" s="263"/>
      <c r="N54" s="263"/>
      <c r="O54" s="263"/>
      <c r="P54" s="263"/>
      <c r="Q54" s="263"/>
    </row>
    <row r="55" spans="1:17" ht="22.5" x14ac:dyDescent="0.2">
      <c r="A55" s="252"/>
      <c r="B55" s="268" t="s">
        <v>654</v>
      </c>
      <c r="C55" s="265" t="s">
        <v>655</v>
      </c>
      <c r="D55" s="261" t="s">
        <v>146</v>
      </c>
      <c r="E55" s="266" t="s">
        <v>1033</v>
      </c>
      <c r="F55" s="267">
        <v>172.79</v>
      </c>
      <c r="G55" s="263"/>
      <c r="H55" s="267">
        <v>172.79</v>
      </c>
      <c r="I55" s="267">
        <v>18.2</v>
      </c>
      <c r="J55" s="267">
        <v>1.73</v>
      </c>
      <c r="K55" s="263"/>
      <c r="L55" s="267">
        <v>1.73</v>
      </c>
      <c r="M55" s="267">
        <v>0.18</v>
      </c>
      <c r="N55" s="263"/>
      <c r="O55" s="263"/>
      <c r="P55" s="263"/>
      <c r="Q55" s="263"/>
    </row>
    <row r="56" spans="1:17" ht="19.5" x14ac:dyDescent="0.2">
      <c r="A56" s="252"/>
      <c r="B56" s="268" t="s">
        <v>326</v>
      </c>
      <c r="C56" s="265" t="s">
        <v>327</v>
      </c>
      <c r="D56" s="261" t="s">
        <v>146</v>
      </c>
      <c r="E56" s="266" t="s">
        <v>2772</v>
      </c>
      <c r="F56" s="267">
        <v>8.9700000000000006</v>
      </c>
      <c r="G56" s="263"/>
      <c r="H56" s="267">
        <v>8.9700000000000006</v>
      </c>
      <c r="I56" s="263"/>
      <c r="J56" s="267">
        <v>1.17</v>
      </c>
      <c r="K56" s="263"/>
      <c r="L56" s="267">
        <v>1.17</v>
      </c>
      <c r="M56" s="263"/>
      <c r="N56" s="263"/>
      <c r="O56" s="263"/>
      <c r="P56" s="263"/>
      <c r="Q56" s="263"/>
    </row>
    <row r="57" spans="1:17" ht="19.5" x14ac:dyDescent="0.2">
      <c r="A57" s="252"/>
      <c r="B57" s="268" t="s">
        <v>2773</v>
      </c>
      <c r="C57" s="265" t="s">
        <v>1482</v>
      </c>
      <c r="D57" s="261" t="s">
        <v>146</v>
      </c>
      <c r="E57" s="266" t="s">
        <v>1044</v>
      </c>
      <c r="F57" s="267">
        <v>2.86</v>
      </c>
      <c r="G57" s="263"/>
      <c r="H57" s="267">
        <v>2.86</v>
      </c>
      <c r="I57" s="263"/>
      <c r="J57" s="267">
        <v>0.11</v>
      </c>
      <c r="K57" s="263"/>
      <c r="L57" s="267">
        <v>0.11</v>
      </c>
      <c r="M57" s="263"/>
      <c r="N57" s="263"/>
      <c r="O57" s="263"/>
      <c r="P57" s="263"/>
      <c r="Q57" s="263"/>
    </row>
    <row r="58" spans="1:17" ht="19.5" x14ac:dyDescent="0.2">
      <c r="A58" s="252"/>
      <c r="B58" s="268" t="s">
        <v>2774</v>
      </c>
      <c r="C58" s="265" t="s">
        <v>1488</v>
      </c>
      <c r="D58" s="261" t="s">
        <v>146</v>
      </c>
      <c r="E58" s="266" t="s">
        <v>2772</v>
      </c>
      <c r="F58" s="267">
        <v>1.63</v>
      </c>
      <c r="G58" s="263"/>
      <c r="H58" s="267">
        <v>1.63</v>
      </c>
      <c r="I58" s="263"/>
      <c r="J58" s="267">
        <v>0.21</v>
      </c>
      <c r="K58" s="263"/>
      <c r="L58" s="267">
        <v>0.21</v>
      </c>
      <c r="M58" s="263"/>
      <c r="N58" s="263"/>
      <c r="O58" s="263"/>
      <c r="P58" s="263"/>
      <c r="Q58" s="263"/>
    </row>
    <row r="59" spans="1:17" ht="19.5" x14ac:dyDescent="0.2">
      <c r="A59" s="252"/>
      <c r="B59" s="268" t="s">
        <v>662</v>
      </c>
      <c r="C59" s="265" t="s">
        <v>663</v>
      </c>
      <c r="D59" s="261" t="s">
        <v>146</v>
      </c>
      <c r="E59" s="266" t="s">
        <v>1033</v>
      </c>
      <c r="F59" s="267">
        <v>119.46</v>
      </c>
      <c r="G59" s="263"/>
      <c r="H59" s="267">
        <v>119.46</v>
      </c>
      <c r="I59" s="263"/>
      <c r="J59" s="267">
        <v>1.19</v>
      </c>
      <c r="K59" s="263"/>
      <c r="L59" s="267">
        <v>1.19</v>
      </c>
      <c r="M59" s="263"/>
      <c r="N59" s="263"/>
      <c r="O59" s="263"/>
      <c r="P59" s="263"/>
      <c r="Q59" s="263"/>
    </row>
    <row r="60" spans="1:17" ht="22.5" x14ac:dyDescent="0.2">
      <c r="A60" s="252"/>
      <c r="B60" s="268" t="s">
        <v>2775</v>
      </c>
      <c r="C60" s="265" t="s">
        <v>2776</v>
      </c>
      <c r="D60" s="261" t="s">
        <v>231</v>
      </c>
      <c r="E60" s="266" t="s">
        <v>1773</v>
      </c>
      <c r="F60" s="267">
        <v>35.700000000000003</v>
      </c>
      <c r="G60" s="263"/>
      <c r="H60" s="263"/>
      <c r="I60" s="263"/>
      <c r="J60" s="267">
        <v>0.04</v>
      </c>
      <c r="K60" s="263"/>
      <c r="L60" s="263"/>
      <c r="M60" s="263"/>
      <c r="N60" s="263"/>
      <c r="O60" s="263"/>
      <c r="P60" s="263"/>
      <c r="Q60" s="263"/>
    </row>
    <row r="61" spans="1:17" ht="22.5" x14ac:dyDescent="0.2">
      <c r="A61" s="252"/>
      <c r="B61" s="268" t="s">
        <v>2280</v>
      </c>
      <c r="C61" s="265" t="s">
        <v>2281</v>
      </c>
      <c r="D61" s="261" t="s">
        <v>2282</v>
      </c>
      <c r="E61" s="266" t="s">
        <v>2778</v>
      </c>
      <c r="F61" s="267">
        <v>25.12</v>
      </c>
      <c r="G61" s="263"/>
      <c r="H61" s="263"/>
      <c r="I61" s="263"/>
      <c r="J61" s="267">
        <v>30.65</v>
      </c>
      <c r="K61" s="263"/>
      <c r="L61" s="263"/>
      <c r="M61" s="263"/>
      <c r="N61" s="263"/>
      <c r="O61" s="263"/>
      <c r="P61" s="263"/>
      <c r="Q61" s="263"/>
    </row>
    <row r="62" spans="1:17" ht="22.5" x14ac:dyDescent="0.2">
      <c r="A62" s="252"/>
      <c r="B62" s="268" t="s">
        <v>2284</v>
      </c>
      <c r="C62" s="265" t="s">
        <v>462</v>
      </c>
      <c r="D62" s="261" t="s">
        <v>231</v>
      </c>
      <c r="E62" s="266" t="s">
        <v>1208</v>
      </c>
      <c r="F62" s="267">
        <v>11.66</v>
      </c>
      <c r="G62" s="263"/>
      <c r="H62" s="263"/>
      <c r="I62" s="263"/>
      <c r="J62" s="267">
        <v>0.82</v>
      </c>
      <c r="K62" s="263"/>
      <c r="L62" s="263"/>
      <c r="M62" s="263"/>
      <c r="N62" s="263"/>
      <c r="O62" s="263"/>
      <c r="P62" s="263"/>
      <c r="Q62" s="263"/>
    </row>
    <row r="63" spans="1:17" ht="22.5" x14ac:dyDescent="0.2">
      <c r="A63" s="252"/>
      <c r="B63" s="268" t="s">
        <v>2779</v>
      </c>
      <c r="C63" s="265" t="s">
        <v>2780</v>
      </c>
      <c r="D63" s="261" t="s">
        <v>231</v>
      </c>
      <c r="E63" s="266" t="s">
        <v>1610</v>
      </c>
      <c r="F63" s="267">
        <v>20.3</v>
      </c>
      <c r="G63" s="263"/>
      <c r="H63" s="263"/>
      <c r="I63" s="263"/>
      <c r="J63" s="267">
        <v>0.04</v>
      </c>
      <c r="K63" s="263"/>
      <c r="L63" s="263"/>
      <c r="M63" s="263"/>
      <c r="N63" s="263"/>
      <c r="O63" s="263"/>
      <c r="P63" s="263"/>
      <c r="Q63" s="263"/>
    </row>
    <row r="64" spans="1:17" ht="22.5" x14ac:dyDescent="0.2">
      <c r="A64" s="252"/>
      <c r="B64" s="268" t="s">
        <v>2782</v>
      </c>
      <c r="C64" s="265" t="s">
        <v>372</v>
      </c>
      <c r="D64" s="261" t="s">
        <v>231</v>
      </c>
      <c r="E64" s="266" t="s">
        <v>2815</v>
      </c>
      <c r="F64" s="267">
        <v>16.8</v>
      </c>
      <c r="G64" s="263"/>
      <c r="H64" s="263"/>
      <c r="I64" s="263"/>
      <c r="J64" s="267">
        <v>4.54</v>
      </c>
      <c r="K64" s="263"/>
      <c r="L64" s="263"/>
      <c r="M64" s="263"/>
      <c r="N64" s="263"/>
      <c r="O64" s="263"/>
      <c r="P64" s="263"/>
      <c r="Q64" s="263"/>
    </row>
    <row r="65" spans="1:17" ht="22.5" x14ac:dyDescent="0.2">
      <c r="A65" s="252"/>
      <c r="B65" s="268" t="s">
        <v>2784</v>
      </c>
      <c r="C65" s="265" t="s">
        <v>667</v>
      </c>
      <c r="D65" s="261" t="s">
        <v>231</v>
      </c>
      <c r="E65" s="266" t="s">
        <v>2791</v>
      </c>
      <c r="F65" s="267">
        <v>29.75</v>
      </c>
      <c r="G65" s="263"/>
      <c r="H65" s="263"/>
      <c r="I65" s="263"/>
      <c r="J65" s="267">
        <v>1.31</v>
      </c>
      <c r="K65" s="263"/>
      <c r="L65" s="263"/>
      <c r="M65" s="263"/>
      <c r="N65" s="263"/>
      <c r="O65" s="263"/>
      <c r="P65" s="263"/>
      <c r="Q65" s="263"/>
    </row>
    <row r="66" spans="1:17" ht="22.5" x14ac:dyDescent="0.2">
      <c r="A66" s="252"/>
      <c r="B66" s="268" t="s">
        <v>2786</v>
      </c>
      <c r="C66" s="265" t="s">
        <v>2787</v>
      </c>
      <c r="D66" s="261" t="s">
        <v>231</v>
      </c>
      <c r="E66" s="266" t="s">
        <v>1773</v>
      </c>
      <c r="F66" s="267">
        <v>142.80000000000001</v>
      </c>
      <c r="G66" s="263"/>
      <c r="H66" s="263"/>
      <c r="I66" s="263"/>
      <c r="J66" s="267">
        <v>0.14000000000000001</v>
      </c>
      <c r="K66" s="263"/>
      <c r="L66" s="263"/>
      <c r="M66" s="263"/>
      <c r="N66" s="263"/>
      <c r="O66" s="263"/>
      <c r="P66" s="263"/>
      <c r="Q66" s="263"/>
    </row>
    <row r="67" spans="1:17" ht="33.75" x14ac:dyDescent="0.2">
      <c r="A67" s="252"/>
      <c r="B67" s="268" t="s">
        <v>2789</v>
      </c>
      <c r="C67" s="265" t="s">
        <v>2790</v>
      </c>
      <c r="D67" s="261" t="s">
        <v>231</v>
      </c>
      <c r="E67" s="266" t="s">
        <v>2816</v>
      </c>
      <c r="F67" s="267">
        <v>200.94</v>
      </c>
      <c r="G67" s="263"/>
      <c r="H67" s="263"/>
      <c r="I67" s="263"/>
      <c r="J67" s="267">
        <v>4.82</v>
      </c>
      <c r="K67" s="263"/>
      <c r="L67" s="263"/>
      <c r="M67" s="263"/>
      <c r="N67" s="263"/>
      <c r="O67" s="263"/>
      <c r="P67" s="263"/>
      <c r="Q67" s="263"/>
    </row>
    <row r="68" spans="1:17" ht="22.5" x14ac:dyDescent="0.2">
      <c r="A68" s="252"/>
      <c r="B68" s="268" t="s">
        <v>2792</v>
      </c>
      <c r="C68" s="265" t="s">
        <v>2287</v>
      </c>
      <c r="D68" s="261" t="s">
        <v>2282</v>
      </c>
      <c r="E68" s="266" t="s">
        <v>2778</v>
      </c>
      <c r="F68" s="267">
        <v>9.0399999999999991</v>
      </c>
      <c r="G68" s="263"/>
      <c r="H68" s="263"/>
      <c r="I68" s="263"/>
      <c r="J68" s="267">
        <v>11.03</v>
      </c>
      <c r="K68" s="263"/>
      <c r="L68" s="263"/>
      <c r="M68" s="263"/>
      <c r="N68" s="263"/>
      <c r="O68" s="263"/>
      <c r="P68" s="263"/>
      <c r="Q68" s="263"/>
    </row>
    <row r="69" spans="1:17" ht="22.5" x14ac:dyDescent="0.2">
      <c r="A69" s="252"/>
      <c r="B69" s="268" t="s">
        <v>2793</v>
      </c>
      <c r="C69" s="265" t="s">
        <v>2794</v>
      </c>
      <c r="D69" s="261" t="s">
        <v>176</v>
      </c>
      <c r="E69" s="266" t="s">
        <v>1033</v>
      </c>
      <c r="F69" s="267">
        <v>92.85</v>
      </c>
      <c r="G69" s="263"/>
      <c r="H69" s="263"/>
      <c r="I69" s="263"/>
      <c r="J69" s="267">
        <v>0.93</v>
      </c>
      <c r="K69" s="263"/>
      <c r="L69" s="263"/>
      <c r="M69" s="263"/>
      <c r="N69" s="263"/>
      <c r="O69" s="263"/>
      <c r="P69" s="263"/>
      <c r="Q69" s="263"/>
    </row>
    <row r="70" spans="1:17" ht="22.5" x14ac:dyDescent="0.2">
      <c r="A70" s="252"/>
      <c r="B70" s="268" t="s">
        <v>2796</v>
      </c>
      <c r="C70" s="265" t="s">
        <v>2797</v>
      </c>
      <c r="D70" s="261" t="s">
        <v>176</v>
      </c>
      <c r="E70" s="266" t="s">
        <v>1200</v>
      </c>
      <c r="F70" s="267">
        <v>47.59</v>
      </c>
      <c r="G70" s="263"/>
      <c r="H70" s="263"/>
      <c r="I70" s="263"/>
      <c r="J70" s="267">
        <v>0.95</v>
      </c>
      <c r="K70" s="263"/>
      <c r="L70" s="263"/>
      <c r="M70" s="263"/>
      <c r="N70" s="263"/>
      <c r="O70" s="263"/>
      <c r="P70" s="263"/>
      <c r="Q70" s="263"/>
    </row>
    <row r="71" spans="1:17" ht="22.5" x14ac:dyDescent="0.2">
      <c r="A71" s="252"/>
      <c r="B71" s="268" t="s">
        <v>2798</v>
      </c>
      <c r="C71" s="265" t="s">
        <v>1303</v>
      </c>
      <c r="D71" s="261" t="s">
        <v>216</v>
      </c>
      <c r="E71" s="266" t="s">
        <v>2788</v>
      </c>
      <c r="F71" s="267">
        <v>16144.61</v>
      </c>
      <c r="G71" s="263"/>
      <c r="H71" s="263"/>
      <c r="I71" s="263"/>
      <c r="J71" s="267">
        <v>48.43</v>
      </c>
      <c r="K71" s="263"/>
      <c r="L71" s="263"/>
      <c r="M71" s="263"/>
      <c r="N71" s="263"/>
      <c r="O71" s="263"/>
      <c r="P71" s="263"/>
      <c r="Q71" s="263"/>
    </row>
    <row r="72" spans="1:17" ht="22.5" x14ac:dyDescent="0.2">
      <c r="A72" s="252"/>
      <c r="B72" s="268" t="s">
        <v>2799</v>
      </c>
      <c r="C72" s="265" t="s">
        <v>2800</v>
      </c>
      <c r="D72" s="261" t="s">
        <v>346</v>
      </c>
      <c r="E72" s="266" t="s">
        <v>2801</v>
      </c>
      <c r="F72" s="267">
        <v>12.38</v>
      </c>
      <c r="G72" s="263"/>
      <c r="H72" s="263"/>
      <c r="I72" s="263"/>
      <c r="J72" s="267">
        <v>50.76</v>
      </c>
      <c r="K72" s="263"/>
      <c r="L72" s="263"/>
      <c r="M72" s="263"/>
      <c r="N72" s="263"/>
      <c r="O72" s="263"/>
      <c r="P72" s="263"/>
      <c r="Q72" s="263"/>
    </row>
    <row r="73" spans="1:17" ht="22.5" x14ac:dyDescent="0.2">
      <c r="A73" s="252"/>
      <c r="B73" s="268" t="s">
        <v>2802</v>
      </c>
      <c r="C73" s="265" t="s">
        <v>2803</v>
      </c>
      <c r="D73" s="261" t="s">
        <v>346</v>
      </c>
      <c r="E73" s="266" t="s">
        <v>2804</v>
      </c>
      <c r="F73" s="267">
        <v>10.8</v>
      </c>
      <c r="G73" s="263"/>
      <c r="H73" s="263"/>
      <c r="I73" s="263"/>
      <c r="J73" s="267">
        <v>10.8</v>
      </c>
      <c r="K73" s="263"/>
      <c r="L73" s="263"/>
      <c r="M73" s="263"/>
      <c r="N73" s="263"/>
      <c r="O73" s="263"/>
      <c r="P73" s="263"/>
      <c r="Q73" s="263"/>
    </row>
    <row r="74" spans="1:17" ht="22.5" x14ac:dyDescent="0.2">
      <c r="A74" s="252"/>
      <c r="B74" s="268" t="s">
        <v>2805</v>
      </c>
      <c r="C74" s="265" t="s">
        <v>2806</v>
      </c>
      <c r="D74" s="261" t="s">
        <v>231</v>
      </c>
      <c r="E74" s="266" t="s">
        <v>2817</v>
      </c>
      <c r="F74" s="267">
        <v>47.39</v>
      </c>
      <c r="G74" s="263"/>
      <c r="H74" s="263"/>
      <c r="I74" s="263"/>
      <c r="J74" s="267">
        <v>0.28000000000000003</v>
      </c>
      <c r="K74" s="263"/>
      <c r="L74" s="263"/>
      <c r="M74" s="263"/>
      <c r="N74" s="263"/>
      <c r="O74" s="263"/>
      <c r="P74" s="263"/>
      <c r="Q74" s="263"/>
    </row>
    <row r="75" spans="1:17" ht="22.5" x14ac:dyDescent="0.2">
      <c r="A75" s="252"/>
      <c r="B75" s="268" t="s">
        <v>481</v>
      </c>
      <c r="C75" s="265" t="s">
        <v>482</v>
      </c>
      <c r="D75" s="261" t="s">
        <v>71</v>
      </c>
      <c r="E75" s="266" t="s">
        <v>2818</v>
      </c>
      <c r="F75" s="267">
        <v>1</v>
      </c>
      <c r="G75" s="263"/>
      <c r="H75" s="263"/>
      <c r="I75" s="263"/>
      <c r="J75" s="267">
        <v>0.69</v>
      </c>
      <c r="K75" s="263"/>
      <c r="L75" s="263"/>
      <c r="M75" s="263"/>
      <c r="N75" s="263"/>
      <c r="O75" s="263"/>
      <c r="P75" s="263"/>
      <c r="Q75" s="263"/>
    </row>
    <row r="76" spans="1:17" ht="65.25" x14ac:dyDescent="0.2">
      <c r="A76" s="252">
        <v>4</v>
      </c>
      <c r="B76" s="258" t="s">
        <v>2819</v>
      </c>
      <c r="C76" s="259" t="s">
        <v>2820</v>
      </c>
      <c r="D76" s="260" t="s">
        <v>346</v>
      </c>
      <c r="E76" s="287">
        <v>1</v>
      </c>
      <c r="F76" s="262" t="s">
        <v>2821</v>
      </c>
      <c r="G76" s="263"/>
      <c r="H76" s="263"/>
      <c r="I76" s="263"/>
      <c r="J76" s="263">
        <v>1190</v>
      </c>
      <c r="K76" s="263"/>
      <c r="L76" s="263"/>
      <c r="M76" s="263"/>
      <c r="N76" s="263"/>
      <c r="O76" s="263"/>
      <c r="P76" s="263"/>
      <c r="Q76" s="263"/>
    </row>
    <row r="77" spans="1:17" x14ac:dyDescent="0.2">
      <c r="A77" s="257" t="s">
        <v>2822</v>
      </c>
      <c r="B77" s="256"/>
      <c r="C77" s="256"/>
      <c r="D77" s="256"/>
      <c r="E77" s="256"/>
      <c r="F77" s="256"/>
      <c r="G77" s="256"/>
      <c r="H77" s="256"/>
      <c r="I77" s="256"/>
      <c r="J77" s="256"/>
      <c r="K77" s="256"/>
      <c r="L77" s="256"/>
      <c r="M77" s="256"/>
      <c r="N77" s="256"/>
      <c r="O77" s="256"/>
      <c r="P77" s="256"/>
      <c r="Q77" s="256"/>
    </row>
    <row r="78" spans="1:17" ht="43.5" x14ac:dyDescent="0.2">
      <c r="A78" s="252">
        <v>5</v>
      </c>
      <c r="B78" s="258" t="s">
        <v>651</v>
      </c>
      <c r="C78" s="259" t="s">
        <v>1206</v>
      </c>
      <c r="D78" s="260" t="s">
        <v>423</v>
      </c>
      <c r="E78" s="287">
        <v>1</v>
      </c>
      <c r="F78" s="262">
        <v>99.26</v>
      </c>
      <c r="G78" s="262">
        <v>33.11</v>
      </c>
      <c r="H78" s="262">
        <v>62.05</v>
      </c>
      <c r="I78" s="262">
        <v>4.71</v>
      </c>
      <c r="J78" s="263">
        <v>99</v>
      </c>
      <c r="K78" s="263">
        <v>33</v>
      </c>
      <c r="L78" s="263">
        <v>62</v>
      </c>
      <c r="M78" s="263">
        <v>5</v>
      </c>
      <c r="N78" s="263">
        <v>2.37</v>
      </c>
      <c r="O78" s="263">
        <v>2.37</v>
      </c>
      <c r="P78" s="263">
        <v>0.28999999999999998</v>
      </c>
      <c r="Q78" s="263">
        <v>0.28999999999999998</v>
      </c>
    </row>
    <row r="79" spans="1:17" ht="19.5" x14ac:dyDescent="0.2">
      <c r="A79" s="252"/>
      <c r="B79" s="264"/>
      <c r="C79" s="265" t="s">
        <v>619</v>
      </c>
      <c r="D79" s="261" t="s">
        <v>119</v>
      </c>
      <c r="E79" s="266" t="s">
        <v>1207</v>
      </c>
      <c r="F79" s="267">
        <v>13.97</v>
      </c>
      <c r="G79" s="267">
        <v>13.97</v>
      </c>
      <c r="H79" s="263"/>
      <c r="I79" s="263"/>
      <c r="J79" s="267">
        <v>33.11</v>
      </c>
      <c r="K79" s="267">
        <v>33.11</v>
      </c>
      <c r="L79" s="263"/>
      <c r="M79" s="263"/>
      <c r="N79" s="263"/>
      <c r="O79" s="263"/>
      <c r="P79" s="263"/>
      <c r="Q79" s="263"/>
    </row>
    <row r="80" spans="1:17" ht="22.5" x14ac:dyDescent="0.2">
      <c r="A80" s="252"/>
      <c r="B80" s="268" t="s">
        <v>654</v>
      </c>
      <c r="C80" s="265" t="s">
        <v>655</v>
      </c>
      <c r="D80" s="261" t="s">
        <v>146</v>
      </c>
      <c r="E80" s="266" t="s">
        <v>1208</v>
      </c>
      <c r="F80" s="267">
        <v>172.79</v>
      </c>
      <c r="G80" s="263"/>
      <c r="H80" s="267">
        <v>172.79</v>
      </c>
      <c r="I80" s="267">
        <v>18.2</v>
      </c>
      <c r="J80" s="267">
        <v>12.1</v>
      </c>
      <c r="K80" s="263"/>
      <c r="L80" s="267">
        <v>12.1</v>
      </c>
      <c r="M80" s="267">
        <v>1.27</v>
      </c>
      <c r="N80" s="263"/>
      <c r="O80" s="263"/>
      <c r="P80" s="263"/>
      <c r="Q80" s="263"/>
    </row>
    <row r="81" spans="1:17" ht="19.5" x14ac:dyDescent="0.2">
      <c r="A81" s="252"/>
      <c r="B81" s="268" t="s">
        <v>326</v>
      </c>
      <c r="C81" s="265" t="s">
        <v>327</v>
      </c>
      <c r="D81" s="261" t="s">
        <v>146</v>
      </c>
      <c r="E81" s="266" t="s">
        <v>1209</v>
      </c>
      <c r="F81" s="267">
        <v>8.9700000000000006</v>
      </c>
      <c r="G81" s="263"/>
      <c r="H81" s="267">
        <v>8.9700000000000006</v>
      </c>
      <c r="I81" s="263"/>
      <c r="J81" s="267">
        <v>6.37</v>
      </c>
      <c r="K81" s="263"/>
      <c r="L81" s="267">
        <v>6.37</v>
      </c>
      <c r="M81" s="263"/>
      <c r="N81" s="263"/>
      <c r="O81" s="263"/>
      <c r="P81" s="263"/>
      <c r="Q81" s="263"/>
    </row>
    <row r="82" spans="1:17" ht="33.75" x14ac:dyDescent="0.2">
      <c r="A82" s="252"/>
      <c r="B82" s="268" t="s">
        <v>658</v>
      </c>
      <c r="C82" s="265" t="s">
        <v>155</v>
      </c>
      <c r="D82" s="261" t="s">
        <v>146</v>
      </c>
      <c r="E82" s="266" t="s">
        <v>1210</v>
      </c>
      <c r="F82" s="267">
        <v>103.34</v>
      </c>
      <c r="G82" s="263"/>
      <c r="H82" s="267">
        <v>103.34</v>
      </c>
      <c r="I82" s="267">
        <v>15.62</v>
      </c>
      <c r="J82" s="267">
        <v>22.73</v>
      </c>
      <c r="K82" s="263"/>
      <c r="L82" s="267">
        <v>22.73</v>
      </c>
      <c r="M82" s="267">
        <v>3.44</v>
      </c>
      <c r="N82" s="263"/>
      <c r="O82" s="263"/>
      <c r="P82" s="263"/>
      <c r="Q82" s="263"/>
    </row>
    <row r="83" spans="1:17" ht="22.5" x14ac:dyDescent="0.2">
      <c r="A83" s="252"/>
      <c r="B83" s="268" t="s">
        <v>660</v>
      </c>
      <c r="C83" s="265" t="s">
        <v>661</v>
      </c>
      <c r="D83" s="261" t="s">
        <v>146</v>
      </c>
      <c r="E83" s="266" t="s">
        <v>1210</v>
      </c>
      <c r="F83" s="267">
        <v>56.77</v>
      </c>
      <c r="G83" s="263"/>
      <c r="H83" s="267">
        <v>56.77</v>
      </c>
      <c r="I83" s="263"/>
      <c r="J83" s="267">
        <v>12.49</v>
      </c>
      <c r="K83" s="263"/>
      <c r="L83" s="267">
        <v>12.49</v>
      </c>
      <c r="M83" s="263"/>
      <c r="N83" s="263"/>
      <c r="O83" s="263"/>
      <c r="P83" s="263"/>
      <c r="Q83" s="263"/>
    </row>
    <row r="84" spans="1:17" ht="19.5" x14ac:dyDescent="0.2">
      <c r="A84" s="252"/>
      <c r="B84" s="268" t="s">
        <v>662</v>
      </c>
      <c r="C84" s="265" t="s">
        <v>663</v>
      </c>
      <c r="D84" s="261" t="s">
        <v>146</v>
      </c>
      <c r="E84" s="266" t="s">
        <v>1208</v>
      </c>
      <c r="F84" s="267">
        <v>119.46</v>
      </c>
      <c r="G84" s="263"/>
      <c r="H84" s="267">
        <v>119.46</v>
      </c>
      <c r="I84" s="263"/>
      <c r="J84" s="267">
        <v>8.36</v>
      </c>
      <c r="K84" s="263"/>
      <c r="L84" s="267">
        <v>8.36</v>
      </c>
      <c r="M84" s="263"/>
      <c r="N84" s="263"/>
      <c r="O84" s="263"/>
      <c r="P84" s="263"/>
      <c r="Q84" s="263"/>
    </row>
    <row r="85" spans="1:17" ht="22.5" x14ac:dyDescent="0.2">
      <c r="A85" s="252"/>
      <c r="B85" s="268" t="s">
        <v>664</v>
      </c>
      <c r="C85" s="265" t="s">
        <v>462</v>
      </c>
      <c r="D85" s="261" t="s">
        <v>231</v>
      </c>
      <c r="E85" s="266" t="s">
        <v>1211</v>
      </c>
      <c r="F85" s="267">
        <v>11.66</v>
      </c>
      <c r="G85" s="263"/>
      <c r="H85" s="263"/>
      <c r="I85" s="263"/>
      <c r="J85" s="267">
        <v>1.17</v>
      </c>
      <c r="K85" s="263"/>
      <c r="L85" s="263"/>
      <c r="M85" s="263"/>
      <c r="N85" s="263"/>
      <c r="O85" s="263"/>
      <c r="P85" s="263"/>
      <c r="Q85" s="263"/>
    </row>
    <row r="86" spans="1:17" ht="22.5" x14ac:dyDescent="0.2">
      <c r="A86" s="252"/>
      <c r="B86" s="268" t="s">
        <v>665</v>
      </c>
      <c r="C86" s="265" t="s">
        <v>372</v>
      </c>
      <c r="D86" s="261" t="s">
        <v>231</v>
      </c>
      <c r="E86" s="266" t="s">
        <v>1211</v>
      </c>
      <c r="F86" s="267">
        <v>16.8</v>
      </c>
      <c r="G86" s="263"/>
      <c r="H86" s="263"/>
      <c r="I86" s="263"/>
      <c r="J86" s="267">
        <v>1.68</v>
      </c>
      <c r="K86" s="263"/>
      <c r="L86" s="263"/>
      <c r="M86" s="263"/>
      <c r="N86" s="263"/>
      <c r="O86" s="263"/>
      <c r="P86" s="263"/>
      <c r="Q86" s="263"/>
    </row>
    <row r="87" spans="1:17" ht="22.5" x14ac:dyDescent="0.2">
      <c r="A87" s="252"/>
      <c r="B87" s="268" t="s">
        <v>666</v>
      </c>
      <c r="C87" s="265" t="s">
        <v>667</v>
      </c>
      <c r="D87" s="261" t="s">
        <v>231</v>
      </c>
      <c r="E87" s="266" t="s">
        <v>1200</v>
      </c>
      <c r="F87" s="267">
        <v>29.75</v>
      </c>
      <c r="G87" s="263"/>
      <c r="H87" s="263"/>
      <c r="I87" s="263"/>
      <c r="J87" s="267">
        <v>0.6</v>
      </c>
      <c r="K87" s="263"/>
      <c r="L87" s="263"/>
      <c r="M87" s="263"/>
      <c r="N87" s="263"/>
      <c r="O87" s="263"/>
      <c r="P87" s="263"/>
      <c r="Q87" s="263"/>
    </row>
    <row r="88" spans="1:17" ht="22.5" x14ac:dyDescent="0.2">
      <c r="A88" s="252"/>
      <c r="B88" s="268" t="s">
        <v>668</v>
      </c>
      <c r="C88" s="265" t="s">
        <v>482</v>
      </c>
      <c r="D88" s="261" t="s">
        <v>71</v>
      </c>
      <c r="E88" s="266" t="s">
        <v>1212</v>
      </c>
      <c r="F88" s="267">
        <v>1</v>
      </c>
      <c r="G88" s="263"/>
      <c r="H88" s="263"/>
      <c r="I88" s="263"/>
      <c r="J88" s="267">
        <v>0.66</v>
      </c>
      <c r="K88" s="263"/>
      <c r="L88" s="263"/>
      <c r="M88" s="263"/>
      <c r="N88" s="263"/>
      <c r="O88" s="263"/>
      <c r="P88" s="263"/>
      <c r="Q88" s="263"/>
    </row>
    <row r="89" spans="1:17" ht="53.25" x14ac:dyDescent="0.2">
      <c r="A89" s="252">
        <v>6</v>
      </c>
      <c r="B89" s="258" t="s">
        <v>2819</v>
      </c>
      <c r="C89" s="259" t="s">
        <v>2823</v>
      </c>
      <c r="D89" s="260" t="s">
        <v>346</v>
      </c>
      <c r="E89" s="287">
        <v>1</v>
      </c>
      <c r="F89" s="262" t="s">
        <v>2824</v>
      </c>
      <c r="G89" s="263"/>
      <c r="H89" s="263"/>
      <c r="I89" s="263"/>
      <c r="J89" s="263">
        <v>256</v>
      </c>
      <c r="K89" s="263"/>
      <c r="L89" s="263"/>
      <c r="M89" s="263"/>
      <c r="N89" s="263"/>
      <c r="O89" s="263"/>
      <c r="P89" s="263"/>
      <c r="Q89" s="263"/>
    </row>
    <row r="90" spans="1:17" ht="41.25" x14ac:dyDescent="0.2">
      <c r="A90" s="252">
        <v>7</v>
      </c>
      <c r="B90" s="258" t="s">
        <v>2819</v>
      </c>
      <c r="C90" s="259" t="s">
        <v>2825</v>
      </c>
      <c r="D90" s="260" t="s">
        <v>346</v>
      </c>
      <c r="E90" s="287">
        <v>1</v>
      </c>
      <c r="F90" s="262" t="s">
        <v>2826</v>
      </c>
      <c r="G90" s="263"/>
      <c r="H90" s="263"/>
      <c r="I90" s="263"/>
      <c r="J90" s="263">
        <v>7</v>
      </c>
      <c r="K90" s="263"/>
      <c r="L90" s="263"/>
      <c r="M90" s="263"/>
      <c r="N90" s="263"/>
      <c r="O90" s="263"/>
      <c r="P90" s="263"/>
      <c r="Q90" s="263"/>
    </row>
    <row r="91" spans="1:17" ht="41.25" x14ac:dyDescent="0.2">
      <c r="A91" s="252">
        <v>8</v>
      </c>
      <c r="B91" s="258" t="s">
        <v>2819</v>
      </c>
      <c r="C91" s="259" t="s">
        <v>2827</v>
      </c>
      <c r="D91" s="260" t="s">
        <v>346</v>
      </c>
      <c r="E91" s="287">
        <v>1</v>
      </c>
      <c r="F91" s="262" t="s">
        <v>2828</v>
      </c>
      <c r="G91" s="263"/>
      <c r="H91" s="263"/>
      <c r="I91" s="263"/>
      <c r="J91" s="263">
        <v>9</v>
      </c>
      <c r="K91" s="263"/>
      <c r="L91" s="263"/>
      <c r="M91" s="263"/>
      <c r="N91" s="263"/>
      <c r="O91" s="263"/>
      <c r="P91" s="263"/>
      <c r="Q91" s="263"/>
    </row>
    <row r="92" spans="1:17" ht="41.25" x14ac:dyDescent="0.2">
      <c r="A92" s="252">
        <v>9</v>
      </c>
      <c r="B92" s="258" t="s">
        <v>2819</v>
      </c>
      <c r="C92" s="259" t="s">
        <v>2829</v>
      </c>
      <c r="D92" s="260" t="s">
        <v>346</v>
      </c>
      <c r="E92" s="287">
        <v>1</v>
      </c>
      <c r="F92" s="262" t="s">
        <v>2830</v>
      </c>
      <c r="G92" s="263"/>
      <c r="H92" s="263"/>
      <c r="I92" s="263"/>
      <c r="J92" s="263">
        <v>86</v>
      </c>
      <c r="K92" s="263"/>
      <c r="L92" s="263"/>
      <c r="M92" s="263"/>
      <c r="N92" s="263"/>
      <c r="O92" s="263"/>
      <c r="P92" s="263"/>
      <c r="Q92" s="263"/>
    </row>
    <row r="93" spans="1:17" ht="31.5" x14ac:dyDescent="0.2">
      <c r="A93" s="252">
        <v>10</v>
      </c>
      <c r="B93" s="258" t="s">
        <v>2831</v>
      </c>
      <c r="C93" s="259" t="s">
        <v>2832</v>
      </c>
      <c r="D93" s="260" t="s">
        <v>423</v>
      </c>
      <c r="E93" s="287">
        <v>9</v>
      </c>
      <c r="F93" s="262">
        <v>16.3</v>
      </c>
      <c r="G93" s="262">
        <v>15.65</v>
      </c>
      <c r="H93" s="263"/>
      <c r="I93" s="263"/>
      <c r="J93" s="263">
        <v>147</v>
      </c>
      <c r="K93" s="263">
        <v>141</v>
      </c>
      <c r="L93" s="263"/>
      <c r="M93" s="263"/>
      <c r="N93" s="263">
        <v>1.1200000000000001</v>
      </c>
      <c r="O93" s="263">
        <v>10.08</v>
      </c>
      <c r="P93" s="263"/>
      <c r="Q93" s="263"/>
    </row>
    <row r="94" spans="1:17" ht="19.5" x14ac:dyDescent="0.2">
      <c r="A94" s="252"/>
      <c r="B94" s="264"/>
      <c r="C94" s="265" t="s">
        <v>619</v>
      </c>
      <c r="D94" s="261" t="s">
        <v>119</v>
      </c>
      <c r="E94" s="266" t="s">
        <v>2833</v>
      </c>
      <c r="F94" s="267">
        <v>13.97</v>
      </c>
      <c r="G94" s="267">
        <v>13.97</v>
      </c>
      <c r="H94" s="263"/>
      <c r="I94" s="263"/>
      <c r="J94" s="267">
        <v>140.82</v>
      </c>
      <c r="K94" s="267">
        <v>140.82</v>
      </c>
      <c r="L94" s="263"/>
      <c r="M94" s="263"/>
      <c r="N94" s="263"/>
      <c r="O94" s="263"/>
      <c r="P94" s="263"/>
      <c r="Q94" s="263"/>
    </row>
    <row r="95" spans="1:17" ht="22.5" x14ac:dyDescent="0.2">
      <c r="A95" s="252"/>
      <c r="B95" s="268" t="s">
        <v>2834</v>
      </c>
      <c r="C95" s="265" t="s">
        <v>372</v>
      </c>
      <c r="D95" s="261" t="s">
        <v>231</v>
      </c>
      <c r="E95" s="266" t="s">
        <v>2835</v>
      </c>
      <c r="F95" s="267">
        <v>16.8</v>
      </c>
      <c r="G95" s="263"/>
      <c r="H95" s="263"/>
      <c r="I95" s="263"/>
      <c r="J95" s="267">
        <v>3.02</v>
      </c>
      <c r="K95" s="263"/>
      <c r="L95" s="263"/>
      <c r="M95" s="263"/>
      <c r="N95" s="263"/>
      <c r="O95" s="263"/>
      <c r="P95" s="263"/>
      <c r="Q95" s="263"/>
    </row>
    <row r="96" spans="1:17" ht="22.5" x14ac:dyDescent="0.2">
      <c r="A96" s="252"/>
      <c r="B96" s="268" t="s">
        <v>1262</v>
      </c>
      <c r="C96" s="265" t="s">
        <v>482</v>
      </c>
      <c r="D96" s="261" t="s">
        <v>71</v>
      </c>
      <c r="E96" s="266" t="s">
        <v>2836</v>
      </c>
      <c r="F96" s="267">
        <v>1</v>
      </c>
      <c r="G96" s="263"/>
      <c r="H96" s="263"/>
      <c r="I96" s="263"/>
      <c r="J96" s="267">
        <v>2.79</v>
      </c>
      <c r="K96" s="263"/>
      <c r="L96" s="263"/>
      <c r="M96" s="263"/>
      <c r="N96" s="263"/>
      <c r="O96" s="263"/>
      <c r="P96" s="263"/>
      <c r="Q96" s="263"/>
    </row>
    <row r="97" spans="1:17" ht="53.25" x14ac:dyDescent="0.2">
      <c r="A97" s="252">
        <v>11</v>
      </c>
      <c r="B97" s="258" t="s">
        <v>2819</v>
      </c>
      <c r="C97" s="259" t="s">
        <v>2837</v>
      </c>
      <c r="D97" s="260" t="s">
        <v>346</v>
      </c>
      <c r="E97" s="287">
        <v>1</v>
      </c>
      <c r="F97" s="262" t="s">
        <v>2838</v>
      </c>
      <c r="G97" s="263"/>
      <c r="H97" s="263"/>
      <c r="I97" s="263"/>
      <c r="J97" s="263">
        <v>43</v>
      </c>
      <c r="K97" s="263"/>
      <c r="L97" s="263"/>
      <c r="M97" s="263"/>
      <c r="N97" s="263"/>
      <c r="O97" s="263"/>
      <c r="P97" s="263"/>
      <c r="Q97" s="263"/>
    </row>
    <row r="98" spans="1:17" ht="65.25" x14ac:dyDescent="0.2">
      <c r="A98" s="252">
        <v>12</v>
      </c>
      <c r="B98" s="258" t="s">
        <v>2819</v>
      </c>
      <c r="C98" s="259" t="s">
        <v>2839</v>
      </c>
      <c r="D98" s="260" t="s">
        <v>346</v>
      </c>
      <c r="E98" s="287">
        <v>1</v>
      </c>
      <c r="F98" s="262" t="s">
        <v>2840</v>
      </c>
      <c r="G98" s="263"/>
      <c r="H98" s="263"/>
      <c r="I98" s="263"/>
      <c r="J98" s="263">
        <v>32</v>
      </c>
      <c r="K98" s="263"/>
      <c r="L98" s="263"/>
      <c r="M98" s="263"/>
      <c r="N98" s="263"/>
      <c r="O98" s="263"/>
      <c r="P98" s="263"/>
      <c r="Q98" s="263"/>
    </row>
    <row r="99" spans="1:17" ht="65.25" x14ac:dyDescent="0.2">
      <c r="A99" s="252">
        <v>13</v>
      </c>
      <c r="B99" s="258" t="s">
        <v>2819</v>
      </c>
      <c r="C99" s="259" t="s">
        <v>2841</v>
      </c>
      <c r="D99" s="260" t="s">
        <v>346</v>
      </c>
      <c r="E99" s="287">
        <v>1</v>
      </c>
      <c r="F99" s="262" t="s">
        <v>2842</v>
      </c>
      <c r="G99" s="263"/>
      <c r="H99" s="263"/>
      <c r="I99" s="263"/>
      <c r="J99" s="263">
        <v>166</v>
      </c>
      <c r="K99" s="263"/>
      <c r="L99" s="263"/>
      <c r="M99" s="263"/>
      <c r="N99" s="263"/>
      <c r="O99" s="263"/>
      <c r="P99" s="263"/>
      <c r="Q99" s="263"/>
    </row>
    <row r="100" spans="1:17" ht="65.25" x14ac:dyDescent="0.2">
      <c r="A100" s="252">
        <v>14</v>
      </c>
      <c r="B100" s="258" t="s">
        <v>2819</v>
      </c>
      <c r="C100" s="259" t="s">
        <v>2843</v>
      </c>
      <c r="D100" s="260" t="s">
        <v>346</v>
      </c>
      <c r="E100" s="287">
        <v>1</v>
      </c>
      <c r="F100" s="262" t="s">
        <v>2844</v>
      </c>
      <c r="G100" s="263"/>
      <c r="H100" s="263"/>
      <c r="I100" s="263"/>
      <c r="J100" s="263">
        <v>42</v>
      </c>
      <c r="K100" s="263"/>
      <c r="L100" s="263"/>
      <c r="M100" s="263"/>
      <c r="N100" s="263"/>
      <c r="O100" s="263"/>
      <c r="P100" s="263"/>
      <c r="Q100" s="263"/>
    </row>
    <row r="101" spans="1:17" ht="65.25" x14ac:dyDescent="0.2">
      <c r="A101" s="252">
        <v>15</v>
      </c>
      <c r="B101" s="258" t="s">
        <v>2819</v>
      </c>
      <c r="C101" s="259" t="s">
        <v>2845</v>
      </c>
      <c r="D101" s="260" t="s">
        <v>346</v>
      </c>
      <c r="E101" s="287">
        <v>1</v>
      </c>
      <c r="F101" s="262" t="s">
        <v>2844</v>
      </c>
      <c r="G101" s="263"/>
      <c r="H101" s="263"/>
      <c r="I101" s="263"/>
      <c r="J101" s="263">
        <v>42</v>
      </c>
      <c r="K101" s="263"/>
      <c r="L101" s="263"/>
      <c r="M101" s="263"/>
      <c r="N101" s="263"/>
      <c r="O101" s="263"/>
      <c r="P101" s="263"/>
      <c r="Q101" s="263"/>
    </row>
    <row r="102" spans="1:17" ht="65.25" x14ac:dyDescent="0.2">
      <c r="A102" s="252">
        <v>16</v>
      </c>
      <c r="B102" s="258" t="s">
        <v>2819</v>
      </c>
      <c r="C102" s="259" t="s">
        <v>2846</v>
      </c>
      <c r="D102" s="260" t="s">
        <v>346</v>
      </c>
      <c r="E102" s="287">
        <v>1</v>
      </c>
      <c r="F102" s="262" t="s">
        <v>2844</v>
      </c>
      <c r="G102" s="263"/>
      <c r="H102" s="263"/>
      <c r="I102" s="263"/>
      <c r="J102" s="263">
        <v>42</v>
      </c>
      <c r="K102" s="263"/>
      <c r="L102" s="263"/>
      <c r="M102" s="263"/>
      <c r="N102" s="263"/>
      <c r="O102" s="263"/>
      <c r="P102" s="263"/>
      <c r="Q102" s="263"/>
    </row>
    <row r="103" spans="1:17" ht="65.25" x14ac:dyDescent="0.2">
      <c r="A103" s="252">
        <v>17</v>
      </c>
      <c r="B103" s="258" t="s">
        <v>2819</v>
      </c>
      <c r="C103" s="259" t="s">
        <v>2847</v>
      </c>
      <c r="D103" s="260" t="s">
        <v>346</v>
      </c>
      <c r="E103" s="287">
        <v>2</v>
      </c>
      <c r="F103" s="262" t="s">
        <v>2828</v>
      </c>
      <c r="G103" s="263"/>
      <c r="H103" s="263"/>
      <c r="I103" s="263"/>
      <c r="J103" s="263">
        <v>18</v>
      </c>
      <c r="K103" s="263"/>
      <c r="L103" s="263"/>
      <c r="M103" s="263"/>
      <c r="N103" s="263"/>
      <c r="O103" s="263"/>
      <c r="P103" s="263"/>
      <c r="Q103" s="263"/>
    </row>
    <row r="104" spans="1:17" ht="65.25" x14ac:dyDescent="0.2">
      <c r="A104" s="252">
        <v>18</v>
      </c>
      <c r="B104" s="258" t="s">
        <v>2819</v>
      </c>
      <c r="C104" s="259" t="s">
        <v>2848</v>
      </c>
      <c r="D104" s="260" t="s">
        <v>346</v>
      </c>
      <c r="E104" s="287">
        <v>1</v>
      </c>
      <c r="F104" s="262" t="s">
        <v>2849</v>
      </c>
      <c r="G104" s="263"/>
      <c r="H104" s="263"/>
      <c r="I104" s="263"/>
      <c r="J104" s="263">
        <v>11</v>
      </c>
      <c r="K104" s="263"/>
      <c r="L104" s="263"/>
      <c r="M104" s="263"/>
      <c r="N104" s="263"/>
      <c r="O104" s="263"/>
      <c r="P104" s="263"/>
      <c r="Q104" s="263"/>
    </row>
    <row r="105" spans="1:17" ht="31.5" x14ac:dyDescent="0.2">
      <c r="A105" s="252">
        <v>19</v>
      </c>
      <c r="B105" s="258" t="s">
        <v>2850</v>
      </c>
      <c r="C105" s="259" t="s">
        <v>2851</v>
      </c>
      <c r="D105" s="260" t="s">
        <v>423</v>
      </c>
      <c r="E105" s="287">
        <v>1</v>
      </c>
      <c r="F105" s="262">
        <v>1132.9000000000001</v>
      </c>
      <c r="G105" s="262">
        <v>291.33</v>
      </c>
      <c r="H105" s="262">
        <v>595.44000000000005</v>
      </c>
      <c r="I105" s="262">
        <v>65.03</v>
      </c>
      <c r="J105" s="263">
        <v>1133</v>
      </c>
      <c r="K105" s="263">
        <v>291</v>
      </c>
      <c r="L105" s="263">
        <v>595</v>
      </c>
      <c r="M105" s="263">
        <v>65</v>
      </c>
      <c r="N105" s="263">
        <v>21.5</v>
      </c>
      <c r="O105" s="263">
        <v>21.5</v>
      </c>
      <c r="P105" s="263">
        <v>3.83</v>
      </c>
      <c r="Q105" s="263">
        <v>3.83</v>
      </c>
    </row>
    <row r="106" spans="1:17" ht="19.5" x14ac:dyDescent="0.2">
      <c r="A106" s="252"/>
      <c r="B106" s="264"/>
      <c r="C106" s="265" t="s">
        <v>492</v>
      </c>
      <c r="D106" s="261" t="s">
        <v>119</v>
      </c>
      <c r="E106" s="266" t="s">
        <v>2852</v>
      </c>
      <c r="F106" s="267">
        <v>13.55</v>
      </c>
      <c r="G106" s="267">
        <v>13.55</v>
      </c>
      <c r="H106" s="263"/>
      <c r="I106" s="263"/>
      <c r="J106" s="267">
        <v>291.33</v>
      </c>
      <c r="K106" s="267">
        <v>291.33</v>
      </c>
      <c r="L106" s="263"/>
      <c r="M106" s="263"/>
      <c r="N106" s="263"/>
      <c r="O106" s="263"/>
      <c r="P106" s="263"/>
      <c r="Q106" s="263"/>
    </row>
    <row r="107" spans="1:17" ht="22.5" x14ac:dyDescent="0.2">
      <c r="A107" s="252"/>
      <c r="B107" s="268" t="s">
        <v>654</v>
      </c>
      <c r="C107" s="265" t="s">
        <v>655</v>
      </c>
      <c r="D107" s="261" t="s">
        <v>146</v>
      </c>
      <c r="E107" s="266" t="s">
        <v>2853</v>
      </c>
      <c r="F107" s="267">
        <v>172.79</v>
      </c>
      <c r="G107" s="263"/>
      <c r="H107" s="267">
        <v>172.79</v>
      </c>
      <c r="I107" s="267">
        <v>18.2</v>
      </c>
      <c r="J107" s="267">
        <v>31.1</v>
      </c>
      <c r="K107" s="263"/>
      <c r="L107" s="267">
        <v>31.1</v>
      </c>
      <c r="M107" s="267">
        <v>3.28</v>
      </c>
      <c r="N107" s="263"/>
      <c r="O107" s="263"/>
      <c r="P107" s="263"/>
      <c r="Q107" s="263"/>
    </row>
    <row r="108" spans="1:17" ht="19.5" x14ac:dyDescent="0.2">
      <c r="A108" s="252"/>
      <c r="B108" s="268" t="s">
        <v>2854</v>
      </c>
      <c r="C108" s="265" t="s">
        <v>2855</v>
      </c>
      <c r="D108" s="261" t="s">
        <v>146</v>
      </c>
      <c r="E108" s="266" t="s">
        <v>2856</v>
      </c>
      <c r="F108" s="267">
        <v>141.03</v>
      </c>
      <c r="G108" s="263"/>
      <c r="H108" s="267">
        <v>141.03</v>
      </c>
      <c r="I108" s="267">
        <v>16.920000000000002</v>
      </c>
      <c r="J108" s="267">
        <v>514.76</v>
      </c>
      <c r="K108" s="263"/>
      <c r="L108" s="267">
        <v>514.76</v>
      </c>
      <c r="M108" s="267">
        <v>61.76</v>
      </c>
      <c r="N108" s="263"/>
      <c r="O108" s="263"/>
      <c r="P108" s="263"/>
      <c r="Q108" s="263"/>
    </row>
    <row r="109" spans="1:17" ht="19.5" x14ac:dyDescent="0.2">
      <c r="A109" s="252"/>
      <c r="B109" s="268" t="s">
        <v>405</v>
      </c>
      <c r="C109" s="265" t="s">
        <v>327</v>
      </c>
      <c r="D109" s="261" t="s">
        <v>146</v>
      </c>
      <c r="E109" s="266" t="s">
        <v>2857</v>
      </c>
      <c r="F109" s="267">
        <v>8.9700000000000006</v>
      </c>
      <c r="G109" s="263"/>
      <c r="H109" s="267">
        <v>8.9700000000000006</v>
      </c>
      <c r="I109" s="263"/>
      <c r="J109" s="267">
        <v>28.08</v>
      </c>
      <c r="K109" s="263"/>
      <c r="L109" s="267">
        <v>28.08</v>
      </c>
      <c r="M109" s="263"/>
      <c r="N109" s="263"/>
      <c r="O109" s="263"/>
      <c r="P109" s="263"/>
      <c r="Q109" s="263"/>
    </row>
    <row r="110" spans="1:17" ht="19.5" x14ac:dyDescent="0.2">
      <c r="A110" s="252"/>
      <c r="B110" s="268" t="s">
        <v>2858</v>
      </c>
      <c r="C110" s="265" t="s">
        <v>663</v>
      </c>
      <c r="D110" s="261" t="s">
        <v>146</v>
      </c>
      <c r="E110" s="266" t="s">
        <v>2853</v>
      </c>
      <c r="F110" s="267">
        <v>119.46</v>
      </c>
      <c r="G110" s="263"/>
      <c r="H110" s="267">
        <v>119.46</v>
      </c>
      <c r="I110" s="263"/>
      <c r="J110" s="267">
        <v>21.5</v>
      </c>
      <c r="K110" s="263"/>
      <c r="L110" s="267">
        <v>21.5</v>
      </c>
      <c r="M110" s="263"/>
      <c r="N110" s="263"/>
      <c r="O110" s="263"/>
      <c r="P110" s="263"/>
      <c r="Q110" s="263"/>
    </row>
    <row r="111" spans="1:17" ht="22.5" x14ac:dyDescent="0.2">
      <c r="A111" s="252"/>
      <c r="B111" s="268" t="s">
        <v>2859</v>
      </c>
      <c r="C111" s="265" t="s">
        <v>1014</v>
      </c>
      <c r="D111" s="261" t="s">
        <v>216</v>
      </c>
      <c r="E111" s="266" t="s">
        <v>2860</v>
      </c>
      <c r="F111" s="267">
        <v>9861.06</v>
      </c>
      <c r="G111" s="263"/>
      <c r="H111" s="263"/>
      <c r="I111" s="263"/>
      <c r="J111" s="267">
        <v>1.97</v>
      </c>
      <c r="K111" s="263"/>
      <c r="L111" s="263"/>
      <c r="M111" s="263"/>
      <c r="N111" s="263"/>
      <c r="O111" s="263"/>
      <c r="P111" s="263"/>
      <c r="Q111" s="263"/>
    </row>
    <row r="112" spans="1:17" ht="22.5" x14ac:dyDescent="0.2">
      <c r="A112" s="252"/>
      <c r="B112" s="268" t="s">
        <v>2861</v>
      </c>
      <c r="C112" s="265" t="s">
        <v>2862</v>
      </c>
      <c r="D112" s="261" t="s">
        <v>216</v>
      </c>
      <c r="E112" s="266" t="s">
        <v>2863</v>
      </c>
      <c r="F112" s="267">
        <v>43137.5</v>
      </c>
      <c r="G112" s="263"/>
      <c r="H112" s="263"/>
      <c r="I112" s="263"/>
      <c r="J112" s="267">
        <v>150.97999999999999</v>
      </c>
      <c r="K112" s="263"/>
      <c r="L112" s="263"/>
      <c r="M112" s="263"/>
      <c r="N112" s="263"/>
      <c r="O112" s="263"/>
      <c r="P112" s="263"/>
      <c r="Q112" s="263"/>
    </row>
    <row r="113" spans="1:17" ht="22.5" x14ac:dyDescent="0.2">
      <c r="A113" s="252"/>
      <c r="B113" s="268" t="s">
        <v>2864</v>
      </c>
      <c r="C113" s="265" t="s">
        <v>2865</v>
      </c>
      <c r="D113" s="261" t="s">
        <v>220</v>
      </c>
      <c r="E113" s="266" t="s">
        <v>2605</v>
      </c>
      <c r="F113" s="267">
        <v>11.54</v>
      </c>
      <c r="G113" s="263"/>
      <c r="H113" s="263"/>
      <c r="I113" s="263"/>
      <c r="J113" s="267">
        <v>3.46</v>
      </c>
      <c r="K113" s="263"/>
      <c r="L113" s="263"/>
      <c r="M113" s="263"/>
      <c r="N113" s="263"/>
      <c r="O113" s="263"/>
      <c r="P113" s="263"/>
      <c r="Q113" s="263"/>
    </row>
    <row r="114" spans="1:17" ht="22.5" x14ac:dyDescent="0.2">
      <c r="A114" s="252"/>
      <c r="B114" s="268" t="s">
        <v>2866</v>
      </c>
      <c r="C114" s="265" t="s">
        <v>2867</v>
      </c>
      <c r="D114" s="261" t="s">
        <v>216</v>
      </c>
      <c r="E114" s="266" t="s">
        <v>2868</v>
      </c>
      <c r="F114" s="267">
        <v>5370.47</v>
      </c>
      <c r="G114" s="263"/>
      <c r="H114" s="263"/>
      <c r="I114" s="263"/>
      <c r="J114" s="267">
        <v>6.98</v>
      </c>
      <c r="K114" s="263"/>
      <c r="L114" s="263"/>
      <c r="M114" s="263"/>
      <c r="N114" s="263"/>
      <c r="O114" s="263"/>
      <c r="P114" s="263"/>
      <c r="Q114" s="263"/>
    </row>
    <row r="115" spans="1:17" ht="22.5" x14ac:dyDescent="0.2">
      <c r="A115" s="252"/>
      <c r="B115" s="268" t="s">
        <v>2869</v>
      </c>
      <c r="C115" s="265" t="s">
        <v>462</v>
      </c>
      <c r="D115" s="261" t="s">
        <v>231</v>
      </c>
      <c r="E115" s="266" t="s">
        <v>2870</v>
      </c>
      <c r="F115" s="267">
        <v>11.66</v>
      </c>
      <c r="G115" s="263"/>
      <c r="H115" s="263"/>
      <c r="I115" s="263"/>
      <c r="J115" s="267">
        <v>29.15</v>
      </c>
      <c r="K115" s="263"/>
      <c r="L115" s="263"/>
      <c r="M115" s="263"/>
      <c r="N115" s="263"/>
      <c r="O115" s="263"/>
      <c r="P115" s="263"/>
      <c r="Q115" s="263"/>
    </row>
    <row r="116" spans="1:17" ht="22.5" x14ac:dyDescent="0.2">
      <c r="A116" s="252"/>
      <c r="B116" s="268" t="s">
        <v>2871</v>
      </c>
      <c r="C116" s="265" t="s">
        <v>2872</v>
      </c>
      <c r="D116" s="261" t="s">
        <v>216</v>
      </c>
      <c r="E116" s="266" t="s">
        <v>2873</v>
      </c>
      <c r="F116" s="267">
        <v>43502.84</v>
      </c>
      <c r="G116" s="263"/>
      <c r="H116" s="263"/>
      <c r="I116" s="263"/>
      <c r="J116" s="267">
        <v>4.3499999999999996</v>
      </c>
      <c r="K116" s="263"/>
      <c r="L116" s="263"/>
      <c r="M116" s="263"/>
      <c r="N116" s="263"/>
      <c r="O116" s="263"/>
      <c r="P116" s="263"/>
      <c r="Q116" s="263"/>
    </row>
    <row r="117" spans="1:17" ht="22.5" x14ac:dyDescent="0.2">
      <c r="A117" s="252"/>
      <c r="B117" s="268" t="s">
        <v>2874</v>
      </c>
      <c r="C117" s="265" t="s">
        <v>2875</v>
      </c>
      <c r="D117" s="261" t="s">
        <v>220</v>
      </c>
      <c r="E117" s="266" t="s">
        <v>2817</v>
      </c>
      <c r="F117" s="267">
        <v>779.46</v>
      </c>
      <c r="G117" s="263"/>
      <c r="H117" s="263"/>
      <c r="I117" s="263"/>
      <c r="J117" s="267">
        <v>4.68</v>
      </c>
      <c r="K117" s="263"/>
      <c r="L117" s="263"/>
      <c r="M117" s="263"/>
      <c r="N117" s="263"/>
      <c r="O117" s="263"/>
      <c r="P117" s="263"/>
      <c r="Q117" s="263"/>
    </row>
    <row r="118" spans="1:17" ht="22.5" x14ac:dyDescent="0.2">
      <c r="A118" s="252"/>
      <c r="B118" s="268" t="s">
        <v>2876</v>
      </c>
      <c r="C118" s="265" t="s">
        <v>471</v>
      </c>
      <c r="D118" s="261" t="s">
        <v>231</v>
      </c>
      <c r="E118" s="266" t="s">
        <v>2877</v>
      </c>
      <c r="F118" s="267">
        <v>8.4499999999999993</v>
      </c>
      <c r="G118" s="263"/>
      <c r="H118" s="263"/>
      <c r="I118" s="263"/>
      <c r="J118" s="267">
        <v>4.2300000000000004</v>
      </c>
      <c r="K118" s="263"/>
      <c r="L118" s="263"/>
      <c r="M118" s="263"/>
      <c r="N118" s="263"/>
      <c r="O118" s="263"/>
      <c r="P118" s="263"/>
      <c r="Q118" s="263"/>
    </row>
    <row r="119" spans="1:17" ht="22.5" x14ac:dyDescent="0.2">
      <c r="A119" s="252"/>
      <c r="B119" s="268" t="s">
        <v>2878</v>
      </c>
      <c r="C119" s="265" t="s">
        <v>2879</v>
      </c>
      <c r="D119" s="261" t="s">
        <v>231</v>
      </c>
      <c r="E119" s="266" t="s">
        <v>2605</v>
      </c>
      <c r="F119" s="267">
        <v>24.88</v>
      </c>
      <c r="G119" s="263"/>
      <c r="H119" s="263"/>
      <c r="I119" s="263"/>
      <c r="J119" s="267">
        <v>7.46</v>
      </c>
      <c r="K119" s="263"/>
      <c r="L119" s="263"/>
      <c r="M119" s="263"/>
      <c r="N119" s="263"/>
      <c r="O119" s="263"/>
      <c r="P119" s="263"/>
      <c r="Q119" s="263"/>
    </row>
    <row r="120" spans="1:17" ht="22.5" x14ac:dyDescent="0.2">
      <c r="A120" s="252"/>
      <c r="B120" s="268" t="s">
        <v>2880</v>
      </c>
      <c r="C120" s="265" t="s">
        <v>2881</v>
      </c>
      <c r="D120" s="261" t="s">
        <v>216</v>
      </c>
      <c r="E120" s="266" t="s">
        <v>2882</v>
      </c>
      <c r="F120" s="267">
        <v>19801.599999999999</v>
      </c>
      <c r="G120" s="263"/>
      <c r="H120" s="263"/>
      <c r="I120" s="263"/>
      <c r="J120" s="267">
        <v>29.7</v>
      </c>
      <c r="K120" s="263"/>
      <c r="L120" s="263"/>
      <c r="M120" s="263"/>
      <c r="N120" s="263"/>
      <c r="O120" s="263"/>
      <c r="P120" s="263"/>
      <c r="Q120" s="263"/>
    </row>
    <row r="121" spans="1:17" ht="22.5" x14ac:dyDescent="0.2">
      <c r="A121" s="252"/>
      <c r="B121" s="268" t="s">
        <v>2303</v>
      </c>
      <c r="C121" s="265" t="s">
        <v>482</v>
      </c>
      <c r="D121" s="261" t="s">
        <v>71</v>
      </c>
      <c r="E121" s="266" t="s">
        <v>2883</v>
      </c>
      <c r="F121" s="267">
        <v>1</v>
      </c>
      <c r="G121" s="263"/>
      <c r="H121" s="263"/>
      <c r="I121" s="263"/>
      <c r="J121" s="267">
        <v>5.83</v>
      </c>
      <c r="K121" s="263"/>
      <c r="L121" s="263"/>
      <c r="M121" s="263"/>
      <c r="N121" s="263"/>
      <c r="O121" s="263"/>
      <c r="P121" s="263"/>
      <c r="Q121" s="263"/>
    </row>
    <row r="122" spans="1:17" x14ac:dyDescent="0.2">
      <c r="A122" s="257" t="s">
        <v>2884</v>
      </c>
      <c r="B122" s="256"/>
      <c r="C122" s="256"/>
      <c r="D122" s="256"/>
      <c r="E122" s="256"/>
      <c r="F122" s="256"/>
      <c r="G122" s="256"/>
      <c r="H122" s="256"/>
      <c r="I122" s="256"/>
      <c r="J122" s="256"/>
      <c r="K122" s="256"/>
      <c r="L122" s="256"/>
      <c r="M122" s="256"/>
      <c r="N122" s="256"/>
      <c r="O122" s="256"/>
      <c r="P122" s="256"/>
      <c r="Q122" s="256"/>
    </row>
    <row r="123" spans="1:17" ht="43.5" x14ac:dyDescent="0.2">
      <c r="A123" s="252">
        <v>20</v>
      </c>
      <c r="B123" s="258" t="s">
        <v>651</v>
      </c>
      <c r="C123" s="259" t="s">
        <v>1206</v>
      </c>
      <c r="D123" s="260" t="s">
        <v>423</v>
      </c>
      <c r="E123" s="287">
        <v>1</v>
      </c>
      <c r="F123" s="262">
        <v>99.26</v>
      </c>
      <c r="G123" s="262">
        <v>33.11</v>
      </c>
      <c r="H123" s="262">
        <v>62.05</v>
      </c>
      <c r="I123" s="262">
        <v>4.71</v>
      </c>
      <c r="J123" s="263">
        <v>99</v>
      </c>
      <c r="K123" s="263">
        <v>33</v>
      </c>
      <c r="L123" s="263">
        <v>62</v>
      </c>
      <c r="M123" s="263">
        <v>5</v>
      </c>
      <c r="N123" s="263">
        <v>2.37</v>
      </c>
      <c r="O123" s="263">
        <v>2.37</v>
      </c>
      <c r="P123" s="263">
        <v>0.28999999999999998</v>
      </c>
      <c r="Q123" s="263">
        <v>0.28999999999999998</v>
      </c>
    </row>
    <row r="124" spans="1:17" ht="19.5" x14ac:dyDescent="0.2">
      <c r="A124" s="252"/>
      <c r="B124" s="264"/>
      <c r="C124" s="265" t="s">
        <v>619</v>
      </c>
      <c r="D124" s="261" t="s">
        <v>119</v>
      </c>
      <c r="E124" s="266" t="s">
        <v>1207</v>
      </c>
      <c r="F124" s="267">
        <v>13.97</v>
      </c>
      <c r="G124" s="267">
        <v>13.97</v>
      </c>
      <c r="H124" s="263"/>
      <c r="I124" s="263"/>
      <c r="J124" s="267">
        <v>33.11</v>
      </c>
      <c r="K124" s="267">
        <v>33.11</v>
      </c>
      <c r="L124" s="263"/>
      <c r="M124" s="263"/>
      <c r="N124" s="263"/>
      <c r="O124" s="263"/>
      <c r="P124" s="263"/>
      <c r="Q124" s="263"/>
    </row>
    <row r="125" spans="1:17" ht="22.5" x14ac:dyDescent="0.2">
      <c r="A125" s="252"/>
      <c r="B125" s="268" t="s">
        <v>654</v>
      </c>
      <c r="C125" s="265" t="s">
        <v>655</v>
      </c>
      <c r="D125" s="261" t="s">
        <v>146</v>
      </c>
      <c r="E125" s="266" t="s">
        <v>1208</v>
      </c>
      <c r="F125" s="267">
        <v>172.79</v>
      </c>
      <c r="G125" s="263"/>
      <c r="H125" s="267">
        <v>172.79</v>
      </c>
      <c r="I125" s="267">
        <v>18.2</v>
      </c>
      <c r="J125" s="267">
        <v>12.1</v>
      </c>
      <c r="K125" s="263"/>
      <c r="L125" s="267">
        <v>12.1</v>
      </c>
      <c r="M125" s="267">
        <v>1.27</v>
      </c>
      <c r="N125" s="263"/>
      <c r="O125" s="263"/>
      <c r="P125" s="263"/>
      <c r="Q125" s="263"/>
    </row>
    <row r="126" spans="1:17" ht="19.5" x14ac:dyDescent="0.2">
      <c r="A126" s="252"/>
      <c r="B126" s="268" t="s">
        <v>326</v>
      </c>
      <c r="C126" s="265" t="s">
        <v>327</v>
      </c>
      <c r="D126" s="261" t="s">
        <v>146</v>
      </c>
      <c r="E126" s="266" t="s">
        <v>1209</v>
      </c>
      <c r="F126" s="267">
        <v>8.9700000000000006</v>
      </c>
      <c r="G126" s="263"/>
      <c r="H126" s="267">
        <v>8.9700000000000006</v>
      </c>
      <c r="I126" s="263"/>
      <c r="J126" s="267">
        <v>6.37</v>
      </c>
      <c r="K126" s="263"/>
      <c r="L126" s="267">
        <v>6.37</v>
      </c>
      <c r="M126" s="263"/>
      <c r="N126" s="263"/>
      <c r="O126" s="263"/>
      <c r="P126" s="263"/>
      <c r="Q126" s="263"/>
    </row>
    <row r="127" spans="1:17" ht="33.75" x14ac:dyDescent="0.2">
      <c r="A127" s="252"/>
      <c r="B127" s="268" t="s">
        <v>658</v>
      </c>
      <c r="C127" s="265" t="s">
        <v>155</v>
      </c>
      <c r="D127" s="261" t="s">
        <v>146</v>
      </c>
      <c r="E127" s="266" t="s">
        <v>1210</v>
      </c>
      <c r="F127" s="267">
        <v>103.34</v>
      </c>
      <c r="G127" s="263"/>
      <c r="H127" s="267">
        <v>103.34</v>
      </c>
      <c r="I127" s="267">
        <v>15.62</v>
      </c>
      <c r="J127" s="267">
        <v>22.73</v>
      </c>
      <c r="K127" s="263"/>
      <c r="L127" s="267">
        <v>22.73</v>
      </c>
      <c r="M127" s="267">
        <v>3.44</v>
      </c>
      <c r="N127" s="263"/>
      <c r="O127" s="263"/>
      <c r="P127" s="263"/>
      <c r="Q127" s="263"/>
    </row>
    <row r="128" spans="1:17" ht="22.5" x14ac:dyDescent="0.2">
      <c r="A128" s="252"/>
      <c r="B128" s="268" t="s">
        <v>660</v>
      </c>
      <c r="C128" s="265" t="s">
        <v>661</v>
      </c>
      <c r="D128" s="261" t="s">
        <v>146</v>
      </c>
      <c r="E128" s="266" t="s">
        <v>1210</v>
      </c>
      <c r="F128" s="267">
        <v>56.77</v>
      </c>
      <c r="G128" s="263"/>
      <c r="H128" s="267">
        <v>56.77</v>
      </c>
      <c r="I128" s="263"/>
      <c r="J128" s="267">
        <v>12.49</v>
      </c>
      <c r="K128" s="263"/>
      <c r="L128" s="267">
        <v>12.49</v>
      </c>
      <c r="M128" s="263"/>
      <c r="N128" s="263"/>
      <c r="O128" s="263"/>
      <c r="P128" s="263"/>
      <c r="Q128" s="263"/>
    </row>
    <row r="129" spans="1:17" ht="19.5" x14ac:dyDescent="0.2">
      <c r="A129" s="252"/>
      <c r="B129" s="268" t="s">
        <v>662</v>
      </c>
      <c r="C129" s="265" t="s">
        <v>663</v>
      </c>
      <c r="D129" s="261" t="s">
        <v>146</v>
      </c>
      <c r="E129" s="266" t="s">
        <v>1208</v>
      </c>
      <c r="F129" s="267">
        <v>119.46</v>
      </c>
      <c r="G129" s="263"/>
      <c r="H129" s="267">
        <v>119.46</v>
      </c>
      <c r="I129" s="263"/>
      <c r="J129" s="267">
        <v>8.36</v>
      </c>
      <c r="K129" s="263"/>
      <c r="L129" s="267">
        <v>8.36</v>
      </c>
      <c r="M129" s="263"/>
      <c r="N129" s="263"/>
      <c r="O129" s="263"/>
      <c r="P129" s="263"/>
      <c r="Q129" s="263"/>
    </row>
    <row r="130" spans="1:17" ht="22.5" x14ac:dyDescent="0.2">
      <c r="A130" s="252"/>
      <c r="B130" s="268" t="s">
        <v>664</v>
      </c>
      <c r="C130" s="265" t="s">
        <v>462</v>
      </c>
      <c r="D130" s="261" t="s">
        <v>231</v>
      </c>
      <c r="E130" s="266" t="s">
        <v>1211</v>
      </c>
      <c r="F130" s="267">
        <v>11.66</v>
      </c>
      <c r="G130" s="263"/>
      <c r="H130" s="263"/>
      <c r="I130" s="263"/>
      <c r="J130" s="267">
        <v>1.17</v>
      </c>
      <c r="K130" s="263"/>
      <c r="L130" s="263"/>
      <c r="M130" s="263"/>
      <c r="N130" s="263"/>
      <c r="O130" s="263"/>
      <c r="P130" s="263"/>
      <c r="Q130" s="263"/>
    </row>
    <row r="131" spans="1:17" ht="22.5" x14ac:dyDescent="0.2">
      <c r="A131" s="252"/>
      <c r="B131" s="268" t="s">
        <v>665</v>
      </c>
      <c r="C131" s="265" t="s">
        <v>372</v>
      </c>
      <c r="D131" s="261" t="s">
        <v>231</v>
      </c>
      <c r="E131" s="266" t="s">
        <v>1211</v>
      </c>
      <c r="F131" s="267">
        <v>16.8</v>
      </c>
      <c r="G131" s="263"/>
      <c r="H131" s="263"/>
      <c r="I131" s="263"/>
      <c r="J131" s="267">
        <v>1.68</v>
      </c>
      <c r="K131" s="263"/>
      <c r="L131" s="263"/>
      <c r="M131" s="263"/>
      <c r="N131" s="263"/>
      <c r="O131" s="263"/>
      <c r="P131" s="263"/>
      <c r="Q131" s="263"/>
    </row>
    <row r="132" spans="1:17" ht="22.5" x14ac:dyDescent="0.2">
      <c r="A132" s="252"/>
      <c r="B132" s="268" t="s">
        <v>666</v>
      </c>
      <c r="C132" s="265" t="s">
        <v>667</v>
      </c>
      <c r="D132" s="261" t="s">
        <v>231</v>
      </c>
      <c r="E132" s="266" t="s">
        <v>1200</v>
      </c>
      <c r="F132" s="267">
        <v>29.75</v>
      </c>
      <c r="G132" s="263"/>
      <c r="H132" s="263"/>
      <c r="I132" s="263"/>
      <c r="J132" s="267">
        <v>0.6</v>
      </c>
      <c r="K132" s="263"/>
      <c r="L132" s="263"/>
      <c r="M132" s="263"/>
      <c r="N132" s="263"/>
      <c r="O132" s="263"/>
      <c r="P132" s="263"/>
      <c r="Q132" s="263"/>
    </row>
    <row r="133" spans="1:17" ht="22.5" x14ac:dyDescent="0.2">
      <c r="A133" s="252"/>
      <c r="B133" s="268" t="s">
        <v>668</v>
      </c>
      <c r="C133" s="265" t="s">
        <v>482</v>
      </c>
      <c r="D133" s="261" t="s">
        <v>71</v>
      </c>
      <c r="E133" s="266" t="s">
        <v>1212</v>
      </c>
      <c r="F133" s="267">
        <v>1</v>
      </c>
      <c r="G133" s="263"/>
      <c r="H133" s="263"/>
      <c r="I133" s="263"/>
      <c r="J133" s="267">
        <v>0.66</v>
      </c>
      <c r="K133" s="263"/>
      <c r="L133" s="263"/>
      <c r="M133" s="263"/>
      <c r="N133" s="263"/>
      <c r="O133" s="263"/>
      <c r="P133" s="263"/>
      <c r="Q133" s="263"/>
    </row>
    <row r="134" spans="1:17" ht="60" x14ac:dyDescent="0.2">
      <c r="A134" s="252">
        <v>21</v>
      </c>
      <c r="B134" s="258" t="s">
        <v>2885</v>
      </c>
      <c r="C134" s="259" t="s">
        <v>2886</v>
      </c>
      <c r="D134" s="260" t="s">
        <v>346</v>
      </c>
      <c r="E134" s="287">
        <v>1</v>
      </c>
      <c r="F134" s="262" t="s">
        <v>2887</v>
      </c>
      <c r="G134" s="263"/>
      <c r="H134" s="263"/>
      <c r="I134" s="263"/>
      <c r="J134" s="263">
        <v>1316</v>
      </c>
      <c r="K134" s="263"/>
      <c r="L134" s="263"/>
      <c r="M134" s="263"/>
      <c r="N134" s="263"/>
      <c r="O134" s="263"/>
      <c r="P134" s="263"/>
      <c r="Q134" s="263"/>
    </row>
    <row r="135" spans="1:17" ht="43.5" x14ac:dyDescent="0.2">
      <c r="A135" s="252">
        <v>22</v>
      </c>
      <c r="B135" s="258" t="s">
        <v>651</v>
      </c>
      <c r="C135" s="259" t="s">
        <v>1206</v>
      </c>
      <c r="D135" s="260" t="s">
        <v>423</v>
      </c>
      <c r="E135" s="287">
        <v>1</v>
      </c>
      <c r="F135" s="262">
        <v>99.26</v>
      </c>
      <c r="G135" s="262">
        <v>33.11</v>
      </c>
      <c r="H135" s="262">
        <v>62.05</v>
      </c>
      <c r="I135" s="262">
        <v>4.71</v>
      </c>
      <c r="J135" s="263">
        <v>99</v>
      </c>
      <c r="K135" s="263">
        <v>33</v>
      </c>
      <c r="L135" s="263">
        <v>62</v>
      </c>
      <c r="M135" s="263">
        <v>5</v>
      </c>
      <c r="N135" s="263">
        <v>2.37</v>
      </c>
      <c r="O135" s="263">
        <v>2.37</v>
      </c>
      <c r="P135" s="263">
        <v>0.28999999999999998</v>
      </c>
      <c r="Q135" s="263">
        <v>0.28999999999999998</v>
      </c>
    </row>
    <row r="136" spans="1:17" ht="19.5" x14ac:dyDescent="0.2">
      <c r="A136" s="252"/>
      <c r="B136" s="264"/>
      <c r="C136" s="265" t="s">
        <v>619</v>
      </c>
      <c r="D136" s="261" t="s">
        <v>119</v>
      </c>
      <c r="E136" s="266" t="s">
        <v>1207</v>
      </c>
      <c r="F136" s="267">
        <v>13.97</v>
      </c>
      <c r="G136" s="267">
        <v>13.97</v>
      </c>
      <c r="H136" s="263"/>
      <c r="I136" s="263"/>
      <c r="J136" s="267">
        <v>33.11</v>
      </c>
      <c r="K136" s="267">
        <v>33.11</v>
      </c>
      <c r="L136" s="263"/>
      <c r="M136" s="263"/>
      <c r="N136" s="263"/>
      <c r="O136" s="263"/>
      <c r="P136" s="263"/>
      <c r="Q136" s="263"/>
    </row>
    <row r="137" spans="1:17" ht="22.5" x14ac:dyDescent="0.2">
      <c r="A137" s="252"/>
      <c r="B137" s="268" t="s">
        <v>654</v>
      </c>
      <c r="C137" s="265" t="s">
        <v>655</v>
      </c>
      <c r="D137" s="261" t="s">
        <v>146</v>
      </c>
      <c r="E137" s="266" t="s">
        <v>1208</v>
      </c>
      <c r="F137" s="267">
        <v>172.79</v>
      </c>
      <c r="G137" s="263"/>
      <c r="H137" s="267">
        <v>172.79</v>
      </c>
      <c r="I137" s="267">
        <v>18.2</v>
      </c>
      <c r="J137" s="267">
        <v>12.1</v>
      </c>
      <c r="K137" s="263"/>
      <c r="L137" s="267">
        <v>12.1</v>
      </c>
      <c r="M137" s="267">
        <v>1.27</v>
      </c>
      <c r="N137" s="263"/>
      <c r="O137" s="263"/>
      <c r="P137" s="263"/>
      <c r="Q137" s="263"/>
    </row>
    <row r="138" spans="1:17" ht="19.5" x14ac:dyDescent="0.2">
      <c r="A138" s="252"/>
      <c r="B138" s="268" t="s">
        <v>326</v>
      </c>
      <c r="C138" s="265" t="s">
        <v>327</v>
      </c>
      <c r="D138" s="261" t="s">
        <v>146</v>
      </c>
      <c r="E138" s="266" t="s">
        <v>1209</v>
      </c>
      <c r="F138" s="267">
        <v>8.9700000000000006</v>
      </c>
      <c r="G138" s="263"/>
      <c r="H138" s="267">
        <v>8.9700000000000006</v>
      </c>
      <c r="I138" s="263"/>
      <c r="J138" s="267">
        <v>6.37</v>
      </c>
      <c r="K138" s="263"/>
      <c r="L138" s="267">
        <v>6.37</v>
      </c>
      <c r="M138" s="263"/>
      <c r="N138" s="263"/>
      <c r="O138" s="263"/>
      <c r="P138" s="263"/>
      <c r="Q138" s="263"/>
    </row>
    <row r="139" spans="1:17" ht="33.75" x14ac:dyDescent="0.2">
      <c r="A139" s="252"/>
      <c r="B139" s="268" t="s">
        <v>658</v>
      </c>
      <c r="C139" s="265" t="s">
        <v>155</v>
      </c>
      <c r="D139" s="261" t="s">
        <v>146</v>
      </c>
      <c r="E139" s="266" t="s">
        <v>1210</v>
      </c>
      <c r="F139" s="267">
        <v>103.34</v>
      </c>
      <c r="G139" s="263"/>
      <c r="H139" s="267">
        <v>103.34</v>
      </c>
      <c r="I139" s="267">
        <v>15.62</v>
      </c>
      <c r="J139" s="267">
        <v>22.73</v>
      </c>
      <c r="K139" s="263"/>
      <c r="L139" s="267">
        <v>22.73</v>
      </c>
      <c r="M139" s="267">
        <v>3.44</v>
      </c>
      <c r="N139" s="263"/>
      <c r="O139" s="263"/>
      <c r="P139" s="263"/>
      <c r="Q139" s="263"/>
    </row>
    <row r="140" spans="1:17" ht="22.5" x14ac:dyDescent="0.2">
      <c r="A140" s="252"/>
      <c r="B140" s="268" t="s">
        <v>660</v>
      </c>
      <c r="C140" s="265" t="s">
        <v>661</v>
      </c>
      <c r="D140" s="261" t="s">
        <v>146</v>
      </c>
      <c r="E140" s="266" t="s">
        <v>1210</v>
      </c>
      <c r="F140" s="267">
        <v>56.77</v>
      </c>
      <c r="G140" s="263"/>
      <c r="H140" s="267">
        <v>56.77</v>
      </c>
      <c r="I140" s="263"/>
      <c r="J140" s="267">
        <v>12.49</v>
      </c>
      <c r="K140" s="263"/>
      <c r="L140" s="267">
        <v>12.49</v>
      </c>
      <c r="M140" s="263"/>
      <c r="N140" s="263"/>
      <c r="O140" s="263"/>
      <c r="P140" s="263"/>
      <c r="Q140" s="263"/>
    </row>
    <row r="141" spans="1:17" ht="19.5" x14ac:dyDescent="0.2">
      <c r="A141" s="252"/>
      <c r="B141" s="268" t="s">
        <v>662</v>
      </c>
      <c r="C141" s="265" t="s">
        <v>663</v>
      </c>
      <c r="D141" s="261" t="s">
        <v>146</v>
      </c>
      <c r="E141" s="266" t="s">
        <v>1208</v>
      </c>
      <c r="F141" s="267">
        <v>119.46</v>
      </c>
      <c r="G141" s="263"/>
      <c r="H141" s="267">
        <v>119.46</v>
      </c>
      <c r="I141" s="263"/>
      <c r="J141" s="267">
        <v>8.36</v>
      </c>
      <c r="K141" s="263"/>
      <c r="L141" s="267">
        <v>8.36</v>
      </c>
      <c r="M141" s="263"/>
      <c r="N141" s="263"/>
      <c r="O141" s="263"/>
      <c r="P141" s="263"/>
      <c r="Q141" s="263"/>
    </row>
    <row r="142" spans="1:17" ht="22.5" x14ac:dyDescent="0.2">
      <c r="A142" s="252"/>
      <c r="B142" s="268" t="s">
        <v>664</v>
      </c>
      <c r="C142" s="265" t="s">
        <v>462</v>
      </c>
      <c r="D142" s="261" t="s">
        <v>231</v>
      </c>
      <c r="E142" s="266" t="s">
        <v>1211</v>
      </c>
      <c r="F142" s="267">
        <v>11.66</v>
      </c>
      <c r="G142" s="263"/>
      <c r="H142" s="263"/>
      <c r="I142" s="263"/>
      <c r="J142" s="267">
        <v>1.17</v>
      </c>
      <c r="K142" s="263"/>
      <c r="L142" s="263"/>
      <c r="M142" s="263"/>
      <c r="N142" s="263"/>
      <c r="O142" s="263"/>
      <c r="P142" s="263"/>
      <c r="Q142" s="263"/>
    </row>
    <row r="143" spans="1:17" ht="22.5" x14ac:dyDescent="0.2">
      <c r="A143" s="252"/>
      <c r="B143" s="268" t="s">
        <v>665</v>
      </c>
      <c r="C143" s="265" t="s">
        <v>372</v>
      </c>
      <c r="D143" s="261" t="s">
        <v>231</v>
      </c>
      <c r="E143" s="266" t="s">
        <v>1211</v>
      </c>
      <c r="F143" s="267">
        <v>16.8</v>
      </c>
      <c r="G143" s="263"/>
      <c r="H143" s="263"/>
      <c r="I143" s="263"/>
      <c r="J143" s="267">
        <v>1.68</v>
      </c>
      <c r="K143" s="263"/>
      <c r="L143" s="263"/>
      <c r="M143" s="263"/>
      <c r="N143" s="263"/>
      <c r="O143" s="263"/>
      <c r="P143" s="263"/>
      <c r="Q143" s="263"/>
    </row>
    <row r="144" spans="1:17" ht="22.5" x14ac:dyDescent="0.2">
      <c r="A144" s="252"/>
      <c r="B144" s="268" t="s">
        <v>666</v>
      </c>
      <c r="C144" s="265" t="s">
        <v>667</v>
      </c>
      <c r="D144" s="261" t="s">
        <v>231</v>
      </c>
      <c r="E144" s="266" t="s">
        <v>1200</v>
      </c>
      <c r="F144" s="267">
        <v>29.75</v>
      </c>
      <c r="G144" s="263"/>
      <c r="H144" s="263"/>
      <c r="I144" s="263"/>
      <c r="J144" s="267">
        <v>0.6</v>
      </c>
      <c r="K144" s="263"/>
      <c r="L144" s="263"/>
      <c r="M144" s="263"/>
      <c r="N144" s="263"/>
      <c r="O144" s="263"/>
      <c r="P144" s="263"/>
      <c r="Q144" s="263"/>
    </row>
    <row r="145" spans="1:17" ht="22.5" x14ac:dyDescent="0.2">
      <c r="A145" s="252"/>
      <c r="B145" s="268" t="s">
        <v>668</v>
      </c>
      <c r="C145" s="265" t="s">
        <v>482</v>
      </c>
      <c r="D145" s="261" t="s">
        <v>71</v>
      </c>
      <c r="E145" s="266" t="s">
        <v>1212</v>
      </c>
      <c r="F145" s="267">
        <v>1</v>
      </c>
      <c r="G145" s="263"/>
      <c r="H145" s="263"/>
      <c r="I145" s="263"/>
      <c r="J145" s="267">
        <v>0.66</v>
      </c>
      <c r="K145" s="263"/>
      <c r="L145" s="263"/>
      <c r="M145" s="263"/>
      <c r="N145" s="263"/>
      <c r="O145" s="263"/>
      <c r="P145" s="263"/>
      <c r="Q145" s="263"/>
    </row>
    <row r="146" spans="1:17" ht="60" x14ac:dyDescent="0.2">
      <c r="A146" s="252">
        <v>23</v>
      </c>
      <c r="B146" s="258" t="s">
        <v>2885</v>
      </c>
      <c r="C146" s="259" t="s">
        <v>2888</v>
      </c>
      <c r="D146" s="260" t="s">
        <v>346</v>
      </c>
      <c r="E146" s="287">
        <v>1</v>
      </c>
      <c r="F146" s="262" t="s">
        <v>2887</v>
      </c>
      <c r="G146" s="263"/>
      <c r="H146" s="263"/>
      <c r="I146" s="263"/>
      <c r="J146" s="263">
        <v>1316</v>
      </c>
      <c r="K146" s="263"/>
      <c r="L146" s="263"/>
      <c r="M146" s="263"/>
      <c r="N146" s="263"/>
      <c r="O146" s="263"/>
      <c r="P146" s="263"/>
      <c r="Q146" s="263"/>
    </row>
    <row r="147" spans="1:17" ht="43.5" x14ac:dyDescent="0.2">
      <c r="A147" s="252">
        <v>24</v>
      </c>
      <c r="B147" s="258" t="s">
        <v>651</v>
      </c>
      <c r="C147" s="259" t="s">
        <v>1206</v>
      </c>
      <c r="D147" s="260" t="s">
        <v>423</v>
      </c>
      <c r="E147" s="287">
        <v>1</v>
      </c>
      <c r="F147" s="262">
        <v>99.26</v>
      </c>
      <c r="G147" s="262">
        <v>33.11</v>
      </c>
      <c r="H147" s="262">
        <v>62.05</v>
      </c>
      <c r="I147" s="262">
        <v>4.71</v>
      </c>
      <c r="J147" s="263">
        <v>99</v>
      </c>
      <c r="K147" s="263">
        <v>33</v>
      </c>
      <c r="L147" s="263">
        <v>62</v>
      </c>
      <c r="M147" s="263">
        <v>5</v>
      </c>
      <c r="N147" s="263">
        <v>2.37</v>
      </c>
      <c r="O147" s="263">
        <v>2.37</v>
      </c>
      <c r="P147" s="263">
        <v>0.28999999999999998</v>
      </c>
      <c r="Q147" s="263">
        <v>0.28999999999999998</v>
      </c>
    </row>
    <row r="148" spans="1:17" ht="19.5" x14ac:dyDescent="0.2">
      <c r="A148" s="252"/>
      <c r="B148" s="264"/>
      <c r="C148" s="265" t="s">
        <v>619</v>
      </c>
      <c r="D148" s="261" t="s">
        <v>119</v>
      </c>
      <c r="E148" s="266" t="s">
        <v>1207</v>
      </c>
      <c r="F148" s="267">
        <v>13.97</v>
      </c>
      <c r="G148" s="267">
        <v>13.97</v>
      </c>
      <c r="H148" s="263"/>
      <c r="I148" s="263"/>
      <c r="J148" s="267">
        <v>33.11</v>
      </c>
      <c r="K148" s="267">
        <v>33.11</v>
      </c>
      <c r="L148" s="263"/>
      <c r="M148" s="263"/>
      <c r="N148" s="263"/>
      <c r="O148" s="263"/>
      <c r="P148" s="263"/>
      <c r="Q148" s="263"/>
    </row>
    <row r="149" spans="1:17" ht="22.5" x14ac:dyDescent="0.2">
      <c r="A149" s="252"/>
      <c r="B149" s="268" t="s">
        <v>654</v>
      </c>
      <c r="C149" s="265" t="s">
        <v>655</v>
      </c>
      <c r="D149" s="261" t="s">
        <v>146</v>
      </c>
      <c r="E149" s="266" t="s">
        <v>1208</v>
      </c>
      <c r="F149" s="267">
        <v>172.79</v>
      </c>
      <c r="G149" s="263"/>
      <c r="H149" s="267">
        <v>172.79</v>
      </c>
      <c r="I149" s="267">
        <v>18.2</v>
      </c>
      <c r="J149" s="267">
        <v>12.1</v>
      </c>
      <c r="K149" s="263"/>
      <c r="L149" s="267">
        <v>12.1</v>
      </c>
      <c r="M149" s="267">
        <v>1.27</v>
      </c>
      <c r="N149" s="263"/>
      <c r="O149" s="263"/>
      <c r="P149" s="263"/>
      <c r="Q149" s="263"/>
    </row>
    <row r="150" spans="1:17" ht="19.5" x14ac:dyDescent="0.2">
      <c r="A150" s="252"/>
      <c r="B150" s="268" t="s">
        <v>326</v>
      </c>
      <c r="C150" s="265" t="s">
        <v>327</v>
      </c>
      <c r="D150" s="261" t="s">
        <v>146</v>
      </c>
      <c r="E150" s="266" t="s">
        <v>1209</v>
      </c>
      <c r="F150" s="267">
        <v>8.9700000000000006</v>
      </c>
      <c r="G150" s="263"/>
      <c r="H150" s="267">
        <v>8.9700000000000006</v>
      </c>
      <c r="I150" s="263"/>
      <c r="J150" s="267">
        <v>6.37</v>
      </c>
      <c r="K150" s="263"/>
      <c r="L150" s="267">
        <v>6.37</v>
      </c>
      <c r="M150" s="263"/>
      <c r="N150" s="263"/>
      <c r="O150" s="263"/>
      <c r="P150" s="263"/>
      <c r="Q150" s="263"/>
    </row>
    <row r="151" spans="1:17" ht="33.75" x14ac:dyDescent="0.2">
      <c r="A151" s="252"/>
      <c r="B151" s="268" t="s">
        <v>658</v>
      </c>
      <c r="C151" s="265" t="s">
        <v>155</v>
      </c>
      <c r="D151" s="261" t="s">
        <v>146</v>
      </c>
      <c r="E151" s="266" t="s">
        <v>1210</v>
      </c>
      <c r="F151" s="267">
        <v>103.34</v>
      </c>
      <c r="G151" s="263"/>
      <c r="H151" s="267">
        <v>103.34</v>
      </c>
      <c r="I151" s="267">
        <v>15.62</v>
      </c>
      <c r="J151" s="267">
        <v>22.73</v>
      </c>
      <c r="K151" s="263"/>
      <c r="L151" s="267">
        <v>22.73</v>
      </c>
      <c r="M151" s="267">
        <v>3.44</v>
      </c>
      <c r="N151" s="263"/>
      <c r="O151" s="263"/>
      <c r="P151" s="263"/>
      <c r="Q151" s="263"/>
    </row>
    <row r="152" spans="1:17" ht="22.5" x14ac:dyDescent="0.2">
      <c r="A152" s="252"/>
      <c r="B152" s="268" t="s">
        <v>660</v>
      </c>
      <c r="C152" s="265" t="s">
        <v>661</v>
      </c>
      <c r="D152" s="261" t="s">
        <v>146</v>
      </c>
      <c r="E152" s="266" t="s">
        <v>1210</v>
      </c>
      <c r="F152" s="267">
        <v>56.77</v>
      </c>
      <c r="G152" s="263"/>
      <c r="H152" s="267">
        <v>56.77</v>
      </c>
      <c r="I152" s="263"/>
      <c r="J152" s="267">
        <v>12.49</v>
      </c>
      <c r="K152" s="263"/>
      <c r="L152" s="267">
        <v>12.49</v>
      </c>
      <c r="M152" s="263"/>
      <c r="N152" s="263"/>
      <c r="O152" s="263"/>
      <c r="P152" s="263"/>
      <c r="Q152" s="263"/>
    </row>
    <row r="153" spans="1:17" ht="19.5" x14ac:dyDescent="0.2">
      <c r="A153" s="252"/>
      <c r="B153" s="268" t="s">
        <v>662</v>
      </c>
      <c r="C153" s="265" t="s">
        <v>663</v>
      </c>
      <c r="D153" s="261" t="s">
        <v>146</v>
      </c>
      <c r="E153" s="266" t="s">
        <v>1208</v>
      </c>
      <c r="F153" s="267">
        <v>119.46</v>
      </c>
      <c r="G153" s="263"/>
      <c r="H153" s="267">
        <v>119.46</v>
      </c>
      <c r="I153" s="263"/>
      <c r="J153" s="267">
        <v>8.36</v>
      </c>
      <c r="K153" s="263"/>
      <c r="L153" s="267">
        <v>8.36</v>
      </c>
      <c r="M153" s="263"/>
      <c r="N153" s="263"/>
      <c r="O153" s="263"/>
      <c r="P153" s="263"/>
      <c r="Q153" s="263"/>
    </row>
    <row r="154" spans="1:17" ht="22.5" x14ac:dyDescent="0.2">
      <c r="A154" s="252"/>
      <c r="B154" s="268" t="s">
        <v>664</v>
      </c>
      <c r="C154" s="265" t="s">
        <v>462</v>
      </c>
      <c r="D154" s="261" t="s">
        <v>231</v>
      </c>
      <c r="E154" s="266" t="s">
        <v>1211</v>
      </c>
      <c r="F154" s="267">
        <v>11.66</v>
      </c>
      <c r="G154" s="263"/>
      <c r="H154" s="263"/>
      <c r="I154" s="263"/>
      <c r="J154" s="267">
        <v>1.17</v>
      </c>
      <c r="K154" s="263"/>
      <c r="L154" s="263"/>
      <c r="M154" s="263"/>
      <c r="N154" s="263"/>
      <c r="O154" s="263"/>
      <c r="P154" s="263"/>
      <c r="Q154" s="263"/>
    </row>
    <row r="155" spans="1:17" ht="22.5" x14ac:dyDescent="0.2">
      <c r="A155" s="252"/>
      <c r="B155" s="268" t="s">
        <v>665</v>
      </c>
      <c r="C155" s="265" t="s">
        <v>372</v>
      </c>
      <c r="D155" s="261" t="s">
        <v>231</v>
      </c>
      <c r="E155" s="266" t="s">
        <v>1211</v>
      </c>
      <c r="F155" s="267">
        <v>16.8</v>
      </c>
      <c r="G155" s="263"/>
      <c r="H155" s="263"/>
      <c r="I155" s="263"/>
      <c r="J155" s="267">
        <v>1.68</v>
      </c>
      <c r="K155" s="263"/>
      <c r="L155" s="263"/>
      <c r="M155" s="263"/>
      <c r="N155" s="263"/>
      <c r="O155" s="263"/>
      <c r="P155" s="263"/>
      <c r="Q155" s="263"/>
    </row>
    <row r="156" spans="1:17" ht="22.5" x14ac:dyDescent="0.2">
      <c r="A156" s="252"/>
      <c r="B156" s="268" t="s">
        <v>666</v>
      </c>
      <c r="C156" s="265" t="s">
        <v>667</v>
      </c>
      <c r="D156" s="261" t="s">
        <v>231</v>
      </c>
      <c r="E156" s="266" t="s">
        <v>1200</v>
      </c>
      <c r="F156" s="267">
        <v>29.75</v>
      </c>
      <c r="G156" s="263"/>
      <c r="H156" s="263"/>
      <c r="I156" s="263"/>
      <c r="J156" s="267">
        <v>0.6</v>
      </c>
      <c r="K156" s="263"/>
      <c r="L156" s="263"/>
      <c r="M156" s="263"/>
      <c r="N156" s="263"/>
      <c r="O156" s="263"/>
      <c r="P156" s="263"/>
      <c r="Q156" s="263"/>
    </row>
    <row r="157" spans="1:17" ht="22.5" x14ac:dyDescent="0.2">
      <c r="A157" s="252"/>
      <c r="B157" s="268" t="s">
        <v>668</v>
      </c>
      <c r="C157" s="265" t="s">
        <v>482</v>
      </c>
      <c r="D157" s="261" t="s">
        <v>71</v>
      </c>
      <c r="E157" s="266" t="s">
        <v>1212</v>
      </c>
      <c r="F157" s="267">
        <v>1</v>
      </c>
      <c r="G157" s="263"/>
      <c r="H157" s="263"/>
      <c r="I157" s="263"/>
      <c r="J157" s="267">
        <v>0.66</v>
      </c>
      <c r="K157" s="263"/>
      <c r="L157" s="263"/>
      <c r="M157" s="263"/>
      <c r="N157" s="263"/>
      <c r="O157" s="263"/>
      <c r="P157" s="263"/>
      <c r="Q157" s="263"/>
    </row>
    <row r="158" spans="1:17" ht="41.25" x14ac:dyDescent="0.2">
      <c r="A158" s="252">
        <v>25</v>
      </c>
      <c r="B158" s="258" t="s">
        <v>12</v>
      </c>
      <c r="C158" s="259" t="s">
        <v>2889</v>
      </c>
      <c r="D158" s="260" t="s">
        <v>346</v>
      </c>
      <c r="E158" s="287">
        <v>1</v>
      </c>
      <c r="F158" s="262" t="s">
        <v>2890</v>
      </c>
      <c r="G158" s="263"/>
      <c r="H158" s="263"/>
      <c r="I158" s="263"/>
      <c r="J158" s="263">
        <v>4045</v>
      </c>
      <c r="K158" s="263"/>
      <c r="L158" s="263"/>
      <c r="M158" s="263"/>
      <c r="N158" s="263"/>
      <c r="O158" s="263"/>
      <c r="P158" s="263"/>
      <c r="Q158" s="263"/>
    </row>
    <row r="159" spans="1:17" x14ac:dyDescent="0.2">
      <c r="A159" s="257" t="s">
        <v>243</v>
      </c>
      <c r="B159" s="256"/>
      <c r="C159" s="256"/>
      <c r="D159" s="256"/>
      <c r="E159" s="256"/>
      <c r="F159" s="256"/>
      <c r="G159" s="256"/>
      <c r="H159" s="256"/>
      <c r="I159" s="256"/>
      <c r="J159" s="262">
        <v>11549</v>
      </c>
      <c r="K159" s="262">
        <v>643</v>
      </c>
      <c r="L159" s="262">
        <v>852</v>
      </c>
      <c r="M159" s="262">
        <v>85</v>
      </c>
      <c r="N159" s="263"/>
      <c r="O159" s="262">
        <v>46.73</v>
      </c>
      <c r="P159" s="263"/>
      <c r="Q159" s="262">
        <v>5.01</v>
      </c>
    </row>
    <row r="160" spans="1:17" x14ac:dyDescent="0.2">
      <c r="A160" s="257" t="s">
        <v>244</v>
      </c>
      <c r="B160" s="256"/>
      <c r="C160" s="256"/>
      <c r="D160" s="256"/>
      <c r="E160" s="256"/>
      <c r="F160" s="256"/>
      <c r="G160" s="256"/>
      <c r="H160" s="256"/>
      <c r="I160" s="256"/>
      <c r="J160" s="262">
        <v>692</v>
      </c>
      <c r="K160" s="263"/>
      <c r="L160" s="263"/>
      <c r="M160" s="263"/>
      <c r="N160" s="263"/>
      <c r="O160" s="263"/>
      <c r="P160" s="263"/>
      <c r="Q160" s="263"/>
    </row>
    <row r="161" spans="1:17" x14ac:dyDescent="0.2">
      <c r="A161" s="257" t="s">
        <v>245</v>
      </c>
      <c r="B161" s="256"/>
      <c r="C161" s="256"/>
      <c r="D161" s="256"/>
      <c r="E161" s="256"/>
      <c r="F161" s="256"/>
      <c r="G161" s="256"/>
      <c r="H161" s="256"/>
      <c r="I161" s="256"/>
      <c r="J161" s="262">
        <v>473</v>
      </c>
      <c r="K161" s="263"/>
      <c r="L161" s="263"/>
      <c r="M161" s="263"/>
      <c r="N161" s="263"/>
      <c r="O161" s="263"/>
      <c r="P161" s="263"/>
      <c r="Q161" s="263"/>
    </row>
    <row r="162" spans="1:17" x14ac:dyDescent="0.2">
      <c r="A162" s="269" t="s">
        <v>2891</v>
      </c>
      <c r="B162" s="256"/>
      <c r="C162" s="256"/>
      <c r="D162" s="256"/>
      <c r="E162" s="256"/>
      <c r="F162" s="256"/>
      <c r="G162" s="256"/>
      <c r="H162" s="256"/>
      <c r="I162" s="256"/>
      <c r="J162" s="263"/>
      <c r="K162" s="263"/>
      <c r="L162" s="263"/>
      <c r="M162" s="263"/>
      <c r="N162" s="263"/>
      <c r="O162" s="263"/>
      <c r="P162" s="263"/>
      <c r="Q162" s="263"/>
    </row>
    <row r="163" spans="1:17" x14ac:dyDescent="0.2">
      <c r="A163" s="257" t="s">
        <v>571</v>
      </c>
      <c r="B163" s="256"/>
      <c r="C163" s="256"/>
      <c r="D163" s="256"/>
      <c r="E163" s="256"/>
      <c r="F163" s="256"/>
      <c r="G163" s="256"/>
      <c r="H163" s="256"/>
      <c r="I163" s="256"/>
      <c r="J163" s="262">
        <v>3270</v>
      </c>
      <c r="K163" s="263"/>
      <c r="L163" s="263"/>
      <c r="M163" s="263"/>
      <c r="N163" s="263"/>
      <c r="O163" s="262">
        <v>46.73</v>
      </c>
      <c r="P163" s="263"/>
      <c r="Q163" s="262">
        <v>5.01</v>
      </c>
    </row>
    <row r="164" spans="1:17" x14ac:dyDescent="0.2">
      <c r="A164" s="257" t="s">
        <v>1453</v>
      </c>
      <c r="B164" s="256"/>
      <c r="C164" s="256"/>
      <c r="D164" s="256"/>
      <c r="E164" s="256"/>
      <c r="F164" s="256"/>
      <c r="G164" s="256"/>
      <c r="H164" s="256"/>
      <c r="I164" s="256"/>
      <c r="J164" s="262">
        <v>9444</v>
      </c>
      <c r="K164" s="263"/>
      <c r="L164" s="263"/>
      <c r="M164" s="263"/>
      <c r="N164" s="263"/>
      <c r="O164" s="263"/>
      <c r="P164" s="263"/>
      <c r="Q164" s="263"/>
    </row>
    <row r="165" spans="1:17" x14ac:dyDescent="0.2">
      <c r="A165" s="257" t="s">
        <v>252</v>
      </c>
      <c r="B165" s="256"/>
      <c r="C165" s="256"/>
      <c r="D165" s="256"/>
      <c r="E165" s="256"/>
      <c r="F165" s="256"/>
      <c r="G165" s="256"/>
      <c r="H165" s="256"/>
      <c r="I165" s="256"/>
      <c r="J165" s="262">
        <v>12714</v>
      </c>
      <c r="K165" s="263"/>
      <c r="L165" s="263"/>
      <c r="M165" s="263"/>
      <c r="N165" s="263"/>
      <c r="O165" s="262">
        <v>46.73</v>
      </c>
      <c r="P165" s="263"/>
      <c r="Q165" s="262">
        <v>5.01</v>
      </c>
    </row>
    <row r="166" spans="1:17" x14ac:dyDescent="0.2">
      <c r="A166" s="257" t="s">
        <v>253</v>
      </c>
      <c r="B166" s="256"/>
      <c r="C166" s="256"/>
      <c r="D166" s="256"/>
      <c r="E166" s="256"/>
      <c r="F166" s="256"/>
      <c r="G166" s="256"/>
      <c r="H166" s="256"/>
      <c r="I166" s="256"/>
      <c r="J166" s="263"/>
      <c r="K166" s="263"/>
      <c r="L166" s="263"/>
      <c r="M166" s="263"/>
      <c r="N166" s="263"/>
      <c r="O166" s="263"/>
      <c r="P166" s="263"/>
      <c r="Q166" s="263"/>
    </row>
    <row r="167" spans="1:17" x14ac:dyDescent="0.2">
      <c r="A167" s="257" t="s">
        <v>572</v>
      </c>
      <c r="B167" s="256"/>
      <c r="C167" s="256"/>
      <c r="D167" s="256"/>
      <c r="E167" s="256"/>
      <c r="F167" s="256"/>
      <c r="G167" s="256"/>
      <c r="H167" s="256"/>
      <c r="I167" s="256"/>
      <c r="J167" s="262">
        <v>610</v>
      </c>
      <c r="K167" s="263"/>
      <c r="L167" s="263"/>
      <c r="M167" s="263"/>
      <c r="N167" s="263"/>
      <c r="O167" s="263"/>
      <c r="P167" s="263"/>
      <c r="Q167" s="263"/>
    </row>
    <row r="168" spans="1:17" x14ac:dyDescent="0.2">
      <c r="A168" s="257" t="s">
        <v>254</v>
      </c>
      <c r="B168" s="256"/>
      <c r="C168" s="256"/>
      <c r="D168" s="256"/>
      <c r="E168" s="256"/>
      <c r="F168" s="256"/>
      <c r="G168" s="256"/>
      <c r="H168" s="256"/>
      <c r="I168" s="256"/>
      <c r="J168" s="262">
        <v>852</v>
      </c>
      <c r="K168" s="263"/>
      <c r="L168" s="263"/>
      <c r="M168" s="263"/>
      <c r="N168" s="263"/>
      <c r="O168" s="263"/>
      <c r="P168" s="263"/>
      <c r="Q168" s="263"/>
    </row>
    <row r="169" spans="1:17" x14ac:dyDescent="0.2">
      <c r="A169" s="257" t="s">
        <v>255</v>
      </c>
      <c r="B169" s="256"/>
      <c r="C169" s="256"/>
      <c r="D169" s="256"/>
      <c r="E169" s="256"/>
      <c r="F169" s="256"/>
      <c r="G169" s="256"/>
      <c r="H169" s="256"/>
      <c r="I169" s="256"/>
      <c r="J169" s="262">
        <v>728</v>
      </c>
      <c r="K169" s="263"/>
      <c r="L169" s="263"/>
      <c r="M169" s="263"/>
      <c r="N169" s="263"/>
      <c r="O169" s="263"/>
      <c r="P169" s="263"/>
      <c r="Q169" s="263"/>
    </row>
    <row r="170" spans="1:17" x14ac:dyDescent="0.2">
      <c r="A170" s="257" t="s">
        <v>1454</v>
      </c>
      <c r="B170" s="256"/>
      <c r="C170" s="256"/>
      <c r="D170" s="256"/>
      <c r="E170" s="256"/>
      <c r="F170" s="256"/>
      <c r="G170" s="256"/>
      <c r="H170" s="256"/>
      <c r="I170" s="256"/>
      <c r="J170" s="262">
        <v>9444</v>
      </c>
      <c r="K170" s="263"/>
      <c r="L170" s="263"/>
      <c r="M170" s="263"/>
      <c r="N170" s="263"/>
      <c r="O170" s="263"/>
      <c r="P170" s="263"/>
      <c r="Q170" s="263"/>
    </row>
    <row r="171" spans="1:17" x14ac:dyDescent="0.2">
      <c r="A171" s="257" t="s">
        <v>256</v>
      </c>
      <c r="B171" s="256"/>
      <c r="C171" s="256"/>
      <c r="D171" s="256"/>
      <c r="E171" s="256"/>
      <c r="F171" s="256"/>
      <c r="G171" s="256"/>
      <c r="H171" s="256"/>
      <c r="I171" s="256"/>
      <c r="J171" s="262">
        <v>692</v>
      </c>
      <c r="K171" s="263"/>
      <c r="L171" s="263"/>
      <c r="M171" s="263"/>
      <c r="N171" s="263"/>
      <c r="O171" s="263"/>
      <c r="P171" s="263"/>
      <c r="Q171" s="263"/>
    </row>
    <row r="172" spans="1:17" x14ac:dyDescent="0.2">
      <c r="A172" s="257" t="s">
        <v>257</v>
      </c>
      <c r="B172" s="256"/>
      <c r="C172" s="256"/>
      <c r="D172" s="256"/>
      <c r="E172" s="256"/>
      <c r="F172" s="256"/>
      <c r="G172" s="256"/>
      <c r="H172" s="256"/>
      <c r="I172" s="256"/>
      <c r="J172" s="262">
        <v>473</v>
      </c>
      <c r="K172" s="263"/>
      <c r="L172" s="263"/>
      <c r="M172" s="263"/>
      <c r="N172" s="263"/>
      <c r="O172" s="263"/>
      <c r="P172" s="263"/>
      <c r="Q172" s="263"/>
    </row>
    <row r="173" spans="1:17" x14ac:dyDescent="0.2">
      <c r="A173" s="269" t="s">
        <v>2892</v>
      </c>
      <c r="B173" s="256"/>
      <c r="C173" s="256"/>
      <c r="D173" s="256"/>
      <c r="E173" s="256"/>
      <c r="F173" s="256"/>
      <c r="G173" s="256"/>
      <c r="H173" s="256"/>
      <c r="I173" s="256"/>
      <c r="J173" s="270">
        <v>12714</v>
      </c>
      <c r="K173" s="263"/>
      <c r="L173" s="263"/>
      <c r="M173" s="263"/>
      <c r="N173" s="263"/>
      <c r="O173" s="270">
        <v>46.73</v>
      </c>
      <c r="P173" s="263"/>
      <c r="Q173" s="270">
        <v>5.01</v>
      </c>
    </row>
    <row r="174" spans="1:17" x14ac:dyDescent="0.2">
      <c r="A174" s="255" t="s">
        <v>2893</v>
      </c>
      <c r="B174" s="256"/>
      <c r="C174" s="256"/>
      <c r="D174" s="256"/>
      <c r="E174" s="256"/>
      <c r="F174" s="256"/>
      <c r="G174" s="256"/>
      <c r="H174" s="256"/>
      <c r="I174" s="256"/>
      <c r="J174" s="256"/>
      <c r="K174" s="256"/>
      <c r="L174" s="256"/>
      <c r="M174" s="256"/>
      <c r="N174" s="256"/>
      <c r="O174" s="256"/>
      <c r="P174" s="256"/>
      <c r="Q174" s="256"/>
    </row>
    <row r="175" spans="1:17" ht="55.5" x14ac:dyDescent="0.2">
      <c r="A175" s="252">
        <v>26</v>
      </c>
      <c r="B175" s="258" t="s">
        <v>2894</v>
      </c>
      <c r="C175" s="259" t="s">
        <v>2895</v>
      </c>
      <c r="D175" s="260" t="s">
        <v>671</v>
      </c>
      <c r="E175" s="261" t="s">
        <v>588</v>
      </c>
      <c r="F175" s="262">
        <v>2435.1999999999998</v>
      </c>
      <c r="G175" s="262">
        <v>315.35000000000002</v>
      </c>
      <c r="H175" s="262">
        <v>611.58000000000004</v>
      </c>
      <c r="I175" s="262">
        <v>248.83</v>
      </c>
      <c r="J175" s="263">
        <v>487</v>
      </c>
      <c r="K175" s="263">
        <v>63</v>
      </c>
      <c r="L175" s="263">
        <v>122</v>
      </c>
      <c r="M175" s="263">
        <v>50</v>
      </c>
      <c r="N175" s="263">
        <v>23.8</v>
      </c>
      <c r="O175" s="263">
        <v>4.76</v>
      </c>
      <c r="P175" s="263">
        <v>15.91</v>
      </c>
      <c r="Q175" s="263">
        <v>3.18</v>
      </c>
    </row>
    <row r="176" spans="1:17" ht="19.5" x14ac:dyDescent="0.2">
      <c r="A176" s="252"/>
      <c r="B176" s="264"/>
      <c r="C176" s="265" t="s">
        <v>185</v>
      </c>
      <c r="D176" s="261" t="s">
        <v>119</v>
      </c>
      <c r="E176" s="266" t="s">
        <v>2896</v>
      </c>
      <c r="F176" s="267">
        <v>13.25</v>
      </c>
      <c r="G176" s="267">
        <v>13.25</v>
      </c>
      <c r="H176" s="263"/>
      <c r="I176" s="263"/>
      <c r="J176" s="267">
        <v>63.07</v>
      </c>
      <c r="K176" s="267">
        <v>63.07</v>
      </c>
      <c r="L176" s="263"/>
      <c r="M176" s="263"/>
      <c r="N176" s="263"/>
      <c r="O176" s="263"/>
      <c r="P176" s="263"/>
      <c r="Q176" s="263"/>
    </row>
    <row r="177" spans="1:17" ht="22.5" x14ac:dyDescent="0.2">
      <c r="A177" s="252"/>
      <c r="B177" s="268" t="s">
        <v>654</v>
      </c>
      <c r="C177" s="265" t="s">
        <v>655</v>
      </c>
      <c r="D177" s="261" t="s">
        <v>146</v>
      </c>
      <c r="E177" s="266" t="s">
        <v>1869</v>
      </c>
      <c r="F177" s="267">
        <v>172.79</v>
      </c>
      <c r="G177" s="263"/>
      <c r="H177" s="267">
        <v>172.79</v>
      </c>
      <c r="I177" s="267">
        <v>18.2</v>
      </c>
      <c r="J177" s="267">
        <v>3.46</v>
      </c>
      <c r="K177" s="263"/>
      <c r="L177" s="267">
        <v>3.46</v>
      </c>
      <c r="M177" s="267">
        <v>0.36</v>
      </c>
      <c r="N177" s="263"/>
      <c r="O177" s="263"/>
      <c r="P177" s="263"/>
      <c r="Q177" s="263"/>
    </row>
    <row r="178" spans="1:17" ht="19.5" x14ac:dyDescent="0.2">
      <c r="A178" s="252"/>
      <c r="B178" s="268" t="s">
        <v>2270</v>
      </c>
      <c r="C178" s="265" t="s">
        <v>2271</v>
      </c>
      <c r="D178" s="261" t="s">
        <v>146</v>
      </c>
      <c r="E178" s="266" t="s">
        <v>2897</v>
      </c>
      <c r="F178" s="267">
        <v>34.08</v>
      </c>
      <c r="G178" s="263"/>
      <c r="H178" s="267">
        <v>34.08</v>
      </c>
      <c r="I178" s="267">
        <v>15.62</v>
      </c>
      <c r="J178" s="267">
        <v>107.69</v>
      </c>
      <c r="K178" s="263"/>
      <c r="L178" s="267">
        <v>107.69</v>
      </c>
      <c r="M178" s="267">
        <v>49.36</v>
      </c>
      <c r="N178" s="263"/>
      <c r="O178" s="263"/>
      <c r="P178" s="263"/>
      <c r="Q178" s="263"/>
    </row>
    <row r="179" spans="1:17" ht="19.5" x14ac:dyDescent="0.2">
      <c r="A179" s="252"/>
      <c r="B179" s="268" t="s">
        <v>405</v>
      </c>
      <c r="C179" s="265" t="s">
        <v>327</v>
      </c>
      <c r="D179" s="261" t="s">
        <v>146</v>
      </c>
      <c r="E179" s="266" t="s">
        <v>2898</v>
      </c>
      <c r="F179" s="267">
        <v>8.9700000000000006</v>
      </c>
      <c r="G179" s="263"/>
      <c r="H179" s="267">
        <v>8.9700000000000006</v>
      </c>
      <c r="I179" s="263"/>
      <c r="J179" s="267">
        <v>4.84</v>
      </c>
      <c r="K179" s="263"/>
      <c r="L179" s="267">
        <v>4.84</v>
      </c>
      <c r="M179" s="263"/>
      <c r="N179" s="263"/>
      <c r="O179" s="263"/>
      <c r="P179" s="263"/>
      <c r="Q179" s="263"/>
    </row>
    <row r="180" spans="1:17" ht="19.5" x14ac:dyDescent="0.2">
      <c r="A180" s="252"/>
      <c r="B180" s="268" t="s">
        <v>2274</v>
      </c>
      <c r="C180" s="265" t="s">
        <v>2275</v>
      </c>
      <c r="D180" s="261" t="s">
        <v>146</v>
      </c>
      <c r="E180" s="266" t="s">
        <v>2899</v>
      </c>
      <c r="F180" s="267">
        <v>3.46</v>
      </c>
      <c r="G180" s="263"/>
      <c r="H180" s="267">
        <v>3.46</v>
      </c>
      <c r="I180" s="263"/>
      <c r="J180" s="267">
        <v>3.36</v>
      </c>
      <c r="K180" s="263"/>
      <c r="L180" s="267">
        <v>3.36</v>
      </c>
      <c r="M180" s="263"/>
      <c r="N180" s="263"/>
      <c r="O180" s="263"/>
      <c r="P180" s="263"/>
      <c r="Q180" s="263"/>
    </row>
    <row r="181" spans="1:17" ht="19.5" x14ac:dyDescent="0.2">
      <c r="A181" s="252"/>
      <c r="B181" s="268" t="s">
        <v>662</v>
      </c>
      <c r="C181" s="265" t="s">
        <v>663</v>
      </c>
      <c r="D181" s="261" t="s">
        <v>146</v>
      </c>
      <c r="E181" s="266" t="s">
        <v>1869</v>
      </c>
      <c r="F181" s="267">
        <v>119.46</v>
      </c>
      <c r="G181" s="263"/>
      <c r="H181" s="267">
        <v>119.46</v>
      </c>
      <c r="I181" s="263"/>
      <c r="J181" s="267">
        <v>2.39</v>
      </c>
      <c r="K181" s="263"/>
      <c r="L181" s="267">
        <v>2.39</v>
      </c>
      <c r="M181" s="263"/>
      <c r="N181" s="263"/>
      <c r="O181" s="263"/>
      <c r="P181" s="263"/>
      <c r="Q181" s="263"/>
    </row>
    <row r="182" spans="1:17" ht="22.5" x14ac:dyDescent="0.2">
      <c r="A182" s="252"/>
      <c r="B182" s="268" t="s">
        <v>2277</v>
      </c>
      <c r="C182" s="265" t="s">
        <v>2278</v>
      </c>
      <c r="D182" s="261" t="s">
        <v>216</v>
      </c>
      <c r="E182" s="266" t="s">
        <v>2900</v>
      </c>
      <c r="F182" s="267">
        <v>10329.200000000001</v>
      </c>
      <c r="G182" s="263"/>
      <c r="H182" s="263"/>
      <c r="I182" s="263"/>
      <c r="J182" s="267">
        <v>4.13</v>
      </c>
      <c r="K182" s="263"/>
      <c r="L182" s="263"/>
      <c r="M182" s="263"/>
      <c r="N182" s="263"/>
      <c r="O182" s="263"/>
      <c r="P182" s="263"/>
      <c r="Q182" s="263"/>
    </row>
    <row r="183" spans="1:17" ht="22.5" x14ac:dyDescent="0.2">
      <c r="A183" s="252"/>
      <c r="B183" s="268" t="s">
        <v>2280</v>
      </c>
      <c r="C183" s="265" t="s">
        <v>2281</v>
      </c>
      <c r="D183" s="261" t="s">
        <v>2282</v>
      </c>
      <c r="E183" s="266" t="s">
        <v>2901</v>
      </c>
      <c r="F183" s="267">
        <v>25.12</v>
      </c>
      <c r="G183" s="263"/>
      <c r="H183" s="263"/>
      <c r="I183" s="263"/>
      <c r="J183" s="267">
        <v>67.319999999999993</v>
      </c>
      <c r="K183" s="263"/>
      <c r="L183" s="263"/>
      <c r="M183" s="263"/>
      <c r="N183" s="263"/>
      <c r="O183" s="263"/>
      <c r="P183" s="263"/>
      <c r="Q183" s="263"/>
    </row>
    <row r="184" spans="1:17" ht="22.5" x14ac:dyDescent="0.2">
      <c r="A184" s="252"/>
      <c r="B184" s="268" t="s">
        <v>2284</v>
      </c>
      <c r="C184" s="265" t="s">
        <v>462</v>
      </c>
      <c r="D184" s="261" t="s">
        <v>231</v>
      </c>
      <c r="E184" s="266" t="s">
        <v>2902</v>
      </c>
      <c r="F184" s="267">
        <v>11.66</v>
      </c>
      <c r="G184" s="263"/>
      <c r="H184" s="263"/>
      <c r="I184" s="263"/>
      <c r="J184" s="267">
        <v>2.2400000000000002</v>
      </c>
      <c r="K184" s="263"/>
      <c r="L184" s="263"/>
      <c r="M184" s="263"/>
      <c r="N184" s="263"/>
      <c r="O184" s="263"/>
      <c r="P184" s="263"/>
      <c r="Q184" s="263"/>
    </row>
    <row r="185" spans="1:17" ht="22.5" x14ac:dyDescent="0.2">
      <c r="A185" s="252"/>
      <c r="B185" s="268" t="s">
        <v>2286</v>
      </c>
      <c r="C185" s="265" t="s">
        <v>2287</v>
      </c>
      <c r="D185" s="261" t="s">
        <v>2282</v>
      </c>
      <c r="E185" s="266" t="s">
        <v>2901</v>
      </c>
      <c r="F185" s="267">
        <v>9.0399999999999991</v>
      </c>
      <c r="G185" s="263"/>
      <c r="H185" s="263"/>
      <c r="I185" s="263"/>
      <c r="J185" s="267">
        <v>24.23</v>
      </c>
      <c r="K185" s="263"/>
      <c r="L185" s="263"/>
      <c r="M185" s="263"/>
      <c r="N185" s="263"/>
      <c r="O185" s="263"/>
      <c r="P185" s="263"/>
      <c r="Q185" s="263"/>
    </row>
    <row r="186" spans="1:17" ht="22.5" x14ac:dyDescent="0.2">
      <c r="A186" s="252"/>
      <c r="B186" s="268" t="s">
        <v>2288</v>
      </c>
      <c r="C186" s="265" t="s">
        <v>2289</v>
      </c>
      <c r="D186" s="261" t="s">
        <v>231</v>
      </c>
      <c r="E186" s="266" t="s">
        <v>2903</v>
      </c>
      <c r="F186" s="267">
        <v>36.53</v>
      </c>
      <c r="G186" s="263"/>
      <c r="H186" s="263"/>
      <c r="I186" s="263"/>
      <c r="J186" s="267">
        <v>1.46</v>
      </c>
      <c r="K186" s="263"/>
      <c r="L186" s="263"/>
      <c r="M186" s="263"/>
      <c r="N186" s="263"/>
      <c r="O186" s="263"/>
      <c r="P186" s="263"/>
      <c r="Q186" s="263"/>
    </row>
    <row r="187" spans="1:17" ht="22.5" x14ac:dyDescent="0.2">
      <c r="A187" s="252"/>
      <c r="B187" s="268" t="s">
        <v>2291</v>
      </c>
      <c r="C187" s="265" t="s">
        <v>2292</v>
      </c>
      <c r="D187" s="261" t="s">
        <v>2282</v>
      </c>
      <c r="E187" s="266" t="s">
        <v>2904</v>
      </c>
      <c r="F187" s="267">
        <v>298.10000000000002</v>
      </c>
      <c r="G187" s="263"/>
      <c r="H187" s="263"/>
      <c r="I187" s="263"/>
      <c r="J187" s="267">
        <v>107.32</v>
      </c>
      <c r="K187" s="263"/>
      <c r="L187" s="263"/>
      <c r="M187" s="263"/>
      <c r="N187" s="263"/>
      <c r="O187" s="263"/>
      <c r="P187" s="263"/>
      <c r="Q187" s="263"/>
    </row>
    <row r="188" spans="1:17" ht="22.5" x14ac:dyDescent="0.2">
      <c r="A188" s="252"/>
      <c r="B188" s="268" t="s">
        <v>2294</v>
      </c>
      <c r="C188" s="265" t="s">
        <v>2295</v>
      </c>
      <c r="D188" s="261" t="s">
        <v>2282</v>
      </c>
      <c r="E188" s="266" t="s">
        <v>2905</v>
      </c>
      <c r="F188" s="267">
        <v>65.8</v>
      </c>
      <c r="G188" s="263"/>
      <c r="H188" s="263"/>
      <c r="I188" s="263"/>
      <c r="J188" s="267">
        <v>88.17</v>
      </c>
      <c r="K188" s="263"/>
      <c r="L188" s="263"/>
      <c r="M188" s="263"/>
      <c r="N188" s="263"/>
      <c r="O188" s="263"/>
      <c r="P188" s="263"/>
      <c r="Q188" s="263"/>
    </row>
    <row r="189" spans="1:17" ht="22.5" x14ac:dyDescent="0.2">
      <c r="A189" s="252"/>
      <c r="B189" s="268" t="s">
        <v>2297</v>
      </c>
      <c r="C189" s="265" t="s">
        <v>2298</v>
      </c>
      <c r="D189" s="261" t="s">
        <v>346</v>
      </c>
      <c r="E189" s="266" t="s">
        <v>2906</v>
      </c>
      <c r="F189" s="267">
        <v>0.28999999999999998</v>
      </c>
      <c r="G189" s="263"/>
      <c r="H189" s="263"/>
      <c r="I189" s="263"/>
      <c r="J189" s="267">
        <v>1.04</v>
      </c>
      <c r="K189" s="263"/>
      <c r="L189" s="263"/>
      <c r="M189" s="263"/>
      <c r="N189" s="263"/>
      <c r="O189" s="263"/>
      <c r="P189" s="263"/>
      <c r="Q189" s="263"/>
    </row>
    <row r="190" spans="1:17" ht="22.5" x14ac:dyDescent="0.2">
      <c r="A190" s="252"/>
      <c r="B190" s="268" t="s">
        <v>2300</v>
      </c>
      <c r="C190" s="265" t="s">
        <v>2301</v>
      </c>
      <c r="D190" s="261" t="s">
        <v>2282</v>
      </c>
      <c r="E190" s="266" t="s">
        <v>2907</v>
      </c>
      <c r="F190" s="267">
        <v>21.37</v>
      </c>
      <c r="G190" s="263"/>
      <c r="H190" s="263"/>
      <c r="I190" s="263"/>
      <c r="J190" s="267">
        <v>4.2699999999999996</v>
      </c>
      <c r="K190" s="263"/>
      <c r="L190" s="263"/>
      <c r="M190" s="263"/>
      <c r="N190" s="263"/>
      <c r="O190" s="263"/>
      <c r="P190" s="263"/>
      <c r="Q190" s="263"/>
    </row>
    <row r="191" spans="1:17" ht="22.5" x14ac:dyDescent="0.2">
      <c r="A191" s="252"/>
      <c r="B191" s="268" t="s">
        <v>2303</v>
      </c>
      <c r="C191" s="265" t="s">
        <v>482</v>
      </c>
      <c r="D191" s="261" t="s">
        <v>71</v>
      </c>
      <c r="E191" s="266" t="s">
        <v>2908</v>
      </c>
      <c r="F191" s="267">
        <v>1</v>
      </c>
      <c r="G191" s="263"/>
      <c r="H191" s="263"/>
      <c r="I191" s="263"/>
      <c r="J191" s="267">
        <v>1.26</v>
      </c>
      <c r="K191" s="263"/>
      <c r="L191" s="263"/>
      <c r="M191" s="263"/>
      <c r="N191" s="263"/>
      <c r="O191" s="263"/>
      <c r="P191" s="263"/>
      <c r="Q191" s="263"/>
    </row>
    <row r="192" spans="1:17" ht="41.25" x14ac:dyDescent="0.2">
      <c r="A192" s="252">
        <v>27</v>
      </c>
      <c r="B192" s="258" t="s">
        <v>2909</v>
      </c>
      <c r="C192" s="259" t="s">
        <v>2910</v>
      </c>
      <c r="D192" s="260" t="s">
        <v>412</v>
      </c>
      <c r="E192" s="287">
        <v>20</v>
      </c>
      <c r="F192" s="262" t="s">
        <v>2911</v>
      </c>
      <c r="G192" s="263"/>
      <c r="H192" s="263"/>
      <c r="I192" s="263"/>
      <c r="J192" s="263">
        <v>23</v>
      </c>
      <c r="K192" s="263"/>
      <c r="L192" s="263"/>
      <c r="M192" s="263"/>
      <c r="N192" s="263"/>
      <c r="O192" s="263"/>
      <c r="P192" s="263"/>
      <c r="Q192" s="263"/>
    </row>
    <row r="193" spans="1:17" ht="67.5" x14ac:dyDescent="0.2">
      <c r="A193" s="252">
        <v>28</v>
      </c>
      <c r="B193" s="258" t="s">
        <v>2912</v>
      </c>
      <c r="C193" s="259" t="s">
        <v>2913</v>
      </c>
      <c r="D193" s="260" t="s">
        <v>671</v>
      </c>
      <c r="E193" s="261" t="s">
        <v>588</v>
      </c>
      <c r="F193" s="262">
        <v>658.05</v>
      </c>
      <c r="G193" s="262">
        <v>74.33</v>
      </c>
      <c r="H193" s="262">
        <v>2.92</v>
      </c>
      <c r="I193" s="262">
        <v>0.18</v>
      </c>
      <c r="J193" s="263">
        <v>132</v>
      </c>
      <c r="K193" s="263">
        <v>15</v>
      </c>
      <c r="L193" s="263">
        <v>1</v>
      </c>
      <c r="M193" s="263"/>
      <c r="N193" s="263">
        <v>5.61</v>
      </c>
      <c r="O193" s="263">
        <v>1.1200000000000001</v>
      </c>
      <c r="P193" s="263">
        <v>0.01</v>
      </c>
      <c r="Q193" s="263"/>
    </row>
    <row r="194" spans="1:17" ht="19.5" x14ac:dyDescent="0.2">
      <c r="A194" s="252"/>
      <c r="B194" s="264"/>
      <c r="C194" s="265" t="s">
        <v>185</v>
      </c>
      <c r="D194" s="261" t="s">
        <v>119</v>
      </c>
      <c r="E194" s="266" t="s">
        <v>2914</v>
      </c>
      <c r="F194" s="267">
        <v>13.25</v>
      </c>
      <c r="G194" s="267">
        <v>13.25</v>
      </c>
      <c r="H194" s="263"/>
      <c r="I194" s="263"/>
      <c r="J194" s="267">
        <v>14.84</v>
      </c>
      <c r="K194" s="267">
        <v>14.84</v>
      </c>
      <c r="L194" s="263"/>
      <c r="M194" s="263"/>
      <c r="N194" s="263"/>
      <c r="O194" s="263"/>
      <c r="P194" s="263"/>
      <c r="Q194" s="263"/>
    </row>
    <row r="195" spans="1:17" ht="22.5" x14ac:dyDescent="0.2">
      <c r="A195" s="252"/>
      <c r="B195" s="268" t="s">
        <v>654</v>
      </c>
      <c r="C195" s="265" t="s">
        <v>655</v>
      </c>
      <c r="D195" s="261" t="s">
        <v>146</v>
      </c>
      <c r="E195" s="266" t="s">
        <v>1309</v>
      </c>
      <c r="F195" s="267">
        <v>172.79</v>
      </c>
      <c r="G195" s="263"/>
      <c r="H195" s="267">
        <v>172.79</v>
      </c>
      <c r="I195" s="267">
        <v>18.2</v>
      </c>
      <c r="J195" s="263"/>
      <c r="K195" s="263"/>
      <c r="L195" s="263"/>
      <c r="M195" s="263"/>
      <c r="N195" s="263"/>
      <c r="O195" s="263"/>
      <c r="P195" s="263"/>
      <c r="Q195" s="263"/>
    </row>
    <row r="196" spans="1:17" ht="19.5" x14ac:dyDescent="0.2">
      <c r="A196" s="252"/>
      <c r="B196" s="268" t="s">
        <v>1196</v>
      </c>
      <c r="C196" s="265" t="s">
        <v>663</v>
      </c>
      <c r="D196" s="261" t="s">
        <v>146</v>
      </c>
      <c r="E196" s="266" t="s">
        <v>1309</v>
      </c>
      <c r="F196" s="267">
        <v>119.46</v>
      </c>
      <c r="G196" s="263"/>
      <c r="H196" s="267">
        <v>119.46</v>
      </c>
      <c r="I196" s="263"/>
      <c r="J196" s="263"/>
      <c r="K196" s="263"/>
      <c r="L196" s="263"/>
      <c r="M196" s="263"/>
      <c r="N196" s="263"/>
      <c r="O196" s="263"/>
      <c r="P196" s="263"/>
      <c r="Q196" s="263"/>
    </row>
    <row r="197" spans="1:17" ht="22.5" x14ac:dyDescent="0.2">
      <c r="A197" s="252"/>
      <c r="B197" s="268" t="s">
        <v>2915</v>
      </c>
      <c r="C197" s="265" t="s">
        <v>2916</v>
      </c>
      <c r="D197" s="261" t="s">
        <v>216</v>
      </c>
      <c r="E197" s="266" t="s">
        <v>2917</v>
      </c>
      <c r="F197" s="267">
        <v>1955.17</v>
      </c>
      <c r="G197" s="263"/>
      <c r="H197" s="263"/>
      <c r="I197" s="263"/>
      <c r="J197" s="267">
        <v>0.2</v>
      </c>
      <c r="K197" s="263"/>
      <c r="L197" s="263"/>
      <c r="M197" s="263"/>
      <c r="N197" s="263"/>
      <c r="O197" s="263"/>
      <c r="P197" s="263"/>
      <c r="Q197" s="263"/>
    </row>
    <row r="198" spans="1:17" ht="22.5" x14ac:dyDescent="0.2">
      <c r="A198" s="252"/>
      <c r="B198" s="268" t="s">
        <v>2918</v>
      </c>
      <c r="C198" s="265" t="s">
        <v>667</v>
      </c>
      <c r="D198" s="261" t="s">
        <v>231</v>
      </c>
      <c r="E198" s="266" t="s">
        <v>2919</v>
      </c>
      <c r="F198" s="267">
        <v>29.75</v>
      </c>
      <c r="G198" s="263"/>
      <c r="H198" s="263"/>
      <c r="I198" s="263"/>
      <c r="J198" s="267">
        <v>0.12</v>
      </c>
      <c r="K198" s="263"/>
      <c r="L198" s="263"/>
      <c r="M198" s="263"/>
      <c r="N198" s="263"/>
      <c r="O198" s="263"/>
      <c r="P198" s="263"/>
      <c r="Q198" s="263"/>
    </row>
    <row r="199" spans="1:17" ht="33.75" x14ac:dyDescent="0.2">
      <c r="A199" s="252"/>
      <c r="B199" s="268" t="s">
        <v>2920</v>
      </c>
      <c r="C199" s="265" t="s">
        <v>2790</v>
      </c>
      <c r="D199" s="261" t="s">
        <v>231</v>
      </c>
      <c r="E199" s="266" t="s">
        <v>2921</v>
      </c>
      <c r="F199" s="267">
        <v>200.94</v>
      </c>
      <c r="G199" s="263"/>
      <c r="H199" s="263"/>
      <c r="I199" s="263"/>
      <c r="J199" s="267">
        <v>6.43</v>
      </c>
      <c r="K199" s="263"/>
      <c r="L199" s="263"/>
      <c r="M199" s="263"/>
      <c r="N199" s="263"/>
      <c r="O199" s="263"/>
      <c r="P199" s="263"/>
      <c r="Q199" s="263"/>
    </row>
    <row r="200" spans="1:17" ht="22.5" x14ac:dyDescent="0.2">
      <c r="A200" s="252"/>
      <c r="B200" s="268" t="s">
        <v>2922</v>
      </c>
      <c r="C200" s="265" t="s">
        <v>2797</v>
      </c>
      <c r="D200" s="261" t="s">
        <v>176</v>
      </c>
      <c r="E200" s="266" t="s">
        <v>2919</v>
      </c>
      <c r="F200" s="267">
        <v>47.59</v>
      </c>
      <c r="G200" s="263"/>
      <c r="H200" s="263"/>
      <c r="I200" s="263"/>
      <c r="J200" s="267">
        <v>0.19</v>
      </c>
      <c r="K200" s="263"/>
      <c r="L200" s="263"/>
      <c r="M200" s="263"/>
      <c r="N200" s="263"/>
      <c r="O200" s="263"/>
      <c r="P200" s="263"/>
      <c r="Q200" s="263"/>
    </row>
    <row r="201" spans="1:17" ht="22.5" x14ac:dyDescent="0.2">
      <c r="A201" s="252"/>
      <c r="B201" s="268" t="s">
        <v>2923</v>
      </c>
      <c r="C201" s="265" t="s">
        <v>2924</v>
      </c>
      <c r="D201" s="261" t="s">
        <v>176</v>
      </c>
      <c r="E201" s="266" t="s">
        <v>2925</v>
      </c>
      <c r="F201" s="267">
        <v>567.16</v>
      </c>
      <c r="G201" s="263"/>
      <c r="H201" s="263"/>
      <c r="I201" s="263"/>
      <c r="J201" s="267">
        <v>35.159999999999997</v>
      </c>
      <c r="K201" s="263"/>
      <c r="L201" s="263"/>
      <c r="M201" s="263"/>
      <c r="N201" s="263"/>
      <c r="O201" s="263"/>
      <c r="P201" s="263"/>
      <c r="Q201" s="263"/>
    </row>
    <row r="202" spans="1:17" ht="22.5" x14ac:dyDescent="0.2">
      <c r="A202" s="252"/>
      <c r="B202" s="268" t="s">
        <v>2926</v>
      </c>
      <c r="C202" s="265" t="s">
        <v>2927</v>
      </c>
      <c r="D202" s="261" t="s">
        <v>2282</v>
      </c>
      <c r="E202" s="266" t="s">
        <v>2928</v>
      </c>
      <c r="F202" s="267">
        <v>9.52</v>
      </c>
      <c r="G202" s="263"/>
      <c r="H202" s="263"/>
      <c r="I202" s="263"/>
      <c r="J202" s="267">
        <v>1.52</v>
      </c>
      <c r="K202" s="263"/>
      <c r="L202" s="263"/>
      <c r="M202" s="263"/>
      <c r="N202" s="263"/>
      <c r="O202" s="263"/>
      <c r="P202" s="263"/>
      <c r="Q202" s="263"/>
    </row>
    <row r="203" spans="1:17" ht="22.5" x14ac:dyDescent="0.2">
      <c r="A203" s="252"/>
      <c r="B203" s="268" t="s">
        <v>2929</v>
      </c>
      <c r="C203" s="265" t="s">
        <v>2930</v>
      </c>
      <c r="D203" s="261" t="s">
        <v>176</v>
      </c>
      <c r="E203" s="266" t="s">
        <v>1565</v>
      </c>
      <c r="F203" s="267">
        <v>7156</v>
      </c>
      <c r="G203" s="263"/>
      <c r="H203" s="263"/>
      <c r="I203" s="263"/>
      <c r="J203" s="267">
        <v>71.56</v>
      </c>
      <c r="K203" s="263"/>
      <c r="L203" s="263"/>
      <c r="M203" s="263"/>
      <c r="N203" s="263"/>
      <c r="O203" s="263"/>
      <c r="P203" s="263"/>
      <c r="Q203" s="263"/>
    </row>
    <row r="204" spans="1:17" ht="22.5" x14ac:dyDescent="0.2">
      <c r="A204" s="252"/>
      <c r="B204" s="268" t="s">
        <v>2931</v>
      </c>
      <c r="C204" s="265" t="s">
        <v>2298</v>
      </c>
      <c r="D204" s="261" t="s">
        <v>346</v>
      </c>
      <c r="E204" s="266" t="s">
        <v>2932</v>
      </c>
      <c r="F204" s="267">
        <v>0.28999999999999998</v>
      </c>
      <c r="G204" s="263"/>
      <c r="H204" s="263"/>
      <c r="I204" s="263"/>
      <c r="J204" s="267">
        <v>0.71</v>
      </c>
      <c r="K204" s="263"/>
      <c r="L204" s="263"/>
      <c r="M204" s="263"/>
      <c r="N204" s="263"/>
      <c r="O204" s="263"/>
      <c r="P204" s="263"/>
      <c r="Q204" s="263"/>
    </row>
    <row r="205" spans="1:17" ht="22.5" x14ac:dyDescent="0.2">
      <c r="A205" s="252"/>
      <c r="B205" s="268" t="s">
        <v>2933</v>
      </c>
      <c r="C205" s="265" t="s">
        <v>482</v>
      </c>
      <c r="D205" s="261" t="s">
        <v>71</v>
      </c>
      <c r="E205" s="266" t="s">
        <v>2934</v>
      </c>
      <c r="F205" s="267">
        <v>1</v>
      </c>
      <c r="G205" s="263"/>
      <c r="H205" s="263"/>
      <c r="I205" s="263"/>
      <c r="J205" s="267">
        <v>0.3</v>
      </c>
      <c r="K205" s="263"/>
      <c r="L205" s="263"/>
      <c r="M205" s="263"/>
      <c r="N205" s="263"/>
      <c r="O205" s="263"/>
      <c r="P205" s="263"/>
      <c r="Q205" s="263"/>
    </row>
    <row r="206" spans="1:17" ht="55.5" x14ac:dyDescent="0.2">
      <c r="A206" s="252">
        <v>29</v>
      </c>
      <c r="B206" s="258" t="s">
        <v>2935</v>
      </c>
      <c r="C206" s="259" t="s">
        <v>2936</v>
      </c>
      <c r="D206" s="260" t="s">
        <v>437</v>
      </c>
      <c r="E206" s="261" t="s">
        <v>2937</v>
      </c>
      <c r="F206" s="262">
        <v>1949.24</v>
      </c>
      <c r="G206" s="262">
        <v>769.83</v>
      </c>
      <c r="H206" s="262">
        <v>1103.0899999999999</v>
      </c>
      <c r="I206" s="262">
        <v>281.5</v>
      </c>
      <c r="J206" s="263">
        <v>102</v>
      </c>
      <c r="K206" s="263">
        <v>40</v>
      </c>
      <c r="L206" s="263">
        <v>57</v>
      </c>
      <c r="M206" s="263">
        <v>15</v>
      </c>
      <c r="N206" s="263">
        <v>58.1</v>
      </c>
      <c r="O206" s="263">
        <v>3.03</v>
      </c>
      <c r="P206" s="263">
        <v>17.760000000000002</v>
      </c>
      <c r="Q206" s="263">
        <v>0.93</v>
      </c>
    </row>
    <row r="207" spans="1:17" ht="19.5" x14ac:dyDescent="0.2">
      <c r="A207" s="252"/>
      <c r="B207" s="264"/>
      <c r="C207" s="265" t="s">
        <v>185</v>
      </c>
      <c r="D207" s="261" t="s">
        <v>119</v>
      </c>
      <c r="E207" s="266" t="s">
        <v>2938</v>
      </c>
      <c r="F207" s="267">
        <v>13.25</v>
      </c>
      <c r="G207" s="267">
        <v>13.25</v>
      </c>
      <c r="H207" s="263"/>
      <c r="I207" s="263"/>
      <c r="J207" s="267">
        <v>40.15</v>
      </c>
      <c r="K207" s="267">
        <v>40.15</v>
      </c>
      <c r="L207" s="263"/>
      <c r="M207" s="263"/>
      <c r="N207" s="263"/>
      <c r="O207" s="263"/>
      <c r="P207" s="263"/>
      <c r="Q207" s="263"/>
    </row>
    <row r="208" spans="1:17" ht="22.5" x14ac:dyDescent="0.2">
      <c r="A208" s="252"/>
      <c r="B208" s="268" t="s">
        <v>654</v>
      </c>
      <c r="C208" s="265" t="s">
        <v>655</v>
      </c>
      <c r="D208" s="261" t="s">
        <v>146</v>
      </c>
      <c r="E208" s="266" t="s">
        <v>2939</v>
      </c>
      <c r="F208" s="267">
        <v>172.79</v>
      </c>
      <c r="G208" s="263"/>
      <c r="H208" s="267">
        <v>172.79</v>
      </c>
      <c r="I208" s="267">
        <v>18.2</v>
      </c>
      <c r="J208" s="267">
        <v>13.82</v>
      </c>
      <c r="K208" s="263"/>
      <c r="L208" s="267">
        <v>13.82</v>
      </c>
      <c r="M208" s="267">
        <v>1.46</v>
      </c>
      <c r="N208" s="263"/>
      <c r="O208" s="263"/>
      <c r="P208" s="263"/>
      <c r="Q208" s="263"/>
    </row>
    <row r="209" spans="1:17" ht="19.5" x14ac:dyDescent="0.2">
      <c r="A209" s="252"/>
      <c r="B209" s="268" t="s">
        <v>2270</v>
      </c>
      <c r="C209" s="265" t="s">
        <v>2271</v>
      </c>
      <c r="D209" s="261" t="s">
        <v>146</v>
      </c>
      <c r="E209" s="266" t="s">
        <v>2940</v>
      </c>
      <c r="F209" s="267">
        <v>34.08</v>
      </c>
      <c r="G209" s="263"/>
      <c r="H209" s="267">
        <v>34.08</v>
      </c>
      <c r="I209" s="267">
        <v>15.62</v>
      </c>
      <c r="J209" s="267">
        <v>28.63</v>
      </c>
      <c r="K209" s="263"/>
      <c r="L209" s="267">
        <v>28.63</v>
      </c>
      <c r="M209" s="267">
        <v>13.12</v>
      </c>
      <c r="N209" s="263"/>
      <c r="O209" s="263"/>
      <c r="P209" s="263"/>
      <c r="Q209" s="263"/>
    </row>
    <row r="210" spans="1:17" ht="19.5" x14ac:dyDescent="0.2">
      <c r="A210" s="252"/>
      <c r="B210" s="268" t="s">
        <v>405</v>
      </c>
      <c r="C210" s="265" t="s">
        <v>327</v>
      </c>
      <c r="D210" s="261" t="s">
        <v>146</v>
      </c>
      <c r="E210" s="266" t="s">
        <v>2941</v>
      </c>
      <c r="F210" s="267">
        <v>8.9700000000000006</v>
      </c>
      <c r="G210" s="263"/>
      <c r="H210" s="267">
        <v>8.9700000000000006</v>
      </c>
      <c r="I210" s="263"/>
      <c r="J210" s="267">
        <v>4.93</v>
      </c>
      <c r="K210" s="263"/>
      <c r="L210" s="267">
        <v>4.93</v>
      </c>
      <c r="M210" s="263"/>
      <c r="N210" s="263"/>
      <c r="O210" s="263"/>
      <c r="P210" s="263"/>
      <c r="Q210" s="263"/>
    </row>
    <row r="211" spans="1:17" ht="19.5" x14ac:dyDescent="0.2">
      <c r="A211" s="252"/>
      <c r="B211" s="268" t="s">
        <v>2858</v>
      </c>
      <c r="C211" s="265" t="s">
        <v>663</v>
      </c>
      <c r="D211" s="261" t="s">
        <v>146</v>
      </c>
      <c r="E211" s="266" t="s">
        <v>2939</v>
      </c>
      <c r="F211" s="267">
        <v>119.46</v>
      </c>
      <c r="G211" s="263"/>
      <c r="H211" s="267">
        <v>119.46</v>
      </c>
      <c r="I211" s="263"/>
      <c r="J211" s="267">
        <v>9.56</v>
      </c>
      <c r="K211" s="263"/>
      <c r="L211" s="267">
        <v>9.56</v>
      </c>
      <c r="M211" s="263"/>
      <c r="N211" s="263"/>
      <c r="O211" s="263"/>
      <c r="P211" s="263"/>
      <c r="Q211" s="263"/>
    </row>
    <row r="212" spans="1:17" ht="22.5" x14ac:dyDescent="0.2">
      <c r="A212" s="252"/>
      <c r="B212" s="268" t="s">
        <v>2942</v>
      </c>
      <c r="C212" s="265" t="s">
        <v>462</v>
      </c>
      <c r="D212" s="261" t="s">
        <v>231</v>
      </c>
      <c r="E212" s="266" t="s">
        <v>2943</v>
      </c>
      <c r="F212" s="267">
        <v>11.66</v>
      </c>
      <c r="G212" s="263"/>
      <c r="H212" s="263"/>
      <c r="I212" s="263"/>
      <c r="J212" s="267">
        <v>1.62</v>
      </c>
      <c r="K212" s="263"/>
      <c r="L212" s="263"/>
      <c r="M212" s="263"/>
      <c r="N212" s="263"/>
      <c r="O212" s="263"/>
      <c r="P212" s="263"/>
      <c r="Q212" s="263"/>
    </row>
    <row r="213" spans="1:17" ht="22.5" x14ac:dyDescent="0.2">
      <c r="A213" s="252"/>
      <c r="B213" s="268" t="s">
        <v>2944</v>
      </c>
      <c r="C213" s="265" t="s">
        <v>372</v>
      </c>
      <c r="D213" s="261" t="s">
        <v>231</v>
      </c>
      <c r="E213" s="266" t="s">
        <v>2945</v>
      </c>
      <c r="F213" s="267">
        <v>16.8</v>
      </c>
      <c r="G213" s="263"/>
      <c r="H213" s="263"/>
      <c r="I213" s="263"/>
      <c r="J213" s="267">
        <v>1.56</v>
      </c>
      <c r="K213" s="263"/>
      <c r="L213" s="263"/>
      <c r="M213" s="263"/>
      <c r="N213" s="263"/>
      <c r="O213" s="263"/>
      <c r="P213" s="263"/>
      <c r="Q213" s="263"/>
    </row>
    <row r="214" spans="1:17" ht="22.5" x14ac:dyDescent="0.2">
      <c r="A214" s="252"/>
      <c r="B214" s="268" t="s">
        <v>2423</v>
      </c>
      <c r="C214" s="265" t="s">
        <v>482</v>
      </c>
      <c r="D214" s="261" t="s">
        <v>71</v>
      </c>
      <c r="E214" s="266" t="s">
        <v>2946</v>
      </c>
      <c r="F214" s="267">
        <v>1</v>
      </c>
      <c r="G214" s="263"/>
      <c r="H214" s="263"/>
      <c r="I214" s="263"/>
      <c r="J214" s="267">
        <v>0.8</v>
      </c>
      <c r="K214" s="263"/>
      <c r="L214" s="263"/>
      <c r="M214" s="263"/>
      <c r="N214" s="263"/>
      <c r="O214" s="263"/>
      <c r="P214" s="263"/>
      <c r="Q214" s="263"/>
    </row>
    <row r="215" spans="1:17" ht="65.25" x14ac:dyDescent="0.2">
      <c r="A215" s="252">
        <v>30</v>
      </c>
      <c r="B215" s="258" t="s">
        <v>2909</v>
      </c>
      <c r="C215" s="259" t="s">
        <v>2947</v>
      </c>
      <c r="D215" s="260" t="s">
        <v>346</v>
      </c>
      <c r="E215" s="287">
        <v>4</v>
      </c>
      <c r="F215" s="262" t="s">
        <v>2948</v>
      </c>
      <c r="G215" s="263"/>
      <c r="H215" s="263"/>
      <c r="I215" s="263"/>
      <c r="J215" s="263">
        <v>1380</v>
      </c>
      <c r="K215" s="263"/>
      <c r="L215" s="263"/>
      <c r="M215" s="263"/>
      <c r="N215" s="263"/>
      <c r="O215" s="263"/>
      <c r="P215" s="263"/>
      <c r="Q215" s="263"/>
    </row>
    <row r="216" spans="1:17" ht="53.25" x14ac:dyDescent="0.2">
      <c r="A216" s="252">
        <v>31</v>
      </c>
      <c r="B216" s="258" t="s">
        <v>2526</v>
      </c>
      <c r="C216" s="259" t="s">
        <v>2949</v>
      </c>
      <c r="D216" s="260" t="s">
        <v>346</v>
      </c>
      <c r="E216" s="287">
        <v>4</v>
      </c>
      <c r="F216" s="262" t="s">
        <v>2950</v>
      </c>
      <c r="G216" s="263"/>
      <c r="H216" s="263"/>
      <c r="I216" s="263"/>
      <c r="J216" s="263">
        <v>120</v>
      </c>
      <c r="K216" s="263"/>
      <c r="L216" s="263"/>
      <c r="M216" s="263"/>
      <c r="N216" s="263"/>
      <c r="O216" s="263"/>
      <c r="P216" s="263"/>
      <c r="Q216" s="263"/>
    </row>
    <row r="217" spans="1:17" ht="53.25" x14ac:dyDescent="0.2">
      <c r="A217" s="252">
        <v>32</v>
      </c>
      <c r="B217" s="258" t="s">
        <v>2909</v>
      </c>
      <c r="C217" s="259" t="s">
        <v>2951</v>
      </c>
      <c r="D217" s="260" t="s">
        <v>346</v>
      </c>
      <c r="E217" s="287">
        <v>3</v>
      </c>
      <c r="F217" s="262" t="s">
        <v>2952</v>
      </c>
      <c r="G217" s="263"/>
      <c r="H217" s="263"/>
      <c r="I217" s="263"/>
      <c r="J217" s="263">
        <v>9</v>
      </c>
      <c r="K217" s="263"/>
      <c r="L217" s="263"/>
      <c r="M217" s="263"/>
      <c r="N217" s="263"/>
      <c r="O217" s="263"/>
      <c r="P217" s="263"/>
      <c r="Q217" s="263"/>
    </row>
    <row r="218" spans="1:17" ht="65.25" x14ac:dyDescent="0.2">
      <c r="A218" s="252">
        <v>33</v>
      </c>
      <c r="B218" s="258" t="s">
        <v>2909</v>
      </c>
      <c r="C218" s="259" t="s">
        <v>2953</v>
      </c>
      <c r="D218" s="260" t="s">
        <v>346</v>
      </c>
      <c r="E218" s="287">
        <v>4</v>
      </c>
      <c r="F218" s="262" t="s">
        <v>2952</v>
      </c>
      <c r="G218" s="263"/>
      <c r="H218" s="263"/>
      <c r="I218" s="263"/>
      <c r="J218" s="263">
        <v>11</v>
      </c>
      <c r="K218" s="263"/>
      <c r="L218" s="263"/>
      <c r="M218" s="263"/>
      <c r="N218" s="263"/>
      <c r="O218" s="263"/>
      <c r="P218" s="263"/>
      <c r="Q218" s="263"/>
    </row>
    <row r="219" spans="1:17" ht="41.25" x14ac:dyDescent="0.2">
      <c r="A219" s="252">
        <v>34</v>
      </c>
      <c r="B219" s="258" t="s">
        <v>2909</v>
      </c>
      <c r="C219" s="259" t="s">
        <v>2954</v>
      </c>
      <c r="D219" s="260" t="s">
        <v>346</v>
      </c>
      <c r="E219" s="287">
        <v>4</v>
      </c>
      <c r="F219" s="262" t="s">
        <v>2955</v>
      </c>
      <c r="G219" s="263"/>
      <c r="H219" s="263"/>
      <c r="I219" s="263"/>
      <c r="J219" s="263">
        <v>752</v>
      </c>
      <c r="K219" s="263"/>
      <c r="L219" s="263"/>
      <c r="M219" s="263"/>
      <c r="N219" s="263"/>
      <c r="O219" s="263"/>
      <c r="P219" s="263"/>
      <c r="Q219" s="263"/>
    </row>
    <row r="220" spans="1:17" ht="55.5" x14ac:dyDescent="0.2">
      <c r="A220" s="252">
        <v>35</v>
      </c>
      <c r="B220" s="258" t="s">
        <v>2956</v>
      </c>
      <c r="C220" s="259" t="s">
        <v>2957</v>
      </c>
      <c r="D220" s="260" t="s">
        <v>437</v>
      </c>
      <c r="E220" s="261" t="s">
        <v>2958</v>
      </c>
      <c r="F220" s="262">
        <v>2242.3200000000002</v>
      </c>
      <c r="G220" s="262">
        <v>894.38</v>
      </c>
      <c r="H220" s="262">
        <v>1248.2</v>
      </c>
      <c r="I220" s="262">
        <v>337.7</v>
      </c>
      <c r="J220" s="263">
        <v>37</v>
      </c>
      <c r="K220" s="263">
        <v>15</v>
      </c>
      <c r="L220" s="263">
        <v>20</v>
      </c>
      <c r="M220" s="263">
        <v>6</v>
      </c>
      <c r="N220" s="263">
        <v>67.5</v>
      </c>
      <c r="O220" s="263">
        <v>1.1100000000000001</v>
      </c>
      <c r="P220" s="263">
        <v>21.36</v>
      </c>
      <c r="Q220" s="263">
        <v>0.35</v>
      </c>
    </row>
    <row r="221" spans="1:17" ht="19.5" x14ac:dyDescent="0.2">
      <c r="A221" s="252"/>
      <c r="B221" s="264"/>
      <c r="C221" s="265" t="s">
        <v>185</v>
      </c>
      <c r="D221" s="261" t="s">
        <v>119</v>
      </c>
      <c r="E221" s="266" t="s">
        <v>2959</v>
      </c>
      <c r="F221" s="267">
        <v>13.25</v>
      </c>
      <c r="G221" s="267">
        <v>13.25</v>
      </c>
      <c r="H221" s="263"/>
      <c r="I221" s="263"/>
      <c r="J221" s="267">
        <v>14.71</v>
      </c>
      <c r="K221" s="267">
        <v>14.71</v>
      </c>
      <c r="L221" s="263"/>
      <c r="M221" s="263"/>
      <c r="N221" s="263"/>
      <c r="O221" s="263"/>
      <c r="P221" s="263"/>
      <c r="Q221" s="263"/>
    </row>
    <row r="222" spans="1:17" ht="22.5" x14ac:dyDescent="0.2">
      <c r="A222" s="252"/>
      <c r="B222" s="268" t="s">
        <v>654</v>
      </c>
      <c r="C222" s="265" t="s">
        <v>655</v>
      </c>
      <c r="D222" s="261" t="s">
        <v>146</v>
      </c>
      <c r="E222" s="266" t="s">
        <v>2960</v>
      </c>
      <c r="F222" s="267">
        <v>172.79</v>
      </c>
      <c r="G222" s="263"/>
      <c r="H222" s="267">
        <v>172.79</v>
      </c>
      <c r="I222" s="267">
        <v>18.2</v>
      </c>
      <c r="J222" s="267">
        <v>5.18</v>
      </c>
      <c r="K222" s="263"/>
      <c r="L222" s="267">
        <v>5.18</v>
      </c>
      <c r="M222" s="267">
        <v>0.55000000000000004</v>
      </c>
      <c r="N222" s="263"/>
      <c r="O222" s="263"/>
      <c r="P222" s="263"/>
      <c r="Q222" s="263"/>
    </row>
    <row r="223" spans="1:17" ht="19.5" x14ac:dyDescent="0.2">
      <c r="A223" s="252"/>
      <c r="B223" s="268" t="s">
        <v>2270</v>
      </c>
      <c r="C223" s="265" t="s">
        <v>2271</v>
      </c>
      <c r="D223" s="261" t="s">
        <v>146</v>
      </c>
      <c r="E223" s="266" t="s">
        <v>2961</v>
      </c>
      <c r="F223" s="267">
        <v>34.08</v>
      </c>
      <c r="G223" s="263"/>
      <c r="H223" s="267">
        <v>34.08</v>
      </c>
      <c r="I223" s="267">
        <v>15.62</v>
      </c>
      <c r="J223" s="267">
        <v>10.91</v>
      </c>
      <c r="K223" s="263"/>
      <c r="L223" s="267">
        <v>10.91</v>
      </c>
      <c r="M223" s="267">
        <v>5</v>
      </c>
      <c r="N223" s="263"/>
      <c r="O223" s="263"/>
      <c r="P223" s="263"/>
      <c r="Q223" s="263"/>
    </row>
    <row r="224" spans="1:17" ht="19.5" x14ac:dyDescent="0.2">
      <c r="A224" s="252"/>
      <c r="B224" s="268" t="s">
        <v>405</v>
      </c>
      <c r="C224" s="265" t="s">
        <v>327</v>
      </c>
      <c r="D224" s="261" t="s">
        <v>146</v>
      </c>
      <c r="E224" s="266" t="s">
        <v>2962</v>
      </c>
      <c r="F224" s="267">
        <v>8.9700000000000006</v>
      </c>
      <c r="G224" s="263"/>
      <c r="H224" s="267">
        <v>8.9700000000000006</v>
      </c>
      <c r="I224" s="263"/>
      <c r="J224" s="267">
        <v>1.88</v>
      </c>
      <c r="K224" s="263"/>
      <c r="L224" s="267">
        <v>1.88</v>
      </c>
      <c r="M224" s="263"/>
      <c r="N224" s="263"/>
      <c r="O224" s="263"/>
      <c r="P224" s="263"/>
      <c r="Q224" s="263"/>
    </row>
    <row r="225" spans="1:17" ht="19.5" x14ac:dyDescent="0.2">
      <c r="A225" s="252"/>
      <c r="B225" s="268" t="s">
        <v>2858</v>
      </c>
      <c r="C225" s="265" t="s">
        <v>663</v>
      </c>
      <c r="D225" s="261" t="s">
        <v>146</v>
      </c>
      <c r="E225" s="266" t="s">
        <v>2960</v>
      </c>
      <c r="F225" s="267">
        <v>119.46</v>
      </c>
      <c r="G225" s="263"/>
      <c r="H225" s="267">
        <v>119.46</v>
      </c>
      <c r="I225" s="263"/>
      <c r="J225" s="267">
        <v>3.58</v>
      </c>
      <c r="K225" s="263"/>
      <c r="L225" s="267">
        <v>3.58</v>
      </c>
      <c r="M225" s="263"/>
      <c r="N225" s="263"/>
      <c r="O225" s="263"/>
      <c r="P225" s="263"/>
      <c r="Q225" s="263"/>
    </row>
    <row r="226" spans="1:17" ht="22.5" x14ac:dyDescent="0.2">
      <c r="A226" s="252"/>
      <c r="B226" s="268" t="s">
        <v>2942</v>
      </c>
      <c r="C226" s="265" t="s">
        <v>462</v>
      </c>
      <c r="D226" s="261" t="s">
        <v>231</v>
      </c>
      <c r="E226" s="266" t="s">
        <v>2963</v>
      </c>
      <c r="F226" s="267">
        <v>11.66</v>
      </c>
      <c r="G226" s="263"/>
      <c r="H226" s="263"/>
      <c r="I226" s="263"/>
      <c r="J226" s="267">
        <v>0.64</v>
      </c>
      <c r="K226" s="263"/>
      <c r="L226" s="263"/>
      <c r="M226" s="263"/>
      <c r="N226" s="263"/>
      <c r="O226" s="263"/>
      <c r="P226" s="263"/>
      <c r="Q226" s="263"/>
    </row>
    <row r="227" spans="1:17" ht="22.5" x14ac:dyDescent="0.2">
      <c r="A227" s="252"/>
      <c r="B227" s="268" t="s">
        <v>2944</v>
      </c>
      <c r="C227" s="265" t="s">
        <v>372</v>
      </c>
      <c r="D227" s="261" t="s">
        <v>231</v>
      </c>
      <c r="E227" s="266" t="s">
        <v>2964</v>
      </c>
      <c r="F227" s="267">
        <v>16.8</v>
      </c>
      <c r="G227" s="263"/>
      <c r="H227" s="263"/>
      <c r="I227" s="263"/>
      <c r="J227" s="267">
        <v>0.7</v>
      </c>
      <c r="K227" s="263"/>
      <c r="L227" s="263"/>
      <c r="M227" s="263"/>
      <c r="N227" s="263"/>
      <c r="O227" s="263"/>
      <c r="P227" s="263"/>
      <c r="Q227" s="263"/>
    </row>
    <row r="228" spans="1:17" ht="22.5" x14ac:dyDescent="0.2">
      <c r="A228" s="252"/>
      <c r="B228" s="268" t="s">
        <v>2423</v>
      </c>
      <c r="C228" s="265" t="s">
        <v>482</v>
      </c>
      <c r="D228" s="261" t="s">
        <v>71</v>
      </c>
      <c r="E228" s="266" t="s">
        <v>2965</v>
      </c>
      <c r="F228" s="267">
        <v>1</v>
      </c>
      <c r="G228" s="263"/>
      <c r="H228" s="263"/>
      <c r="I228" s="263"/>
      <c r="J228" s="267">
        <v>0.28999999999999998</v>
      </c>
      <c r="K228" s="263"/>
      <c r="L228" s="263"/>
      <c r="M228" s="263"/>
      <c r="N228" s="263"/>
      <c r="O228" s="263"/>
      <c r="P228" s="263"/>
      <c r="Q228" s="263"/>
    </row>
    <row r="229" spans="1:17" ht="65.25" x14ac:dyDescent="0.2">
      <c r="A229" s="252">
        <v>36</v>
      </c>
      <c r="B229" s="258" t="s">
        <v>2909</v>
      </c>
      <c r="C229" s="259" t="s">
        <v>2966</v>
      </c>
      <c r="D229" s="260" t="s">
        <v>346</v>
      </c>
      <c r="E229" s="287">
        <v>2</v>
      </c>
      <c r="F229" s="262" t="s">
        <v>2967</v>
      </c>
      <c r="G229" s="263"/>
      <c r="H229" s="263"/>
      <c r="I229" s="263"/>
      <c r="J229" s="263">
        <v>427</v>
      </c>
      <c r="K229" s="263"/>
      <c r="L229" s="263"/>
      <c r="M229" s="263"/>
      <c r="N229" s="263"/>
      <c r="O229" s="263"/>
      <c r="P229" s="263"/>
      <c r="Q229" s="263"/>
    </row>
    <row r="230" spans="1:17" ht="65.25" x14ac:dyDescent="0.2">
      <c r="A230" s="252">
        <v>37</v>
      </c>
      <c r="B230" s="258" t="s">
        <v>2909</v>
      </c>
      <c r="C230" s="259" t="s">
        <v>2968</v>
      </c>
      <c r="D230" s="260" t="s">
        <v>346</v>
      </c>
      <c r="E230" s="287">
        <v>1</v>
      </c>
      <c r="F230" s="262" t="s">
        <v>2969</v>
      </c>
      <c r="G230" s="263"/>
      <c r="H230" s="263"/>
      <c r="I230" s="263"/>
      <c r="J230" s="263">
        <v>122</v>
      </c>
      <c r="K230" s="263"/>
      <c r="L230" s="263"/>
      <c r="M230" s="263"/>
      <c r="N230" s="263"/>
      <c r="O230" s="263"/>
      <c r="P230" s="263"/>
      <c r="Q230" s="263"/>
    </row>
    <row r="231" spans="1:17" ht="53.25" x14ac:dyDescent="0.2">
      <c r="A231" s="252">
        <v>38</v>
      </c>
      <c r="B231" s="258" t="s">
        <v>2909</v>
      </c>
      <c r="C231" s="259" t="s">
        <v>2970</v>
      </c>
      <c r="D231" s="260" t="s">
        <v>346</v>
      </c>
      <c r="E231" s="287">
        <v>4</v>
      </c>
      <c r="F231" s="262" t="s">
        <v>2971</v>
      </c>
      <c r="G231" s="263"/>
      <c r="H231" s="263"/>
      <c r="I231" s="263"/>
      <c r="J231" s="263">
        <v>56</v>
      </c>
      <c r="K231" s="263"/>
      <c r="L231" s="263"/>
      <c r="M231" s="263"/>
      <c r="N231" s="263"/>
      <c r="O231" s="263"/>
      <c r="P231" s="263"/>
      <c r="Q231" s="263"/>
    </row>
    <row r="232" spans="1:17" ht="43.5" x14ac:dyDescent="0.2">
      <c r="A232" s="252">
        <v>39</v>
      </c>
      <c r="B232" s="258" t="s">
        <v>2972</v>
      </c>
      <c r="C232" s="259" t="s">
        <v>2973</v>
      </c>
      <c r="D232" s="260" t="s">
        <v>671</v>
      </c>
      <c r="E232" s="261" t="s">
        <v>2974</v>
      </c>
      <c r="F232" s="262">
        <v>1392.25</v>
      </c>
      <c r="G232" s="262">
        <v>141.78</v>
      </c>
      <c r="H232" s="262">
        <v>242.87</v>
      </c>
      <c r="I232" s="262">
        <v>57.25</v>
      </c>
      <c r="J232" s="263">
        <v>501</v>
      </c>
      <c r="K232" s="263">
        <v>51</v>
      </c>
      <c r="L232" s="263">
        <v>87</v>
      </c>
      <c r="M232" s="263">
        <v>21</v>
      </c>
      <c r="N232" s="263">
        <v>10.7</v>
      </c>
      <c r="O232" s="263">
        <v>3.85</v>
      </c>
      <c r="P232" s="263">
        <v>3.61</v>
      </c>
      <c r="Q232" s="263">
        <v>1.3</v>
      </c>
    </row>
    <row r="233" spans="1:17" ht="19.5" x14ac:dyDescent="0.2">
      <c r="A233" s="252"/>
      <c r="B233" s="264"/>
      <c r="C233" s="265" t="s">
        <v>185</v>
      </c>
      <c r="D233" s="261" t="s">
        <v>119</v>
      </c>
      <c r="E233" s="266" t="s">
        <v>2975</v>
      </c>
      <c r="F233" s="267">
        <v>13.25</v>
      </c>
      <c r="G233" s="267">
        <v>13.25</v>
      </c>
      <c r="H233" s="263"/>
      <c r="I233" s="263"/>
      <c r="J233" s="267">
        <v>51.01</v>
      </c>
      <c r="K233" s="267">
        <v>51.01</v>
      </c>
      <c r="L233" s="263"/>
      <c r="M233" s="263"/>
      <c r="N233" s="263"/>
      <c r="O233" s="263"/>
      <c r="P233" s="263"/>
      <c r="Q233" s="263"/>
    </row>
    <row r="234" spans="1:17" ht="22.5" x14ac:dyDescent="0.2">
      <c r="A234" s="252"/>
      <c r="B234" s="268" t="s">
        <v>654</v>
      </c>
      <c r="C234" s="265" t="s">
        <v>655</v>
      </c>
      <c r="D234" s="261" t="s">
        <v>146</v>
      </c>
      <c r="E234" s="266" t="s">
        <v>2976</v>
      </c>
      <c r="F234" s="267">
        <v>172.79</v>
      </c>
      <c r="G234" s="263"/>
      <c r="H234" s="267">
        <v>172.79</v>
      </c>
      <c r="I234" s="267">
        <v>18.2</v>
      </c>
      <c r="J234" s="267">
        <v>20.73</v>
      </c>
      <c r="K234" s="263"/>
      <c r="L234" s="267">
        <v>20.73</v>
      </c>
      <c r="M234" s="267">
        <v>2.1800000000000002</v>
      </c>
      <c r="N234" s="263"/>
      <c r="O234" s="263"/>
      <c r="P234" s="263"/>
      <c r="Q234" s="263"/>
    </row>
    <row r="235" spans="1:17" ht="19.5" x14ac:dyDescent="0.2">
      <c r="A235" s="252"/>
      <c r="B235" s="268" t="s">
        <v>2270</v>
      </c>
      <c r="C235" s="265" t="s">
        <v>2271</v>
      </c>
      <c r="D235" s="261" t="s">
        <v>146</v>
      </c>
      <c r="E235" s="266" t="s">
        <v>2977</v>
      </c>
      <c r="F235" s="267">
        <v>34.08</v>
      </c>
      <c r="G235" s="263"/>
      <c r="H235" s="267">
        <v>34.08</v>
      </c>
      <c r="I235" s="267">
        <v>15.62</v>
      </c>
      <c r="J235" s="267">
        <v>40.21</v>
      </c>
      <c r="K235" s="263"/>
      <c r="L235" s="267">
        <v>40.21</v>
      </c>
      <c r="M235" s="267">
        <v>18.43</v>
      </c>
      <c r="N235" s="263"/>
      <c r="O235" s="263"/>
      <c r="P235" s="263"/>
      <c r="Q235" s="263"/>
    </row>
    <row r="236" spans="1:17" ht="19.5" x14ac:dyDescent="0.2">
      <c r="A236" s="252"/>
      <c r="B236" s="268" t="s">
        <v>405</v>
      </c>
      <c r="C236" s="265" t="s">
        <v>327</v>
      </c>
      <c r="D236" s="261" t="s">
        <v>146</v>
      </c>
      <c r="E236" s="266" t="s">
        <v>2978</v>
      </c>
      <c r="F236" s="267">
        <v>8.9700000000000006</v>
      </c>
      <c r="G236" s="263"/>
      <c r="H236" s="267">
        <v>8.9700000000000006</v>
      </c>
      <c r="I236" s="263"/>
      <c r="J236" s="267">
        <v>9.69</v>
      </c>
      <c r="K236" s="263"/>
      <c r="L236" s="267">
        <v>9.69</v>
      </c>
      <c r="M236" s="263"/>
      <c r="N236" s="263"/>
      <c r="O236" s="263"/>
      <c r="P236" s="263"/>
      <c r="Q236" s="263"/>
    </row>
    <row r="237" spans="1:17" ht="19.5" x14ac:dyDescent="0.2">
      <c r="A237" s="252"/>
      <c r="B237" s="268" t="s">
        <v>2274</v>
      </c>
      <c r="C237" s="265" t="s">
        <v>2275</v>
      </c>
      <c r="D237" s="261" t="s">
        <v>146</v>
      </c>
      <c r="E237" s="266" t="s">
        <v>2979</v>
      </c>
      <c r="F237" s="267">
        <v>3.46</v>
      </c>
      <c r="G237" s="263"/>
      <c r="H237" s="267">
        <v>3.46</v>
      </c>
      <c r="I237" s="263"/>
      <c r="J237" s="267">
        <v>2.77</v>
      </c>
      <c r="K237" s="263"/>
      <c r="L237" s="267">
        <v>2.77</v>
      </c>
      <c r="M237" s="263"/>
      <c r="N237" s="263"/>
      <c r="O237" s="263"/>
      <c r="P237" s="263"/>
      <c r="Q237" s="263"/>
    </row>
    <row r="238" spans="1:17" ht="19.5" x14ac:dyDescent="0.2">
      <c r="A238" s="252"/>
      <c r="B238" s="268" t="s">
        <v>662</v>
      </c>
      <c r="C238" s="265" t="s">
        <v>663</v>
      </c>
      <c r="D238" s="261" t="s">
        <v>146</v>
      </c>
      <c r="E238" s="266" t="s">
        <v>2976</v>
      </c>
      <c r="F238" s="267">
        <v>119.46</v>
      </c>
      <c r="G238" s="263"/>
      <c r="H238" s="267">
        <v>119.46</v>
      </c>
      <c r="I238" s="263"/>
      <c r="J238" s="267">
        <v>14.34</v>
      </c>
      <c r="K238" s="263"/>
      <c r="L238" s="267">
        <v>14.34</v>
      </c>
      <c r="M238" s="263"/>
      <c r="N238" s="263"/>
      <c r="O238" s="263"/>
      <c r="P238" s="263"/>
      <c r="Q238" s="263"/>
    </row>
    <row r="239" spans="1:17" ht="22.5" x14ac:dyDescent="0.2">
      <c r="A239" s="252"/>
      <c r="B239" s="268" t="s">
        <v>2980</v>
      </c>
      <c r="C239" s="265" t="s">
        <v>2281</v>
      </c>
      <c r="D239" s="261" t="s">
        <v>2282</v>
      </c>
      <c r="E239" s="266" t="s">
        <v>2981</v>
      </c>
      <c r="F239" s="267">
        <v>25.12</v>
      </c>
      <c r="G239" s="263"/>
      <c r="H239" s="263"/>
      <c r="I239" s="263"/>
      <c r="J239" s="267">
        <v>39.24</v>
      </c>
      <c r="K239" s="263"/>
      <c r="L239" s="263"/>
      <c r="M239" s="263"/>
      <c r="N239" s="263"/>
      <c r="O239" s="263"/>
      <c r="P239" s="263"/>
      <c r="Q239" s="263"/>
    </row>
    <row r="240" spans="1:17" ht="22.5" x14ac:dyDescent="0.2">
      <c r="A240" s="252"/>
      <c r="B240" s="268" t="s">
        <v>2982</v>
      </c>
      <c r="C240" s="265" t="s">
        <v>462</v>
      </c>
      <c r="D240" s="261" t="s">
        <v>231</v>
      </c>
      <c r="E240" s="266" t="s">
        <v>2983</v>
      </c>
      <c r="F240" s="267">
        <v>11.66</v>
      </c>
      <c r="G240" s="263"/>
      <c r="H240" s="263"/>
      <c r="I240" s="263"/>
      <c r="J240" s="267">
        <v>8.98</v>
      </c>
      <c r="K240" s="263"/>
      <c r="L240" s="263"/>
      <c r="M240" s="263"/>
      <c r="N240" s="263"/>
      <c r="O240" s="263"/>
      <c r="P240" s="263"/>
      <c r="Q240" s="263"/>
    </row>
    <row r="241" spans="1:17" ht="22.5" x14ac:dyDescent="0.2">
      <c r="A241" s="252"/>
      <c r="B241" s="268" t="s">
        <v>2984</v>
      </c>
      <c r="C241" s="265" t="s">
        <v>372</v>
      </c>
      <c r="D241" s="261" t="s">
        <v>231</v>
      </c>
      <c r="E241" s="266" t="s">
        <v>2985</v>
      </c>
      <c r="F241" s="267">
        <v>16.8</v>
      </c>
      <c r="G241" s="263"/>
      <c r="H241" s="263"/>
      <c r="I241" s="263"/>
      <c r="J241" s="267">
        <v>7.56</v>
      </c>
      <c r="K241" s="263"/>
      <c r="L241" s="263"/>
      <c r="M241" s="263"/>
      <c r="N241" s="263"/>
      <c r="O241" s="263"/>
      <c r="P241" s="263"/>
      <c r="Q241" s="263"/>
    </row>
    <row r="242" spans="1:17" ht="22.5" x14ac:dyDescent="0.2">
      <c r="A242" s="252"/>
      <c r="B242" s="268" t="s">
        <v>2286</v>
      </c>
      <c r="C242" s="265" t="s">
        <v>2287</v>
      </c>
      <c r="D242" s="261" t="s">
        <v>2282</v>
      </c>
      <c r="E242" s="266" t="s">
        <v>2981</v>
      </c>
      <c r="F242" s="267">
        <v>9.0399999999999991</v>
      </c>
      <c r="G242" s="263"/>
      <c r="H242" s="263"/>
      <c r="I242" s="263"/>
      <c r="J242" s="267">
        <v>14.12</v>
      </c>
      <c r="K242" s="263"/>
      <c r="L242" s="263"/>
      <c r="M242" s="263"/>
      <c r="N242" s="263"/>
      <c r="O242" s="263"/>
      <c r="P242" s="263"/>
      <c r="Q242" s="263"/>
    </row>
    <row r="243" spans="1:17" ht="22.5" x14ac:dyDescent="0.2">
      <c r="A243" s="252"/>
      <c r="B243" s="268" t="s">
        <v>2986</v>
      </c>
      <c r="C243" s="265" t="s">
        <v>2794</v>
      </c>
      <c r="D243" s="261" t="s">
        <v>176</v>
      </c>
      <c r="E243" s="266" t="s">
        <v>2987</v>
      </c>
      <c r="F243" s="267">
        <v>92.85</v>
      </c>
      <c r="G243" s="263"/>
      <c r="H243" s="263"/>
      <c r="I243" s="263"/>
      <c r="J243" s="267">
        <v>10.029999999999999</v>
      </c>
      <c r="K243" s="263"/>
      <c r="L243" s="263"/>
      <c r="M243" s="263"/>
      <c r="N243" s="263"/>
      <c r="O243" s="263"/>
      <c r="P243" s="263"/>
      <c r="Q243" s="263"/>
    </row>
    <row r="244" spans="1:17" ht="22.5" x14ac:dyDescent="0.2">
      <c r="A244" s="252"/>
      <c r="B244" s="268" t="s">
        <v>2988</v>
      </c>
      <c r="C244" s="265" t="s">
        <v>2989</v>
      </c>
      <c r="D244" s="261" t="s">
        <v>346</v>
      </c>
      <c r="E244" s="266" t="s">
        <v>2990</v>
      </c>
      <c r="F244" s="267">
        <v>5.5</v>
      </c>
      <c r="G244" s="263"/>
      <c r="H244" s="263"/>
      <c r="I244" s="263"/>
      <c r="J244" s="267">
        <v>11.88</v>
      </c>
      <c r="K244" s="263"/>
      <c r="L244" s="263"/>
      <c r="M244" s="263"/>
      <c r="N244" s="263"/>
      <c r="O244" s="263"/>
      <c r="P244" s="263"/>
      <c r="Q244" s="263"/>
    </row>
    <row r="245" spans="1:17" ht="22.5" x14ac:dyDescent="0.2">
      <c r="A245" s="252"/>
      <c r="B245" s="268" t="s">
        <v>2991</v>
      </c>
      <c r="C245" s="265" t="s">
        <v>2992</v>
      </c>
      <c r="D245" s="261" t="s">
        <v>346</v>
      </c>
      <c r="E245" s="266" t="s">
        <v>2993</v>
      </c>
      <c r="F245" s="267">
        <v>24.99</v>
      </c>
      <c r="G245" s="263"/>
      <c r="H245" s="263"/>
      <c r="I245" s="263"/>
      <c r="J245" s="267">
        <v>269.89</v>
      </c>
      <c r="K245" s="263"/>
      <c r="L245" s="263"/>
      <c r="M245" s="263"/>
      <c r="N245" s="263"/>
      <c r="O245" s="263"/>
      <c r="P245" s="263"/>
      <c r="Q245" s="263"/>
    </row>
    <row r="246" spans="1:17" ht="22.5" x14ac:dyDescent="0.2">
      <c r="A246" s="252"/>
      <c r="B246" s="268" t="s">
        <v>1496</v>
      </c>
      <c r="C246" s="265" t="s">
        <v>482</v>
      </c>
      <c r="D246" s="261" t="s">
        <v>71</v>
      </c>
      <c r="E246" s="266" t="s">
        <v>2994</v>
      </c>
      <c r="F246" s="267">
        <v>1</v>
      </c>
      <c r="G246" s="263"/>
      <c r="H246" s="263"/>
      <c r="I246" s="263"/>
      <c r="J246" s="267">
        <v>1.02</v>
      </c>
      <c r="K246" s="263"/>
      <c r="L246" s="263"/>
      <c r="M246" s="263"/>
      <c r="N246" s="263"/>
      <c r="O246" s="263"/>
      <c r="P246" s="263"/>
      <c r="Q246" s="263"/>
    </row>
    <row r="247" spans="1:17" ht="41.25" x14ac:dyDescent="0.2">
      <c r="A247" s="252">
        <v>40</v>
      </c>
      <c r="B247" s="258" t="s">
        <v>2909</v>
      </c>
      <c r="C247" s="259" t="s">
        <v>2995</v>
      </c>
      <c r="D247" s="260" t="s">
        <v>346</v>
      </c>
      <c r="E247" s="287">
        <v>18</v>
      </c>
      <c r="F247" s="262" t="s">
        <v>2996</v>
      </c>
      <c r="G247" s="263"/>
      <c r="H247" s="263"/>
      <c r="I247" s="263"/>
      <c r="J247" s="263">
        <v>1661</v>
      </c>
      <c r="K247" s="263"/>
      <c r="L247" s="263"/>
      <c r="M247" s="263"/>
      <c r="N247" s="263"/>
      <c r="O247" s="263"/>
      <c r="P247" s="263"/>
      <c r="Q247" s="263"/>
    </row>
    <row r="248" spans="1:17" ht="41.25" x14ac:dyDescent="0.2">
      <c r="A248" s="252">
        <v>41</v>
      </c>
      <c r="B248" s="258" t="s">
        <v>2909</v>
      </c>
      <c r="C248" s="259" t="s">
        <v>2997</v>
      </c>
      <c r="D248" s="260" t="s">
        <v>346</v>
      </c>
      <c r="E248" s="287">
        <v>38</v>
      </c>
      <c r="F248" s="262" t="s">
        <v>2998</v>
      </c>
      <c r="G248" s="263"/>
      <c r="H248" s="263"/>
      <c r="I248" s="263"/>
      <c r="J248" s="263">
        <v>54</v>
      </c>
      <c r="K248" s="263"/>
      <c r="L248" s="263"/>
      <c r="M248" s="263"/>
      <c r="N248" s="263"/>
      <c r="O248" s="263"/>
      <c r="P248" s="263"/>
      <c r="Q248" s="263"/>
    </row>
    <row r="249" spans="1:17" ht="53.25" x14ac:dyDescent="0.2">
      <c r="A249" s="252">
        <v>42</v>
      </c>
      <c r="B249" s="258" t="s">
        <v>2909</v>
      </c>
      <c r="C249" s="259" t="s">
        <v>2999</v>
      </c>
      <c r="D249" s="260" t="s">
        <v>346</v>
      </c>
      <c r="E249" s="287">
        <v>38</v>
      </c>
      <c r="F249" s="262" t="s">
        <v>3000</v>
      </c>
      <c r="G249" s="263"/>
      <c r="H249" s="263"/>
      <c r="I249" s="263"/>
      <c r="J249" s="263">
        <v>1150</v>
      </c>
      <c r="K249" s="263"/>
      <c r="L249" s="263"/>
      <c r="M249" s="263"/>
      <c r="N249" s="263"/>
      <c r="O249" s="263"/>
      <c r="P249" s="263"/>
      <c r="Q249" s="263"/>
    </row>
    <row r="250" spans="1:17" ht="43.5" x14ac:dyDescent="0.2">
      <c r="A250" s="252">
        <v>43</v>
      </c>
      <c r="B250" s="258" t="s">
        <v>3001</v>
      </c>
      <c r="C250" s="259" t="s">
        <v>3002</v>
      </c>
      <c r="D250" s="260" t="s">
        <v>671</v>
      </c>
      <c r="E250" s="261" t="s">
        <v>3003</v>
      </c>
      <c r="F250" s="262">
        <v>227</v>
      </c>
      <c r="G250" s="262">
        <v>62.28</v>
      </c>
      <c r="H250" s="262">
        <v>77.900000000000006</v>
      </c>
      <c r="I250" s="262">
        <v>34.54</v>
      </c>
      <c r="J250" s="263">
        <v>82</v>
      </c>
      <c r="K250" s="263">
        <v>22</v>
      </c>
      <c r="L250" s="263">
        <v>28</v>
      </c>
      <c r="M250" s="263">
        <v>12</v>
      </c>
      <c r="N250" s="263">
        <v>4.7</v>
      </c>
      <c r="O250" s="263">
        <v>1.69</v>
      </c>
      <c r="P250" s="263">
        <v>2.21</v>
      </c>
      <c r="Q250" s="263">
        <v>0.8</v>
      </c>
    </row>
    <row r="251" spans="1:17" ht="19.5" x14ac:dyDescent="0.2">
      <c r="A251" s="252"/>
      <c r="B251" s="264"/>
      <c r="C251" s="265" t="s">
        <v>185</v>
      </c>
      <c r="D251" s="261" t="s">
        <v>119</v>
      </c>
      <c r="E251" s="266" t="s">
        <v>3004</v>
      </c>
      <c r="F251" s="267">
        <v>13.25</v>
      </c>
      <c r="G251" s="267">
        <v>13.25</v>
      </c>
      <c r="H251" s="263"/>
      <c r="I251" s="263"/>
      <c r="J251" s="267">
        <v>22.39</v>
      </c>
      <c r="K251" s="267">
        <v>22.39</v>
      </c>
      <c r="L251" s="263"/>
      <c r="M251" s="263"/>
      <c r="N251" s="263"/>
      <c r="O251" s="263"/>
      <c r="P251" s="263"/>
      <c r="Q251" s="263"/>
    </row>
    <row r="252" spans="1:17" ht="22.5" x14ac:dyDescent="0.2">
      <c r="A252" s="252"/>
      <c r="B252" s="268" t="s">
        <v>654</v>
      </c>
      <c r="C252" s="265" t="s">
        <v>655</v>
      </c>
      <c r="D252" s="261" t="s">
        <v>146</v>
      </c>
      <c r="E252" s="266" t="s">
        <v>1309</v>
      </c>
      <c r="F252" s="267">
        <v>172.79</v>
      </c>
      <c r="G252" s="263"/>
      <c r="H252" s="267">
        <v>172.79</v>
      </c>
      <c r="I252" s="267">
        <v>18.2</v>
      </c>
      <c r="J252" s="263"/>
      <c r="K252" s="263"/>
      <c r="L252" s="263"/>
      <c r="M252" s="263"/>
      <c r="N252" s="263"/>
      <c r="O252" s="263"/>
      <c r="P252" s="263"/>
      <c r="Q252" s="263"/>
    </row>
    <row r="253" spans="1:17" ht="19.5" x14ac:dyDescent="0.2">
      <c r="A253" s="252"/>
      <c r="B253" s="268" t="s">
        <v>2270</v>
      </c>
      <c r="C253" s="265" t="s">
        <v>2271</v>
      </c>
      <c r="D253" s="261" t="s">
        <v>146</v>
      </c>
      <c r="E253" s="266" t="s">
        <v>3005</v>
      </c>
      <c r="F253" s="267">
        <v>34.08</v>
      </c>
      <c r="G253" s="263"/>
      <c r="H253" s="267">
        <v>34.08</v>
      </c>
      <c r="I253" s="267">
        <v>15.62</v>
      </c>
      <c r="J253" s="267">
        <v>26.92</v>
      </c>
      <c r="K253" s="263"/>
      <c r="L253" s="267">
        <v>26.92</v>
      </c>
      <c r="M253" s="267">
        <v>12.34</v>
      </c>
      <c r="N253" s="263"/>
      <c r="O253" s="263"/>
      <c r="P253" s="263"/>
      <c r="Q253" s="263"/>
    </row>
    <row r="254" spans="1:17" ht="19.5" x14ac:dyDescent="0.2">
      <c r="A254" s="252"/>
      <c r="B254" s="268" t="s">
        <v>2603</v>
      </c>
      <c r="C254" s="265" t="s">
        <v>663</v>
      </c>
      <c r="D254" s="261" t="s">
        <v>146</v>
      </c>
      <c r="E254" s="266" t="s">
        <v>1309</v>
      </c>
      <c r="F254" s="267">
        <v>119.46</v>
      </c>
      <c r="G254" s="263"/>
      <c r="H254" s="267">
        <v>119.46</v>
      </c>
      <c r="I254" s="263"/>
      <c r="J254" s="263"/>
      <c r="K254" s="263"/>
      <c r="L254" s="263"/>
      <c r="M254" s="263"/>
      <c r="N254" s="263"/>
      <c r="O254" s="263"/>
      <c r="P254" s="263"/>
      <c r="Q254" s="263"/>
    </row>
    <row r="255" spans="1:17" ht="22.5" x14ac:dyDescent="0.2">
      <c r="A255" s="252"/>
      <c r="B255" s="268" t="s">
        <v>2918</v>
      </c>
      <c r="C255" s="265" t="s">
        <v>667</v>
      </c>
      <c r="D255" s="261" t="s">
        <v>231</v>
      </c>
      <c r="E255" s="266" t="s">
        <v>3006</v>
      </c>
      <c r="F255" s="267">
        <v>29.75</v>
      </c>
      <c r="G255" s="263"/>
      <c r="H255" s="263"/>
      <c r="I255" s="263"/>
      <c r="J255" s="267">
        <v>0.54</v>
      </c>
      <c r="K255" s="263"/>
      <c r="L255" s="263"/>
      <c r="M255" s="263"/>
      <c r="N255" s="263"/>
      <c r="O255" s="263"/>
      <c r="P255" s="263"/>
      <c r="Q255" s="263"/>
    </row>
    <row r="256" spans="1:17" ht="22.5" x14ac:dyDescent="0.2">
      <c r="A256" s="252"/>
      <c r="B256" s="268" t="s">
        <v>3007</v>
      </c>
      <c r="C256" s="265" t="s">
        <v>3008</v>
      </c>
      <c r="D256" s="261" t="s">
        <v>671</v>
      </c>
      <c r="E256" s="266" t="s">
        <v>3006</v>
      </c>
      <c r="F256" s="267">
        <v>128.52000000000001</v>
      </c>
      <c r="G256" s="263"/>
      <c r="H256" s="263"/>
      <c r="I256" s="263"/>
      <c r="J256" s="267">
        <v>2.31</v>
      </c>
      <c r="K256" s="263"/>
      <c r="L256" s="263"/>
      <c r="M256" s="263"/>
      <c r="N256" s="263"/>
      <c r="O256" s="263"/>
      <c r="P256" s="263"/>
      <c r="Q256" s="263"/>
    </row>
    <row r="257" spans="1:17" ht="33.75" x14ac:dyDescent="0.2">
      <c r="A257" s="252"/>
      <c r="B257" s="268" t="s">
        <v>3009</v>
      </c>
      <c r="C257" s="265" t="s">
        <v>2790</v>
      </c>
      <c r="D257" s="261" t="s">
        <v>231</v>
      </c>
      <c r="E257" s="266" t="s">
        <v>3010</v>
      </c>
      <c r="F257" s="267">
        <v>200.94</v>
      </c>
      <c r="G257" s="263"/>
      <c r="H257" s="263"/>
      <c r="I257" s="263"/>
      <c r="J257" s="267">
        <v>11.57</v>
      </c>
      <c r="K257" s="263"/>
      <c r="L257" s="263"/>
      <c r="M257" s="263"/>
      <c r="N257" s="263"/>
      <c r="O257" s="263"/>
      <c r="P257" s="263"/>
      <c r="Q257" s="263"/>
    </row>
    <row r="258" spans="1:17" ht="22.5" x14ac:dyDescent="0.2">
      <c r="A258" s="252"/>
      <c r="B258" s="268" t="s">
        <v>3011</v>
      </c>
      <c r="C258" s="265" t="s">
        <v>2797</v>
      </c>
      <c r="D258" s="261" t="s">
        <v>176</v>
      </c>
      <c r="E258" s="266" t="s">
        <v>3006</v>
      </c>
      <c r="F258" s="267">
        <v>47.59</v>
      </c>
      <c r="G258" s="263"/>
      <c r="H258" s="263"/>
      <c r="I258" s="263"/>
      <c r="J258" s="267">
        <v>0.86</v>
      </c>
      <c r="K258" s="263"/>
      <c r="L258" s="263"/>
      <c r="M258" s="263"/>
      <c r="N258" s="263"/>
      <c r="O258" s="263"/>
      <c r="P258" s="263"/>
      <c r="Q258" s="263"/>
    </row>
    <row r="259" spans="1:17" ht="22.5" x14ac:dyDescent="0.2">
      <c r="A259" s="252"/>
      <c r="B259" s="268" t="s">
        <v>3012</v>
      </c>
      <c r="C259" s="265" t="s">
        <v>3013</v>
      </c>
      <c r="D259" s="261" t="s">
        <v>434</v>
      </c>
      <c r="E259" s="266" t="s">
        <v>3014</v>
      </c>
      <c r="F259" s="267">
        <v>33.32</v>
      </c>
      <c r="G259" s="263"/>
      <c r="H259" s="263"/>
      <c r="I259" s="263"/>
      <c r="J259" s="267">
        <v>0.24</v>
      </c>
      <c r="K259" s="263"/>
      <c r="L259" s="263"/>
      <c r="M259" s="263"/>
      <c r="N259" s="263"/>
      <c r="O259" s="263"/>
      <c r="P259" s="263"/>
      <c r="Q259" s="263"/>
    </row>
    <row r="260" spans="1:17" ht="22.5" x14ac:dyDescent="0.2">
      <c r="A260" s="252"/>
      <c r="B260" s="268" t="s">
        <v>3015</v>
      </c>
      <c r="C260" s="265" t="s">
        <v>3016</v>
      </c>
      <c r="D260" s="261" t="s">
        <v>176</v>
      </c>
      <c r="E260" s="266" t="s">
        <v>3017</v>
      </c>
      <c r="F260" s="267">
        <v>121.98</v>
      </c>
      <c r="G260" s="263"/>
      <c r="H260" s="263"/>
      <c r="I260" s="263"/>
      <c r="J260" s="267">
        <v>11.42</v>
      </c>
      <c r="K260" s="263"/>
      <c r="L260" s="263"/>
      <c r="M260" s="263"/>
      <c r="N260" s="263"/>
      <c r="O260" s="263"/>
      <c r="P260" s="263"/>
      <c r="Q260" s="263"/>
    </row>
    <row r="261" spans="1:17" ht="22.5" x14ac:dyDescent="0.2">
      <c r="A261" s="252"/>
      <c r="B261" s="268" t="s">
        <v>3018</v>
      </c>
      <c r="C261" s="265" t="s">
        <v>3019</v>
      </c>
      <c r="D261" s="261" t="s">
        <v>176</v>
      </c>
      <c r="E261" s="266" t="s">
        <v>3020</v>
      </c>
      <c r="F261" s="267">
        <v>107.42</v>
      </c>
      <c r="G261" s="263"/>
      <c r="H261" s="263"/>
      <c r="I261" s="263"/>
      <c r="J261" s="267">
        <v>3.87</v>
      </c>
      <c r="K261" s="263"/>
      <c r="L261" s="263"/>
      <c r="M261" s="263"/>
      <c r="N261" s="263"/>
      <c r="O261" s="263"/>
      <c r="P261" s="263"/>
      <c r="Q261" s="263"/>
    </row>
    <row r="262" spans="1:17" ht="22.5" x14ac:dyDescent="0.2">
      <c r="A262" s="252"/>
      <c r="B262" s="268" t="s">
        <v>2933</v>
      </c>
      <c r="C262" s="265" t="s">
        <v>482</v>
      </c>
      <c r="D262" s="261" t="s">
        <v>71</v>
      </c>
      <c r="E262" s="266" t="s">
        <v>2985</v>
      </c>
      <c r="F262" s="267">
        <v>1</v>
      </c>
      <c r="G262" s="263"/>
      <c r="H262" s="263"/>
      <c r="I262" s="263"/>
      <c r="J262" s="267">
        <v>0.45</v>
      </c>
      <c r="K262" s="263"/>
      <c r="L262" s="263"/>
      <c r="M262" s="263"/>
      <c r="N262" s="263"/>
      <c r="O262" s="263"/>
      <c r="P262" s="263"/>
      <c r="Q262" s="263"/>
    </row>
    <row r="263" spans="1:17" ht="43.5" x14ac:dyDescent="0.2">
      <c r="A263" s="252">
        <v>44</v>
      </c>
      <c r="B263" s="258" t="s">
        <v>3021</v>
      </c>
      <c r="C263" s="259" t="s">
        <v>3022</v>
      </c>
      <c r="D263" s="260" t="s">
        <v>176</v>
      </c>
      <c r="E263" s="261" t="s">
        <v>1353</v>
      </c>
      <c r="F263" s="262">
        <v>2253.7800000000002</v>
      </c>
      <c r="G263" s="262">
        <v>384.82</v>
      </c>
      <c r="H263" s="262">
        <v>390.23</v>
      </c>
      <c r="I263" s="262">
        <v>12.01</v>
      </c>
      <c r="J263" s="263">
        <v>68</v>
      </c>
      <c r="K263" s="263">
        <v>12</v>
      </c>
      <c r="L263" s="263">
        <v>12</v>
      </c>
      <c r="M263" s="263"/>
      <c r="N263" s="263">
        <v>28.4</v>
      </c>
      <c r="O263" s="263">
        <v>0.85</v>
      </c>
      <c r="P263" s="263">
        <v>0.66</v>
      </c>
      <c r="Q263" s="263">
        <v>0.02</v>
      </c>
    </row>
    <row r="264" spans="1:17" ht="19.5" x14ac:dyDescent="0.2">
      <c r="A264" s="252"/>
      <c r="B264" s="264"/>
      <c r="C264" s="265" t="s">
        <v>492</v>
      </c>
      <c r="D264" s="261" t="s">
        <v>119</v>
      </c>
      <c r="E264" s="266" t="s">
        <v>3023</v>
      </c>
      <c r="F264" s="267">
        <v>13.55</v>
      </c>
      <c r="G264" s="267">
        <v>13.55</v>
      </c>
      <c r="H264" s="263"/>
      <c r="I264" s="263"/>
      <c r="J264" s="267">
        <v>11.52</v>
      </c>
      <c r="K264" s="267">
        <v>11.52</v>
      </c>
      <c r="L264" s="263"/>
      <c r="M264" s="263"/>
      <c r="N264" s="263"/>
      <c r="O264" s="263"/>
      <c r="P264" s="263"/>
      <c r="Q264" s="263"/>
    </row>
    <row r="265" spans="1:17" ht="22.5" x14ac:dyDescent="0.2">
      <c r="A265" s="252"/>
      <c r="B265" s="268" t="s">
        <v>654</v>
      </c>
      <c r="C265" s="265" t="s">
        <v>655</v>
      </c>
      <c r="D265" s="261" t="s">
        <v>146</v>
      </c>
      <c r="E265" s="266" t="s">
        <v>3024</v>
      </c>
      <c r="F265" s="267">
        <v>172.79</v>
      </c>
      <c r="G265" s="263"/>
      <c r="H265" s="267">
        <v>172.79</v>
      </c>
      <c r="I265" s="267">
        <v>18.2</v>
      </c>
      <c r="J265" s="267">
        <v>3.46</v>
      </c>
      <c r="K265" s="263"/>
      <c r="L265" s="267">
        <v>3.46</v>
      </c>
      <c r="M265" s="267">
        <v>0.36</v>
      </c>
      <c r="N265" s="263"/>
      <c r="O265" s="263"/>
      <c r="P265" s="263"/>
      <c r="Q265" s="263"/>
    </row>
    <row r="266" spans="1:17" ht="19.5" x14ac:dyDescent="0.2">
      <c r="A266" s="252"/>
      <c r="B266" s="268" t="s">
        <v>326</v>
      </c>
      <c r="C266" s="265" t="s">
        <v>327</v>
      </c>
      <c r="D266" s="261" t="s">
        <v>146</v>
      </c>
      <c r="E266" s="266" t="s">
        <v>3025</v>
      </c>
      <c r="F266" s="267">
        <v>8.9700000000000006</v>
      </c>
      <c r="G266" s="263"/>
      <c r="H266" s="267">
        <v>8.9700000000000006</v>
      </c>
      <c r="I266" s="263"/>
      <c r="J266" s="267">
        <v>5.92</v>
      </c>
      <c r="K266" s="263"/>
      <c r="L266" s="267">
        <v>5.92</v>
      </c>
      <c r="M266" s="263"/>
      <c r="N266" s="263"/>
      <c r="O266" s="263"/>
      <c r="P266" s="263"/>
      <c r="Q266" s="263"/>
    </row>
    <row r="267" spans="1:17" ht="19.5" x14ac:dyDescent="0.2">
      <c r="A267" s="252"/>
      <c r="B267" s="268" t="s">
        <v>2603</v>
      </c>
      <c r="C267" s="265" t="s">
        <v>663</v>
      </c>
      <c r="D267" s="261" t="s">
        <v>146</v>
      </c>
      <c r="E267" s="266" t="s">
        <v>3024</v>
      </c>
      <c r="F267" s="267">
        <v>119.46</v>
      </c>
      <c r="G267" s="263"/>
      <c r="H267" s="267">
        <v>119.46</v>
      </c>
      <c r="I267" s="263"/>
      <c r="J267" s="267">
        <v>2.39</v>
      </c>
      <c r="K267" s="263"/>
      <c r="L267" s="267">
        <v>2.39</v>
      </c>
      <c r="M267" s="263"/>
      <c r="N267" s="263"/>
      <c r="O267" s="263"/>
      <c r="P267" s="263"/>
      <c r="Q267" s="263"/>
    </row>
    <row r="268" spans="1:17" ht="22.5" x14ac:dyDescent="0.2">
      <c r="A268" s="252"/>
      <c r="B268" s="268" t="s">
        <v>3026</v>
      </c>
      <c r="C268" s="265" t="s">
        <v>2281</v>
      </c>
      <c r="D268" s="261" t="s">
        <v>2282</v>
      </c>
      <c r="E268" s="266" t="s">
        <v>3027</v>
      </c>
      <c r="F268" s="267">
        <v>25.12</v>
      </c>
      <c r="G268" s="263"/>
      <c r="H268" s="263"/>
      <c r="I268" s="263"/>
      <c r="J268" s="267">
        <v>18.46</v>
      </c>
      <c r="K268" s="263"/>
      <c r="L268" s="263"/>
      <c r="M268" s="263"/>
      <c r="N268" s="263"/>
      <c r="O268" s="263"/>
      <c r="P268" s="263"/>
      <c r="Q268" s="263"/>
    </row>
    <row r="269" spans="1:17" ht="22.5" x14ac:dyDescent="0.2">
      <c r="A269" s="252"/>
      <c r="B269" s="268" t="s">
        <v>2942</v>
      </c>
      <c r="C269" s="265" t="s">
        <v>462</v>
      </c>
      <c r="D269" s="261" t="s">
        <v>231</v>
      </c>
      <c r="E269" s="266" t="s">
        <v>3028</v>
      </c>
      <c r="F269" s="267">
        <v>11.66</v>
      </c>
      <c r="G269" s="263"/>
      <c r="H269" s="263"/>
      <c r="I269" s="263"/>
      <c r="J269" s="267">
        <v>1.29</v>
      </c>
      <c r="K269" s="263"/>
      <c r="L269" s="263"/>
      <c r="M269" s="263"/>
      <c r="N269" s="263"/>
      <c r="O269" s="263"/>
      <c r="P269" s="263"/>
      <c r="Q269" s="263"/>
    </row>
    <row r="270" spans="1:17" ht="22.5" x14ac:dyDescent="0.2">
      <c r="A270" s="252"/>
      <c r="B270" s="268" t="s">
        <v>2653</v>
      </c>
      <c r="C270" s="265" t="s">
        <v>2287</v>
      </c>
      <c r="D270" s="261" t="s">
        <v>2282</v>
      </c>
      <c r="E270" s="266" t="s">
        <v>3027</v>
      </c>
      <c r="F270" s="267">
        <v>9.0399999999999991</v>
      </c>
      <c r="G270" s="263"/>
      <c r="H270" s="263"/>
      <c r="I270" s="263"/>
      <c r="J270" s="267">
        <v>6.64</v>
      </c>
      <c r="K270" s="263"/>
      <c r="L270" s="263"/>
      <c r="M270" s="263"/>
      <c r="N270" s="263"/>
      <c r="O270" s="263"/>
      <c r="P270" s="263"/>
      <c r="Q270" s="263"/>
    </row>
    <row r="271" spans="1:17" ht="22.5" x14ac:dyDescent="0.2">
      <c r="A271" s="252"/>
      <c r="B271" s="268" t="s">
        <v>3029</v>
      </c>
      <c r="C271" s="265" t="s">
        <v>3030</v>
      </c>
      <c r="D271" s="261" t="s">
        <v>216</v>
      </c>
      <c r="E271" s="266" t="s">
        <v>3031</v>
      </c>
      <c r="F271" s="267">
        <v>13387.5</v>
      </c>
      <c r="G271" s="263"/>
      <c r="H271" s="263"/>
      <c r="I271" s="263"/>
      <c r="J271" s="263"/>
      <c r="K271" s="263"/>
      <c r="L271" s="263"/>
      <c r="M271" s="263"/>
      <c r="N271" s="263"/>
      <c r="O271" s="263"/>
      <c r="P271" s="263"/>
      <c r="Q271" s="263"/>
    </row>
    <row r="272" spans="1:17" ht="22.5" x14ac:dyDescent="0.2">
      <c r="A272" s="252"/>
      <c r="B272" s="268" t="s">
        <v>3032</v>
      </c>
      <c r="C272" s="265" t="s">
        <v>2295</v>
      </c>
      <c r="D272" s="261" t="s">
        <v>2282</v>
      </c>
      <c r="E272" s="266" t="s">
        <v>3033</v>
      </c>
      <c r="F272" s="267">
        <v>65.8</v>
      </c>
      <c r="G272" s="263"/>
      <c r="H272" s="263"/>
      <c r="I272" s="263"/>
      <c r="J272" s="267">
        <v>17.170000000000002</v>
      </c>
      <c r="K272" s="263"/>
      <c r="L272" s="263"/>
      <c r="M272" s="263"/>
      <c r="N272" s="263"/>
      <c r="O272" s="263"/>
      <c r="P272" s="263"/>
      <c r="Q272" s="263"/>
    </row>
    <row r="273" spans="1:17" ht="22.5" x14ac:dyDescent="0.2">
      <c r="A273" s="252"/>
      <c r="B273" s="268" t="s">
        <v>668</v>
      </c>
      <c r="C273" s="265" t="s">
        <v>482</v>
      </c>
      <c r="D273" s="261" t="s">
        <v>71</v>
      </c>
      <c r="E273" s="266" t="s">
        <v>3034</v>
      </c>
      <c r="F273" s="267">
        <v>1</v>
      </c>
      <c r="G273" s="263"/>
      <c r="H273" s="263"/>
      <c r="I273" s="263"/>
      <c r="J273" s="267">
        <v>0.23</v>
      </c>
      <c r="K273" s="263"/>
      <c r="L273" s="263"/>
      <c r="M273" s="263"/>
      <c r="N273" s="263"/>
      <c r="O273" s="263"/>
      <c r="P273" s="263"/>
      <c r="Q273" s="263"/>
    </row>
    <row r="274" spans="1:17" ht="41.25" x14ac:dyDescent="0.2">
      <c r="A274" s="252">
        <v>45</v>
      </c>
      <c r="B274" s="258" t="s">
        <v>2909</v>
      </c>
      <c r="C274" s="259" t="s">
        <v>3035</v>
      </c>
      <c r="D274" s="260" t="s">
        <v>346</v>
      </c>
      <c r="E274" s="287">
        <v>3</v>
      </c>
      <c r="F274" s="262" t="s">
        <v>3036</v>
      </c>
      <c r="G274" s="263"/>
      <c r="H274" s="263"/>
      <c r="I274" s="263"/>
      <c r="J274" s="263">
        <v>378</v>
      </c>
      <c r="K274" s="263"/>
      <c r="L274" s="263"/>
      <c r="M274" s="263"/>
      <c r="N274" s="263"/>
      <c r="O274" s="263"/>
      <c r="P274" s="263"/>
      <c r="Q274" s="263"/>
    </row>
    <row r="275" spans="1:17" ht="43.5" x14ac:dyDescent="0.2">
      <c r="A275" s="252">
        <v>46</v>
      </c>
      <c r="B275" s="258" t="s">
        <v>3037</v>
      </c>
      <c r="C275" s="259" t="s">
        <v>3038</v>
      </c>
      <c r="D275" s="260" t="s">
        <v>671</v>
      </c>
      <c r="E275" s="261" t="s">
        <v>177</v>
      </c>
      <c r="F275" s="262">
        <v>1533.01</v>
      </c>
      <c r="G275" s="262">
        <v>507.48</v>
      </c>
      <c r="H275" s="262">
        <v>145.97</v>
      </c>
      <c r="I275" s="262">
        <v>4.55</v>
      </c>
      <c r="J275" s="263">
        <v>77</v>
      </c>
      <c r="K275" s="263">
        <v>25</v>
      </c>
      <c r="L275" s="263">
        <v>7</v>
      </c>
      <c r="M275" s="263"/>
      <c r="N275" s="263">
        <v>38.299999999999997</v>
      </c>
      <c r="O275" s="263">
        <v>1.92</v>
      </c>
      <c r="P275" s="263">
        <v>0.25</v>
      </c>
      <c r="Q275" s="263">
        <v>0.01</v>
      </c>
    </row>
    <row r="276" spans="1:17" ht="19.5" x14ac:dyDescent="0.2">
      <c r="A276" s="252"/>
      <c r="B276" s="264"/>
      <c r="C276" s="265" t="s">
        <v>185</v>
      </c>
      <c r="D276" s="261" t="s">
        <v>119</v>
      </c>
      <c r="E276" s="266" t="s">
        <v>3039</v>
      </c>
      <c r="F276" s="267">
        <v>13.25</v>
      </c>
      <c r="G276" s="267">
        <v>13.25</v>
      </c>
      <c r="H276" s="263"/>
      <c r="I276" s="263"/>
      <c r="J276" s="267">
        <v>25.44</v>
      </c>
      <c r="K276" s="267">
        <v>25.44</v>
      </c>
      <c r="L276" s="263"/>
      <c r="M276" s="263"/>
      <c r="N276" s="263"/>
      <c r="O276" s="263"/>
      <c r="P276" s="263"/>
      <c r="Q276" s="263"/>
    </row>
    <row r="277" spans="1:17" ht="22.5" x14ac:dyDescent="0.2">
      <c r="A277" s="252"/>
      <c r="B277" s="268" t="s">
        <v>654</v>
      </c>
      <c r="C277" s="265" t="s">
        <v>655</v>
      </c>
      <c r="D277" s="261" t="s">
        <v>146</v>
      </c>
      <c r="E277" s="266" t="s">
        <v>1144</v>
      </c>
      <c r="F277" s="267">
        <v>172.79</v>
      </c>
      <c r="G277" s="263"/>
      <c r="H277" s="267">
        <v>172.79</v>
      </c>
      <c r="I277" s="267">
        <v>18.2</v>
      </c>
      <c r="J277" s="267">
        <v>1.73</v>
      </c>
      <c r="K277" s="263"/>
      <c r="L277" s="267">
        <v>1.73</v>
      </c>
      <c r="M277" s="267">
        <v>0.18</v>
      </c>
      <c r="N277" s="263"/>
      <c r="O277" s="263"/>
      <c r="P277" s="263"/>
      <c r="Q277" s="263"/>
    </row>
    <row r="278" spans="1:17" ht="19.5" x14ac:dyDescent="0.2">
      <c r="A278" s="252"/>
      <c r="B278" s="268" t="s">
        <v>326</v>
      </c>
      <c r="C278" s="265" t="s">
        <v>327</v>
      </c>
      <c r="D278" s="261" t="s">
        <v>146</v>
      </c>
      <c r="E278" s="266" t="s">
        <v>3040</v>
      </c>
      <c r="F278" s="267">
        <v>8.9700000000000006</v>
      </c>
      <c r="G278" s="263"/>
      <c r="H278" s="267">
        <v>8.9700000000000006</v>
      </c>
      <c r="I278" s="263"/>
      <c r="J278" s="267">
        <v>2.78</v>
      </c>
      <c r="K278" s="263"/>
      <c r="L278" s="267">
        <v>2.78</v>
      </c>
      <c r="M278" s="263"/>
      <c r="N278" s="263"/>
      <c r="O278" s="263"/>
      <c r="P278" s="263"/>
      <c r="Q278" s="263"/>
    </row>
    <row r="279" spans="1:17" ht="19.5" x14ac:dyDescent="0.2">
      <c r="A279" s="252"/>
      <c r="B279" s="268" t="s">
        <v>2773</v>
      </c>
      <c r="C279" s="265" t="s">
        <v>1482</v>
      </c>
      <c r="D279" s="261" t="s">
        <v>146</v>
      </c>
      <c r="E279" s="266" t="s">
        <v>3041</v>
      </c>
      <c r="F279" s="267">
        <v>2.86</v>
      </c>
      <c r="G279" s="263"/>
      <c r="H279" s="267">
        <v>2.86</v>
      </c>
      <c r="I279" s="263"/>
      <c r="J279" s="267">
        <v>0.89</v>
      </c>
      <c r="K279" s="263"/>
      <c r="L279" s="267">
        <v>0.89</v>
      </c>
      <c r="M279" s="263"/>
      <c r="N279" s="263"/>
      <c r="O279" s="263"/>
      <c r="P279" s="263"/>
      <c r="Q279" s="263"/>
    </row>
    <row r="280" spans="1:17" ht="19.5" x14ac:dyDescent="0.2">
      <c r="A280" s="252"/>
      <c r="B280" s="268" t="s">
        <v>2858</v>
      </c>
      <c r="C280" s="265" t="s">
        <v>663</v>
      </c>
      <c r="D280" s="261" t="s">
        <v>146</v>
      </c>
      <c r="E280" s="266" t="s">
        <v>1144</v>
      </c>
      <c r="F280" s="267">
        <v>119.46</v>
      </c>
      <c r="G280" s="263"/>
      <c r="H280" s="267">
        <v>119.46</v>
      </c>
      <c r="I280" s="263"/>
      <c r="J280" s="267">
        <v>1.19</v>
      </c>
      <c r="K280" s="263"/>
      <c r="L280" s="267">
        <v>1.19</v>
      </c>
      <c r="M280" s="263"/>
      <c r="N280" s="263"/>
      <c r="O280" s="263"/>
      <c r="P280" s="263"/>
      <c r="Q280" s="263"/>
    </row>
    <row r="281" spans="1:17" ht="22.5" x14ac:dyDescent="0.2">
      <c r="A281" s="252"/>
      <c r="B281" s="268" t="s">
        <v>3042</v>
      </c>
      <c r="C281" s="265" t="s">
        <v>3043</v>
      </c>
      <c r="D281" s="261" t="s">
        <v>216</v>
      </c>
      <c r="E281" s="266" t="s">
        <v>3044</v>
      </c>
      <c r="F281" s="267">
        <v>11428.51</v>
      </c>
      <c r="G281" s="263"/>
      <c r="H281" s="263"/>
      <c r="I281" s="263"/>
      <c r="J281" s="263"/>
      <c r="K281" s="263"/>
      <c r="L281" s="263"/>
      <c r="M281" s="263"/>
      <c r="N281" s="263"/>
      <c r="O281" s="263"/>
      <c r="P281" s="263"/>
      <c r="Q281" s="263"/>
    </row>
    <row r="282" spans="1:17" ht="22.5" x14ac:dyDescent="0.2">
      <c r="A282" s="252"/>
      <c r="B282" s="268" t="s">
        <v>664</v>
      </c>
      <c r="C282" s="265" t="s">
        <v>462</v>
      </c>
      <c r="D282" s="261" t="s">
        <v>231</v>
      </c>
      <c r="E282" s="266" t="s">
        <v>3045</v>
      </c>
      <c r="F282" s="267">
        <v>11.66</v>
      </c>
      <c r="G282" s="263"/>
      <c r="H282" s="263"/>
      <c r="I282" s="263"/>
      <c r="J282" s="267">
        <v>1.75</v>
      </c>
      <c r="K282" s="263"/>
      <c r="L282" s="263"/>
      <c r="M282" s="263"/>
      <c r="N282" s="263"/>
      <c r="O282" s="263"/>
      <c r="P282" s="263"/>
      <c r="Q282" s="263"/>
    </row>
    <row r="283" spans="1:17" ht="22.5" x14ac:dyDescent="0.2">
      <c r="A283" s="252"/>
      <c r="B283" s="268" t="s">
        <v>3046</v>
      </c>
      <c r="C283" s="265" t="s">
        <v>667</v>
      </c>
      <c r="D283" s="261" t="s">
        <v>231</v>
      </c>
      <c r="E283" s="266" t="s">
        <v>3047</v>
      </c>
      <c r="F283" s="267">
        <v>29.75</v>
      </c>
      <c r="G283" s="263"/>
      <c r="H283" s="263"/>
      <c r="I283" s="263"/>
      <c r="J283" s="267">
        <v>0.15</v>
      </c>
      <c r="K283" s="263"/>
      <c r="L283" s="263"/>
      <c r="M283" s="263"/>
      <c r="N283" s="263"/>
      <c r="O283" s="263"/>
      <c r="P283" s="263"/>
      <c r="Q283" s="263"/>
    </row>
    <row r="284" spans="1:17" ht="22.5" x14ac:dyDescent="0.2">
      <c r="A284" s="252"/>
      <c r="B284" s="268" t="s">
        <v>3048</v>
      </c>
      <c r="C284" s="265" t="s">
        <v>2797</v>
      </c>
      <c r="D284" s="261" t="s">
        <v>176</v>
      </c>
      <c r="E284" s="266" t="s">
        <v>3047</v>
      </c>
      <c r="F284" s="267">
        <v>47.59</v>
      </c>
      <c r="G284" s="263"/>
      <c r="H284" s="263"/>
      <c r="I284" s="263"/>
      <c r="J284" s="267">
        <v>0.24</v>
      </c>
      <c r="K284" s="263"/>
      <c r="L284" s="263"/>
      <c r="M284" s="263"/>
      <c r="N284" s="263"/>
      <c r="O284" s="263"/>
      <c r="P284" s="263"/>
      <c r="Q284" s="263"/>
    </row>
    <row r="285" spans="1:17" ht="22.5" x14ac:dyDescent="0.2">
      <c r="A285" s="252"/>
      <c r="B285" s="268" t="s">
        <v>3049</v>
      </c>
      <c r="C285" s="265" t="s">
        <v>3050</v>
      </c>
      <c r="D285" s="261" t="s">
        <v>346</v>
      </c>
      <c r="E285" s="266" t="s">
        <v>3051</v>
      </c>
      <c r="F285" s="267">
        <v>2.39</v>
      </c>
      <c r="G285" s="263"/>
      <c r="H285" s="263"/>
      <c r="I285" s="263"/>
      <c r="J285" s="267">
        <v>26.29</v>
      </c>
      <c r="K285" s="263"/>
      <c r="L285" s="263"/>
      <c r="M285" s="263"/>
      <c r="N285" s="263"/>
      <c r="O285" s="263"/>
      <c r="P285" s="263"/>
      <c r="Q285" s="263"/>
    </row>
    <row r="286" spans="1:17" ht="22.5" x14ac:dyDescent="0.2">
      <c r="A286" s="252"/>
      <c r="B286" s="268" t="s">
        <v>3052</v>
      </c>
      <c r="C286" s="265" t="s">
        <v>3016</v>
      </c>
      <c r="D286" s="261" t="s">
        <v>176</v>
      </c>
      <c r="E286" s="266" t="s">
        <v>3053</v>
      </c>
      <c r="F286" s="267">
        <v>121.98</v>
      </c>
      <c r="G286" s="263"/>
      <c r="H286" s="263"/>
      <c r="I286" s="263"/>
      <c r="J286" s="267">
        <v>13.42</v>
      </c>
      <c r="K286" s="263"/>
      <c r="L286" s="263"/>
      <c r="M286" s="263"/>
      <c r="N286" s="263"/>
      <c r="O286" s="263"/>
      <c r="P286" s="263"/>
      <c r="Q286" s="263"/>
    </row>
    <row r="287" spans="1:17" ht="22.5" x14ac:dyDescent="0.2">
      <c r="A287" s="252"/>
      <c r="B287" s="268" t="s">
        <v>3054</v>
      </c>
      <c r="C287" s="265" t="s">
        <v>3055</v>
      </c>
      <c r="D287" s="261" t="s">
        <v>231</v>
      </c>
      <c r="E287" s="266" t="s">
        <v>3056</v>
      </c>
      <c r="F287" s="267">
        <v>47.12</v>
      </c>
      <c r="G287" s="263"/>
      <c r="H287" s="263"/>
      <c r="I287" s="263"/>
      <c r="J287" s="267">
        <v>1.3</v>
      </c>
      <c r="K287" s="263"/>
      <c r="L287" s="263"/>
      <c r="M287" s="263"/>
      <c r="N287" s="263"/>
      <c r="O287" s="263"/>
      <c r="P287" s="263"/>
      <c r="Q287" s="263"/>
    </row>
    <row r="288" spans="1:17" ht="22.5" x14ac:dyDescent="0.2">
      <c r="A288" s="252"/>
      <c r="B288" s="268" t="s">
        <v>2664</v>
      </c>
      <c r="C288" s="265" t="s">
        <v>482</v>
      </c>
      <c r="D288" s="261" t="s">
        <v>71</v>
      </c>
      <c r="E288" s="266" t="s">
        <v>3057</v>
      </c>
      <c r="F288" s="267">
        <v>1</v>
      </c>
      <c r="G288" s="263"/>
      <c r="H288" s="263"/>
      <c r="I288" s="263"/>
      <c r="J288" s="267">
        <v>0.51</v>
      </c>
      <c r="K288" s="263"/>
      <c r="L288" s="263"/>
      <c r="M288" s="263"/>
      <c r="N288" s="263"/>
      <c r="O288" s="263"/>
      <c r="P288" s="263"/>
      <c r="Q288" s="263"/>
    </row>
    <row r="289" spans="1:17" ht="43.5" x14ac:dyDescent="0.2">
      <c r="A289" s="252">
        <v>47</v>
      </c>
      <c r="B289" s="258" t="s">
        <v>3058</v>
      </c>
      <c r="C289" s="259" t="s">
        <v>3059</v>
      </c>
      <c r="D289" s="260" t="s">
        <v>671</v>
      </c>
      <c r="E289" s="261" t="s">
        <v>3060</v>
      </c>
      <c r="F289" s="262">
        <v>3947.41</v>
      </c>
      <c r="G289" s="262">
        <v>459.78</v>
      </c>
      <c r="H289" s="262">
        <v>240.22</v>
      </c>
      <c r="I289" s="262">
        <v>4</v>
      </c>
      <c r="J289" s="263">
        <v>355</v>
      </c>
      <c r="K289" s="263">
        <v>41</v>
      </c>
      <c r="L289" s="263">
        <v>22</v>
      </c>
      <c r="M289" s="263"/>
      <c r="N289" s="263">
        <v>34.700000000000003</v>
      </c>
      <c r="O289" s="263">
        <v>3.12</v>
      </c>
      <c r="P289" s="263">
        <v>0.22</v>
      </c>
      <c r="Q289" s="263">
        <v>0.02</v>
      </c>
    </row>
    <row r="290" spans="1:17" ht="19.5" x14ac:dyDescent="0.2">
      <c r="A290" s="252"/>
      <c r="B290" s="264"/>
      <c r="C290" s="265" t="s">
        <v>185</v>
      </c>
      <c r="D290" s="261" t="s">
        <v>119</v>
      </c>
      <c r="E290" s="266" t="s">
        <v>3061</v>
      </c>
      <c r="F290" s="267">
        <v>13.25</v>
      </c>
      <c r="G290" s="267">
        <v>13.25</v>
      </c>
      <c r="H290" s="263"/>
      <c r="I290" s="263"/>
      <c r="J290" s="267">
        <v>41.34</v>
      </c>
      <c r="K290" s="267">
        <v>41.34</v>
      </c>
      <c r="L290" s="263"/>
      <c r="M290" s="263"/>
      <c r="N290" s="263"/>
      <c r="O290" s="263"/>
      <c r="P290" s="263"/>
      <c r="Q290" s="263"/>
    </row>
    <row r="291" spans="1:17" ht="22.5" x14ac:dyDescent="0.2">
      <c r="A291" s="252"/>
      <c r="B291" s="268" t="s">
        <v>654</v>
      </c>
      <c r="C291" s="265" t="s">
        <v>655</v>
      </c>
      <c r="D291" s="261" t="s">
        <v>146</v>
      </c>
      <c r="E291" s="266" t="s">
        <v>3062</v>
      </c>
      <c r="F291" s="267">
        <v>172.79</v>
      </c>
      <c r="G291" s="263"/>
      <c r="H291" s="267">
        <v>172.79</v>
      </c>
      <c r="I291" s="267">
        <v>18.2</v>
      </c>
      <c r="J291" s="267">
        <v>3.46</v>
      </c>
      <c r="K291" s="263"/>
      <c r="L291" s="267">
        <v>3.46</v>
      </c>
      <c r="M291" s="267">
        <v>0.36</v>
      </c>
      <c r="N291" s="263"/>
      <c r="O291" s="263"/>
      <c r="P291" s="263"/>
      <c r="Q291" s="263"/>
    </row>
    <row r="292" spans="1:17" ht="19.5" x14ac:dyDescent="0.2">
      <c r="A292" s="252"/>
      <c r="B292" s="268" t="s">
        <v>326</v>
      </c>
      <c r="C292" s="265" t="s">
        <v>327</v>
      </c>
      <c r="D292" s="261" t="s">
        <v>146</v>
      </c>
      <c r="E292" s="266" t="s">
        <v>3063</v>
      </c>
      <c r="F292" s="267">
        <v>8.9700000000000006</v>
      </c>
      <c r="G292" s="263"/>
      <c r="H292" s="267">
        <v>8.9700000000000006</v>
      </c>
      <c r="I292" s="263"/>
      <c r="J292" s="267">
        <v>14.44</v>
      </c>
      <c r="K292" s="263"/>
      <c r="L292" s="267">
        <v>14.44</v>
      </c>
      <c r="M292" s="263"/>
      <c r="N292" s="263"/>
      <c r="O292" s="263"/>
      <c r="P292" s="263"/>
      <c r="Q292" s="263"/>
    </row>
    <row r="293" spans="1:17" ht="19.5" x14ac:dyDescent="0.2">
      <c r="A293" s="252"/>
      <c r="B293" s="268" t="s">
        <v>3064</v>
      </c>
      <c r="C293" s="265" t="s">
        <v>2275</v>
      </c>
      <c r="D293" s="261" t="s">
        <v>146</v>
      </c>
      <c r="E293" s="266" t="s">
        <v>3065</v>
      </c>
      <c r="F293" s="267">
        <v>3.46</v>
      </c>
      <c r="G293" s="263"/>
      <c r="H293" s="267">
        <v>3.46</v>
      </c>
      <c r="I293" s="263"/>
      <c r="J293" s="267">
        <v>1.38</v>
      </c>
      <c r="K293" s="263"/>
      <c r="L293" s="267">
        <v>1.38</v>
      </c>
      <c r="M293" s="263"/>
      <c r="N293" s="263"/>
      <c r="O293" s="263"/>
      <c r="P293" s="263"/>
      <c r="Q293" s="263"/>
    </row>
    <row r="294" spans="1:17" ht="19.5" x14ac:dyDescent="0.2">
      <c r="A294" s="252"/>
      <c r="B294" s="268" t="s">
        <v>2858</v>
      </c>
      <c r="C294" s="265" t="s">
        <v>663</v>
      </c>
      <c r="D294" s="261" t="s">
        <v>146</v>
      </c>
      <c r="E294" s="266" t="s">
        <v>3062</v>
      </c>
      <c r="F294" s="267">
        <v>119.46</v>
      </c>
      <c r="G294" s="263"/>
      <c r="H294" s="267">
        <v>119.46</v>
      </c>
      <c r="I294" s="263"/>
      <c r="J294" s="267">
        <v>2.39</v>
      </c>
      <c r="K294" s="263"/>
      <c r="L294" s="267">
        <v>2.39</v>
      </c>
      <c r="M294" s="263"/>
      <c r="N294" s="263"/>
      <c r="O294" s="263"/>
      <c r="P294" s="263"/>
      <c r="Q294" s="263"/>
    </row>
    <row r="295" spans="1:17" ht="22.5" x14ac:dyDescent="0.2">
      <c r="A295" s="252"/>
      <c r="B295" s="268" t="s">
        <v>3042</v>
      </c>
      <c r="C295" s="265" t="s">
        <v>3043</v>
      </c>
      <c r="D295" s="261" t="s">
        <v>216</v>
      </c>
      <c r="E295" s="266" t="s">
        <v>3066</v>
      </c>
      <c r="F295" s="267">
        <v>11428.51</v>
      </c>
      <c r="G295" s="263"/>
      <c r="H295" s="263"/>
      <c r="I295" s="263"/>
      <c r="J295" s="267">
        <v>2.29</v>
      </c>
      <c r="K295" s="263"/>
      <c r="L295" s="263"/>
      <c r="M295" s="263"/>
      <c r="N295" s="263"/>
      <c r="O295" s="263"/>
      <c r="P295" s="263"/>
      <c r="Q295" s="263"/>
    </row>
    <row r="296" spans="1:17" ht="22.5" x14ac:dyDescent="0.2">
      <c r="A296" s="252"/>
      <c r="B296" s="268" t="s">
        <v>2277</v>
      </c>
      <c r="C296" s="265" t="s">
        <v>2278</v>
      </c>
      <c r="D296" s="261" t="s">
        <v>216</v>
      </c>
      <c r="E296" s="266" t="s">
        <v>3067</v>
      </c>
      <c r="F296" s="267">
        <v>10329.200000000001</v>
      </c>
      <c r="G296" s="263"/>
      <c r="H296" s="263"/>
      <c r="I296" s="263"/>
      <c r="J296" s="267">
        <v>3.1</v>
      </c>
      <c r="K296" s="263"/>
      <c r="L296" s="263"/>
      <c r="M296" s="263"/>
      <c r="N296" s="263"/>
      <c r="O296" s="263"/>
      <c r="P296" s="263"/>
      <c r="Q296" s="263"/>
    </row>
    <row r="297" spans="1:17" ht="22.5" x14ac:dyDescent="0.2">
      <c r="A297" s="252"/>
      <c r="B297" s="268" t="s">
        <v>2280</v>
      </c>
      <c r="C297" s="265" t="s">
        <v>2281</v>
      </c>
      <c r="D297" s="261" t="s">
        <v>2282</v>
      </c>
      <c r="E297" s="266" t="s">
        <v>3068</v>
      </c>
      <c r="F297" s="267">
        <v>25.12</v>
      </c>
      <c r="G297" s="263"/>
      <c r="H297" s="263"/>
      <c r="I297" s="263"/>
      <c r="J297" s="267">
        <v>49.29</v>
      </c>
      <c r="K297" s="263"/>
      <c r="L297" s="263"/>
      <c r="M297" s="263"/>
      <c r="N297" s="263"/>
      <c r="O297" s="263"/>
      <c r="P297" s="263"/>
      <c r="Q297" s="263"/>
    </row>
    <row r="298" spans="1:17" ht="22.5" x14ac:dyDescent="0.2">
      <c r="A298" s="252"/>
      <c r="B298" s="268" t="s">
        <v>2866</v>
      </c>
      <c r="C298" s="265" t="s">
        <v>2867</v>
      </c>
      <c r="D298" s="261" t="s">
        <v>216</v>
      </c>
      <c r="E298" s="266" t="s">
        <v>3069</v>
      </c>
      <c r="F298" s="267">
        <v>5370.47</v>
      </c>
      <c r="G298" s="263"/>
      <c r="H298" s="263"/>
      <c r="I298" s="263"/>
      <c r="J298" s="267">
        <v>24.7</v>
      </c>
      <c r="K298" s="263"/>
      <c r="L298" s="263"/>
      <c r="M298" s="263"/>
      <c r="N298" s="263"/>
      <c r="O298" s="263"/>
      <c r="P298" s="263"/>
      <c r="Q298" s="263"/>
    </row>
    <row r="299" spans="1:17" ht="22.5" x14ac:dyDescent="0.2">
      <c r="A299" s="252"/>
      <c r="B299" s="268" t="s">
        <v>2869</v>
      </c>
      <c r="C299" s="265" t="s">
        <v>462</v>
      </c>
      <c r="D299" s="261" t="s">
        <v>231</v>
      </c>
      <c r="E299" s="266" t="s">
        <v>3070</v>
      </c>
      <c r="F299" s="267">
        <v>11.66</v>
      </c>
      <c r="G299" s="263"/>
      <c r="H299" s="263"/>
      <c r="I299" s="263"/>
      <c r="J299" s="267">
        <v>1.1000000000000001</v>
      </c>
      <c r="K299" s="263"/>
      <c r="L299" s="263"/>
      <c r="M299" s="263"/>
      <c r="N299" s="263"/>
      <c r="O299" s="263"/>
      <c r="P299" s="263"/>
      <c r="Q299" s="263"/>
    </row>
    <row r="300" spans="1:17" ht="22.5" x14ac:dyDescent="0.2">
      <c r="A300" s="252"/>
      <c r="B300" s="268" t="s">
        <v>3071</v>
      </c>
      <c r="C300" s="265" t="s">
        <v>2287</v>
      </c>
      <c r="D300" s="261" t="s">
        <v>2282</v>
      </c>
      <c r="E300" s="266" t="s">
        <v>3068</v>
      </c>
      <c r="F300" s="267">
        <v>9.0399999999999991</v>
      </c>
      <c r="G300" s="263"/>
      <c r="H300" s="263"/>
      <c r="I300" s="263"/>
      <c r="J300" s="267">
        <v>17.739999999999998</v>
      </c>
      <c r="K300" s="263"/>
      <c r="L300" s="263"/>
      <c r="M300" s="263"/>
      <c r="N300" s="263"/>
      <c r="O300" s="263"/>
      <c r="P300" s="263"/>
      <c r="Q300" s="263"/>
    </row>
    <row r="301" spans="1:17" ht="22.5" x14ac:dyDescent="0.2">
      <c r="A301" s="252"/>
      <c r="B301" s="268" t="s">
        <v>2291</v>
      </c>
      <c r="C301" s="265" t="s">
        <v>2292</v>
      </c>
      <c r="D301" s="261" t="s">
        <v>2282</v>
      </c>
      <c r="E301" s="266" t="s">
        <v>3072</v>
      </c>
      <c r="F301" s="267">
        <v>298.10000000000002</v>
      </c>
      <c r="G301" s="263"/>
      <c r="H301" s="263"/>
      <c r="I301" s="263"/>
      <c r="J301" s="267">
        <v>26.83</v>
      </c>
      <c r="K301" s="263"/>
      <c r="L301" s="263"/>
      <c r="M301" s="263"/>
      <c r="N301" s="263"/>
      <c r="O301" s="263"/>
      <c r="P301" s="263"/>
      <c r="Q301" s="263"/>
    </row>
    <row r="302" spans="1:17" ht="22.5" x14ac:dyDescent="0.2">
      <c r="A302" s="252"/>
      <c r="B302" s="268" t="s">
        <v>3073</v>
      </c>
      <c r="C302" s="265" t="s">
        <v>3074</v>
      </c>
      <c r="D302" s="261" t="s">
        <v>346</v>
      </c>
      <c r="E302" s="266" t="s">
        <v>3075</v>
      </c>
      <c r="F302" s="267">
        <v>14.88</v>
      </c>
      <c r="G302" s="263"/>
      <c r="H302" s="263"/>
      <c r="I302" s="263"/>
      <c r="J302" s="267">
        <v>13.39</v>
      </c>
      <c r="K302" s="263"/>
      <c r="L302" s="263"/>
      <c r="M302" s="263"/>
      <c r="N302" s="263"/>
      <c r="O302" s="263"/>
      <c r="P302" s="263"/>
      <c r="Q302" s="263"/>
    </row>
    <row r="303" spans="1:17" ht="22.5" x14ac:dyDescent="0.2">
      <c r="A303" s="252"/>
      <c r="B303" s="268" t="s">
        <v>3076</v>
      </c>
      <c r="C303" s="265" t="s">
        <v>2803</v>
      </c>
      <c r="D303" s="261" t="s">
        <v>346</v>
      </c>
      <c r="E303" s="266" t="s">
        <v>3077</v>
      </c>
      <c r="F303" s="267">
        <v>10.8</v>
      </c>
      <c r="G303" s="263"/>
      <c r="H303" s="263"/>
      <c r="I303" s="263"/>
      <c r="J303" s="267">
        <v>4.8600000000000003</v>
      </c>
      <c r="K303" s="263"/>
      <c r="L303" s="263"/>
      <c r="M303" s="263"/>
      <c r="N303" s="263"/>
      <c r="O303" s="263"/>
      <c r="P303" s="263"/>
      <c r="Q303" s="263"/>
    </row>
    <row r="304" spans="1:17" ht="22.5" x14ac:dyDescent="0.2">
      <c r="A304" s="252"/>
      <c r="B304" s="268" t="s">
        <v>3078</v>
      </c>
      <c r="C304" s="265" t="s">
        <v>2295</v>
      </c>
      <c r="D304" s="261" t="s">
        <v>2282</v>
      </c>
      <c r="E304" s="266" t="s">
        <v>3079</v>
      </c>
      <c r="F304" s="267">
        <v>65.8</v>
      </c>
      <c r="G304" s="263"/>
      <c r="H304" s="263"/>
      <c r="I304" s="263"/>
      <c r="J304" s="267">
        <v>148.05000000000001</v>
      </c>
      <c r="K304" s="263"/>
      <c r="L304" s="263"/>
      <c r="M304" s="263"/>
      <c r="N304" s="263"/>
      <c r="O304" s="263"/>
      <c r="P304" s="263"/>
      <c r="Q304" s="263"/>
    </row>
    <row r="305" spans="1:17" ht="22.5" x14ac:dyDescent="0.2">
      <c r="A305" s="252"/>
      <c r="B305" s="268" t="s">
        <v>3080</v>
      </c>
      <c r="C305" s="265" t="s">
        <v>2298</v>
      </c>
      <c r="D305" s="261" t="s">
        <v>346</v>
      </c>
      <c r="E305" s="266" t="s">
        <v>3075</v>
      </c>
      <c r="F305" s="267">
        <v>0.28999999999999998</v>
      </c>
      <c r="G305" s="263"/>
      <c r="H305" s="263"/>
      <c r="I305" s="263"/>
      <c r="J305" s="267">
        <v>0.26</v>
      </c>
      <c r="K305" s="263"/>
      <c r="L305" s="263"/>
      <c r="M305" s="263"/>
      <c r="N305" s="263"/>
      <c r="O305" s="263"/>
      <c r="P305" s="263"/>
      <c r="Q305" s="263"/>
    </row>
    <row r="306" spans="1:17" ht="22.5" x14ac:dyDescent="0.2">
      <c r="A306" s="252"/>
      <c r="B306" s="268" t="s">
        <v>3081</v>
      </c>
      <c r="C306" s="265" t="s">
        <v>482</v>
      </c>
      <c r="D306" s="261" t="s">
        <v>71</v>
      </c>
      <c r="E306" s="266" t="s">
        <v>3082</v>
      </c>
      <c r="F306" s="267">
        <v>1</v>
      </c>
      <c r="G306" s="263"/>
      <c r="H306" s="263"/>
      <c r="I306" s="263"/>
      <c r="J306" s="267">
        <v>0.83</v>
      </c>
      <c r="K306" s="263"/>
      <c r="L306" s="263"/>
      <c r="M306" s="263"/>
      <c r="N306" s="263"/>
      <c r="O306" s="263"/>
      <c r="P306" s="263"/>
      <c r="Q306" s="263"/>
    </row>
    <row r="307" spans="1:17" ht="53.25" x14ac:dyDescent="0.2">
      <c r="A307" s="252">
        <v>48</v>
      </c>
      <c r="B307" s="258" t="s">
        <v>2909</v>
      </c>
      <c r="C307" s="259" t="s">
        <v>3083</v>
      </c>
      <c r="D307" s="260" t="s">
        <v>346</v>
      </c>
      <c r="E307" s="287">
        <v>6</v>
      </c>
      <c r="F307" s="262" t="s">
        <v>3084</v>
      </c>
      <c r="G307" s="263"/>
      <c r="H307" s="263"/>
      <c r="I307" s="263"/>
      <c r="J307" s="263">
        <v>47</v>
      </c>
      <c r="K307" s="263"/>
      <c r="L307" s="263"/>
      <c r="M307" s="263"/>
      <c r="N307" s="263"/>
      <c r="O307" s="263"/>
      <c r="P307" s="263"/>
      <c r="Q307" s="263"/>
    </row>
    <row r="308" spans="1:17" ht="41.25" x14ac:dyDescent="0.2">
      <c r="A308" s="252">
        <v>49</v>
      </c>
      <c r="B308" s="258" t="s">
        <v>2909</v>
      </c>
      <c r="C308" s="259" t="s">
        <v>3085</v>
      </c>
      <c r="D308" s="260" t="s">
        <v>346</v>
      </c>
      <c r="E308" s="287">
        <v>6</v>
      </c>
      <c r="F308" s="262" t="s">
        <v>3086</v>
      </c>
      <c r="G308" s="263"/>
      <c r="H308" s="263"/>
      <c r="I308" s="263"/>
      <c r="J308" s="263">
        <v>11</v>
      </c>
      <c r="K308" s="263"/>
      <c r="L308" s="263"/>
      <c r="M308" s="263"/>
      <c r="N308" s="263"/>
      <c r="O308" s="263"/>
      <c r="P308" s="263"/>
      <c r="Q308" s="263"/>
    </row>
    <row r="309" spans="1:17" ht="67.5" x14ac:dyDescent="0.2">
      <c r="A309" s="252">
        <v>50</v>
      </c>
      <c r="B309" s="258" t="s">
        <v>2912</v>
      </c>
      <c r="C309" s="259" t="s">
        <v>3087</v>
      </c>
      <c r="D309" s="260" t="s">
        <v>671</v>
      </c>
      <c r="E309" s="261" t="s">
        <v>3060</v>
      </c>
      <c r="F309" s="262">
        <v>658.05</v>
      </c>
      <c r="G309" s="262">
        <v>74.33</v>
      </c>
      <c r="H309" s="262">
        <v>2.92</v>
      </c>
      <c r="I309" s="262">
        <v>0.18</v>
      </c>
      <c r="J309" s="263">
        <v>59</v>
      </c>
      <c r="K309" s="263">
        <v>7</v>
      </c>
      <c r="L309" s="263"/>
      <c r="M309" s="263"/>
      <c r="N309" s="263">
        <v>5.61</v>
      </c>
      <c r="O309" s="263">
        <v>0.5</v>
      </c>
      <c r="P309" s="263">
        <v>0.01</v>
      </c>
      <c r="Q309" s="263"/>
    </row>
    <row r="310" spans="1:17" ht="19.5" x14ac:dyDescent="0.2">
      <c r="A310" s="252"/>
      <c r="B310" s="264"/>
      <c r="C310" s="265" t="s">
        <v>185</v>
      </c>
      <c r="D310" s="261" t="s">
        <v>119</v>
      </c>
      <c r="E310" s="266" t="s">
        <v>3088</v>
      </c>
      <c r="F310" s="267">
        <v>13.25</v>
      </c>
      <c r="G310" s="267">
        <v>13.25</v>
      </c>
      <c r="H310" s="263"/>
      <c r="I310" s="263"/>
      <c r="J310" s="267">
        <v>6.63</v>
      </c>
      <c r="K310" s="267">
        <v>6.63</v>
      </c>
      <c r="L310" s="263"/>
      <c r="M310" s="263"/>
      <c r="N310" s="263"/>
      <c r="O310" s="263"/>
      <c r="P310" s="263"/>
      <c r="Q310" s="263"/>
    </row>
    <row r="311" spans="1:17" ht="22.5" x14ac:dyDescent="0.2">
      <c r="A311" s="252"/>
      <c r="B311" s="268" t="s">
        <v>654</v>
      </c>
      <c r="C311" s="265" t="s">
        <v>655</v>
      </c>
      <c r="D311" s="261" t="s">
        <v>146</v>
      </c>
      <c r="E311" s="266" t="s">
        <v>1309</v>
      </c>
      <c r="F311" s="267">
        <v>172.79</v>
      </c>
      <c r="G311" s="263"/>
      <c r="H311" s="267">
        <v>172.79</v>
      </c>
      <c r="I311" s="267">
        <v>18.2</v>
      </c>
      <c r="J311" s="263"/>
      <c r="K311" s="263"/>
      <c r="L311" s="263"/>
      <c r="M311" s="263"/>
      <c r="N311" s="263"/>
      <c r="O311" s="263"/>
      <c r="P311" s="263"/>
      <c r="Q311" s="263"/>
    </row>
    <row r="312" spans="1:17" ht="19.5" x14ac:dyDescent="0.2">
      <c r="A312" s="252"/>
      <c r="B312" s="268" t="s">
        <v>1196</v>
      </c>
      <c r="C312" s="265" t="s">
        <v>663</v>
      </c>
      <c r="D312" s="261" t="s">
        <v>146</v>
      </c>
      <c r="E312" s="266" t="s">
        <v>1309</v>
      </c>
      <c r="F312" s="267">
        <v>119.46</v>
      </c>
      <c r="G312" s="263"/>
      <c r="H312" s="267">
        <v>119.46</v>
      </c>
      <c r="I312" s="263"/>
      <c r="J312" s="263"/>
      <c r="K312" s="263"/>
      <c r="L312" s="263"/>
      <c r="M312" s="263"/>
      <c r="N312" s="263"/>
      <c r="O312" s="263"/>
      <c r="P312" s="263"/>
      <c r="Q312" s="263"/>
    </row>
    <row r="313" spans="1:17" ht="22.5" x14ac:dyDescent="0.2">
      <c r="A313" s="252"/>
      <c r="B313" s="268" t="s">
        <v>2915</v>
      </c>
      <c r="C313" s="265" t="s">
        <v>2916</v>
      </c>
      <c r="D313" s="261" t="s">
        <v>216</v>
      </c>
      <c r="E313" s="266" t="s">
        <v>3089</v>
      </c>
      <c r="F313" s="267">
        <v>1955.17</v>
      </c>
      <c r="G313" s="263"/>
      <c r="H313" s="263"/>
      <c r="I313" s="263"/>
      <c r="J313" s="263"/>
      <c r="K313" s="263"/>
      <c r="L313" s="263"/>
      <c r="M313" s="263"/>
      <c r="N313" s="263"/>
      <c r="O313" s="263"/>
      <c r="P313" s="263"/>
      <c r="Q313" s="263"/>
    </row>
    <row r="314" spans="1:17" ht="22.5" x14ac:dyDescent="0.2">
      <c r="A314" s="252"/>
      <c r="B314" s="268" t="s">
        <v>2918</v>
      </c>
      <c r="C314" s="265" t="s">
        <v>667</v>
      </c>
      <c r="D314" s="261" t="s">
        <v>231</v>
      </c>
      <c r="E314" s="266" t="s">
        <v>3090</v>
      </c>
      <c r="F314" s="267">
        <v>29.75</v>
      </c>
      <c r="G314" s="263"/>
      <c r="H314" s="263"/>
      <c r="I314" s="263"/>
      <c r="J314" s="267">
        <v>0.05</v>
      </c>
      <c r="K314" s="263"/>
      <c r="L314" s="263"/>
      <c r="M314" s="263"/>
      <c r="N314" s="263"/>
      <c r="O314" s="263"/>
      <c r="P314" s="263"/>
      <c r="Q314" s="263"/>
    </row>
    <row r="315" spans="1:17" ht="33.75" x14ac:dyDescent="0.2">
      <c r="A315" s="252"/>
      <c r="B315" s="268" t="s">
        <v>2920</v>
      </c>
      <c r="C315" s="265" t="s">
        <v>2790</v>
      </c>
      <c r="D315" s="261" t="s">
        <v>231</v>
      </c>
      <c r="E315" s="266" t="s">
        <v>3091</v>
      </c>
      <c r="F315" s="267">
        <v>200.94</v>
      </c>
      <c r="G315" s="263"/>
      <c r="H315" s="263"/>
      <c r="I315" s="263"/>
      <c r="J315" s="267">
        <v>2.89</v>
      </c>
      <c r="K315" s="263"/>
      <c r="L315" s="263"/>
      <c r="M315" s="263"/>
      <c r="N315" s="263"/>
      <c r="O315" s="263"/>
      <c r="P315" s="263"/>
      <c r="Q315" s="263"/>
    </row>
    <row r="316" spans="1:17" ht="22.5" x14ac:dyDescent="0.2">
      <c r="A316" s="252"/>
      <c r="B316" s="268" t="s">
        <v>2922</v>
      </c>
      <c r="C316" s="265" t="s">
        <v>2797</v>
      </c>
      <c r="D316" s="261" t="s">
        <v>176</v>
      </c>
      <c r="E316" s="266" t="s">
        <v>3090</v>
      </c>
      <c r="F316" s="267">
        <v>47.59</v>
      </c>
      <c r="G316" s="263"/>
      <c r="H316" s="263"/>
      <c r="I316" s="263"/>
      <c r="J316" s="267">
        <v>0.09</v>
      </c>
      <c r="K316" s="263"/>
      <c r="L316" s="263"/>
      <c r="M316" s="263"/>
      <c r="N316" s="263"/>
      <c r="O316" s="263"/>
      <c r="P316" s="263"/>
      <c r="Q316" s="263"/>
    </row>
    <row r="317" spans="1:17" ht="22.5" x14ac:dyDescent="0.2">
      <c r="A317" s="252"/>
      <c r="B317" s="268" t="s">
        <v>2923</v>
      </c>
      <c r="C317" s="265" t="s">
        <v>2924</v>
      </c>
      <c r="D317" s="261" t="s">
        <v>176</v>
      </c>
      <c r="E317" s="266" t="s">
        <v>3092</v>
      </c>
      <c r="F317" s="267">
        <v>567.16</v>
      </c>
      <c r="G317" s="263"/>
      <c r="H317" s="263"/>
      <c r="I317" s="263"/>
      <c r="J317" s="267">
        <v>15.82</v>
      </c>
      <c r="K317" s="263"/>
      <c r="L317" s="263"/>
      <c r="M317" s="263"/>
      <c r="N317" s="263"/>
      <c r="O317" s="263"/>
      <c r="P317" s="263"/>
      <c r="Q317" s="263"/>
    </row>
    <row r="318" spans="1:17" ht="22.5" x14ac:dyDescent="0.2">
      <c r="A318" s="252"/>
      <c r="B318" s="268" t="s">
        <v>2926</v>
      </c>
      <c r="C318" s="265" t="s">
        <v>2927</v>
      </c>
      <c r="D318" s="261" t="s">
        <v>2282</v>
      </c>
      <c r="E318" s="266" t="s">
        <v>3093</v>
      </c>
      <c r="F318" s="267">
        <v>9.52</v>
      </c>
      <c r="G318" s="263"/>
      <c r="H318" s="263"/>
      <c r="I318" s="263"/>
      <c r="J318" s="267">
        <v>0.69</v>
      </c>
      <c r="K318" s="263"/>
      <c r="L318" s="263"/>
      <c r="M318" s="263"/>
      <c r="N318" s="263"/>
      <c r="O318" s="263"/>
      <c r="P318" s="263"/>
      <c r="Q318" s="263"/>
    </row>
    <row r="319" spans="1:17" ht="22.5" x14ac:dyDescent="0.2">
      <c r="A319" s="252"/>
      <c r="B319" s="268" t="s">
        <v>2929</v>
      </c>
      <c r="C319" s="265" t="s">
        <v>2930</v>
      </c>
      <c r="D319" s="261" t="s">
        <v>176</v>
      </c>
      <c r="E319" s="266" t="s">
        <v>3094</v>
      </c>
      <c r="F319" s="267">
        <v>7156</v>
      </c>
      <c r="G319" s="263"/>
      <c r="H319" s="263"/>
      <c r="I319" s="263"/>
      <c r="J319" s="267">
        <v>32.200000000000003</v>
      </c>
      <c r="K319" s="263"/>
      <c r="L319" s="263"/>
      <c r="M319" s="263"/>
      <c r="N319" s="263"/>
      <c r="O319" s="263"/>
      <c r="P319" s="263"/>
      <c r="Q319" s="263"/>
    </row>
    <row r="320" spans="1:17" ht="22.5" x14ac:dyDescent="0.2">
      <c r="A320" s="252"/>
      <c r="B320" s="268" t="s">
        <v>2931</v>
      </c>
      <c r="C320" s="265" t="s">
        <v>2298</v>
      </c>
      <c r="D320" s="261" t="s">
        <v>346</v>
      </c>
      <c r="E320" s="266" t="s">
        <v>3095</v>
      </c>
      <c r="F320" s="267">
        <v>0.28999999999999998</v>
      </c>
      <c r="G320" s="263"/>
      <c r="H320" s="263"/>
      <c r="I320" s="263"/>
      <c r="J320" s="267">
        <v>0.32</v>
      </c>
      <c r="K320" s="263"/>
      <c r="L320" s="263"/>
      <c r="M320" s="263"/>
      <c r="N320" s="263"/>
      <c r="O320" s="263"/>
      <c r="P320" s="263"/>
      <c r="Q320" s="263"/>
    </row>
    <row r="321" spans="1:17" ht="22.5" x14ac:dyDescent="0.2">
      <c r="A321" s="252"/>
      <c r="B321" s="268" t="s">
        <v>2933</v>
      </c>
      <c r="C321" s="265" t="s">
        <v>482</v>
      </c>
      <c r="D321" s="261" t="s">
        <v>71</v>
      </c>
      <c r="E321" s="266" t="s">
        <v>3096</v>
      </c>
      <c r="F321" s="267">
        <v>1</v>
      </c>
      <c r="G321" s="263"/>
      <c r="H321" s="263"/>
      <c r="I321" s="263"/>
      <c r="J321" s="267">
        <v>0.13</v>
      </c>
      <c r="K321" s="263"/>
      <c r="L321" s="263"/>
      <c r="M321" s="263"/>
      <c r="N321" s="263"/>
      <c r="O321" s="263"/>
      <c r="P321" s="263"/>
      <c r="Q321" s="263"/>
    </row>
    <row r="322" spans="1:17" ht="53.25" x14ac:dyDescent="0.2">
      <c r="A322" s="252">
        <v>51</v>
      </c>
      <c r="B322" s="258" t="s">
        <v>2909</v>
      </c>
      <c r="C322" s="259" t="s">
        <v>3097</v>
      </c>
      <c r="D322" s="260" t="s">
        <v>346</v>
      </c>
      <c r="E322" s="287">
        <v>4</v>
      </c>
      <c r="F322" s="262" t="s">
        <v>3098</v>
      </c>
      <c r="G322" s="263"/>
      <c r="H322" s="263"/>
      <c r="I322" s="263"/>
      <c r="J322" s="263">
        <v>418</v>
      </c>
      <c r="K322" s="263"/>
      <c r="L322" s="263"/>
      <c r="M322" s="263"/>
      <c r="N322" s="263"/>
      <c r="O322" s="263"/>
      <c r="P322" s="263"/>
      <c r="Q322" s="263"/>
    </row>
    <row r="323" spans="1:17" ht="38.25" x14ac:dyDescent="0.2">
      <c r="A323" s="252">
        <v>52</v>
      </c>
      <c r="B323" s="258" t="s">
        <v>3099</v>
      </c>
      <c r="C323" s="259" t="s">
        <v>3100</v>
      </c>
      <c r="D323" s="260" t="s">
        <v>671</v>
      </c>
      <c r="E323" s="261" t="s">
        <v>3101</v>
      </c>
      <c r="F323" s="262">
        <v>138.47</v>
      </c>
      <c r="G323" s="262">
        <v>22.26</v>
      </c>
      <c r="H323" s="262">
        <v>30.19</v>
      </c>
      <c r="I323" s="262">
        <v>12.68</v>
      </c>
      <c r="J323" s="263">
        <v>235</v>
      </c>
      <c r="K323" s="263">
        <v>38</v>
      </c>
      <c r="L323" s="263">
        <v>51</v>
      </c>
      <c r="M323" s="263">
        <v>22</v>
      </c>
      <c r="N323" s="263">
        <v>1.68</v>
      </c>
      <c r="O323" s="263">
        <v>2.86</v>
      </c>
      <c r="P323" s="263">
        <v>0.81</v>
      </c>
      <c r="Q323" s="263">
        <v>1.38</v>
      </c>
    </row>
    <row r="324" spans="1:17" ht="19.5" x14ac:dyDescent="0.2">
      <c r="A324" s="252"/>
      <c r="B324" s="264"/>
      <c r="C324" s="265" t="s">
        <v>185</v>
      </c>
      <c r="D324" s="261" t="s">
        <v>119</v>
      </c>
      <c r="E324" s="266" t="s">
        <v>3102</v>
      </c>
      <c r="F324" s="267">
        <v>13.25</v>
      </c>
      <c r="G324" s="267">
        <v>13.25</v>
      </c>
      <c r="H324" s="263"/>
      <c r="I324" s="263"/>
      <c r="J324" s="267">
        <v>37.9</v>
      </c>
      <c r="K324" s="267">
        <v>37.9</v>
      </c>
      <c r="L324" s="263"/>
      <c r="M324" s="263"/>
      <c r="N324" s="263"/>
      <c r="O324" s="263"/>
      <c r="P324" s="263"/>
      <c r="Q324" s="263"/>
    </row>
    <row r="325" spans="1:17" ht="22.5" x14ac:dyDescent="0.2">
      <c r="A325" s="252"/>
      <c r="B325" s="268" t="s">
        <v>654</v>
      </c>
      <c r="C325" s="265" t="s">
        <v>655</v>
      </c>
      <c r="D325" s="261" t="s">
        <v>146</v>
      </c>
      <c r="E325" s="266" t="s">
        <v>675</v>
      </c>
      <c r="F325" s="267">
        <v>172.79</v>
      </c>
      <c r="G325" s="263"/>
      <c r="H325" s="267">
        <v>172.79</v>
      </c>
      <c r="I325" s="267">
        <v>18.2</v>
      </c>
      <c r="J325" s="267">
        <v>3.46</v>
      </c>
      <c r="K325" s="263"/>
      <c r="L325" s="267">
        <v>3.46</v>
      </c>
      <c r="M325" s="267">
        <v>0.36</v>
      </c>
      <c r="N325" s="263"/>
      <c r="O325" s="263"/>
      <c r="P325" s="263"/>
      <c r="Q325" s="263"/>
    </row>
    <row r="326" spans="1:17" ht="19.5" x14ac:dyDescent="0.2">
      <c r="A326" s="252"/>
      <c r="B326" s="268" t="s">
        <v>2270</v>
      </c>
      <c r="C326" s="265" t="s">
        <v>2271</v>
      </c>
      <c r="D326" s="261" t="s">
        <v>146</v>
      </c>
      <c r="E326" s="266" t="s">
        <v>3103</v>
      </c>
      <c r="F326" s="267">
        <v>34.08</v>
      </c>
      <c r="G326" s="263"/>
      <c r="H326" s="267">
        <v>34.08</v>
      </c>
      <c r="I326" s="267">
        <v>15.62</v>
      </c>
      <c r="J326" s="267">
        <v>46.35</v>
      </c>
      <c r="K326" s="263"/>
      <c r="L326" s="267">
        <v>46.35</v>
      </c>
      <c r="M326" s="267">
        <v>21.24</v>
      </c>
      <c r="N326" s="263"/>
      <c r="O326" s="263"/>
      <c r="P326" s="263"/>
      <c r="Q326" s="263"/>
    </row>
    <row r="327" spans="1:17" ht="19.5" x14ac:dyDescent="0.2">
      <c r="A327" s="252"/>
      <c r="B327" s="268" t="s">
        <v>2603</v>
      </c>
      <c r="C327" s="265" t="s">
        <v>663</v>
      </c>
      <c r="D327" s="261" t="s">
        <v>146</v>
      </c>
      <c r="E327" s="266" t="s">
        <v>675</v>
      </c>
      <c r="F327" s="267">
        <v>119.46</v>
      </c>
      <c r="G327" s="263"/>
      <c r="H327" s="267">
        <v>119.46</v>
      </c>
      <c r="I327" s="263"/>
      <c r="J327" s="267">
        <v>2.39</v>
      </c>
      <c r="K327" s="263"/>
      <c r="L327" s="267">
        <v>2.39</v>
      </c>
      <c r="M327" s="263"/>
      <c r="N327" s="263"/>
      <c r="O327" s="263"/>
      <c r="P327" s="263"/>
      <c r="Q327" s="263"/>
    </row>
    <row r="328" spans="1:17" ht="22.5" x14ac:dyDescent="0.2">
      <c r="A328" s="252"/>
      <c r="B328" s="268" t="s">
        <v>2918</v>
      </c>
      <c r="C328" s="265" t="s">
        <v>667</v>
      </c>
      <c r="D328" s="261" t="s">
        <v>231</v>
      </c>
      <c r="E328" s="266" t="s">
        <v>3104</v>
      </c>
      <c r="F328" s="267">
        <v>29.75</v>
      </c>
      <c r="G328" s="263"/>
      <c r="H328" s="263"/>
      <c r="I328" s="263"/>
      <c r="J328" s="267">
        <v>2.5299999999999998</v>
      </c>
      <c r="K328" s="263"/>
      <c r="L328" s="263"/>
      <c r="M328" s="263"/>
      <c r="N328" s="263"/>
      <c r="O328" s="263"/>
      <c r="P328" s="263"/>
      <c r="Q328" s="263"/>
    </row>
    <row r="329" spans="1:17" ht="22.5" x14ac:dyDescent="0.2">
      <c r="A329" s="252"/>
      <c r="B329" s="268" t="s">
        <v>3007</v>
      </c>
      <c r="C329" s="265" t="s">
        <v>3008</v>
      </c>
      <c r="D329" s="261" t="s">
        <v>671</v>
      </c>
      <c r="E329" s="266" t="s">
        <v>3104</v>
      </c>
      <c r="F329" s="267">
        <v>128.52000000000001</v>
      </c>
      <c r="G329" s="263"/>
      <c r="H329" s="263"/>
      <c r="I329" s="263"/>
      <c r="J329" s="267">
        <v>10.92</v>
      </c>
      <c r="K329" s="263"/>
      <c r="L329" s="263"/>
      <c r="M329" s="263"/>
      <c r="N329" s="263"/>
      <c r="O329" s="263"/>
      <c r="P329" s="263"/>
      <c r="Q329" s="263"/>
    </row>
    <row r="330" spans="1:17" ht="33.75" x14ac:dyDescent="0.2">
      <c r="A330" s="252"/>
      <c r="B330" s="268" t="s">
        <v>3009</v>
      </c>
      <c r="C330" s="265" t="s">
        <v>2790</v>
      </c>
      <c r="D330" s="261" t="s">
        <v>231</v>
      </c>
      <c r="E330" s="266" t="s">
        <v>3105</v>
      </c>
      <c r="F330" s="267">
        <v>200.94</v>
      </c>
      <c r="G330" s="263"/>
      <c r="H330" s="263"/>
      <c r="I330" s="263"/>
      <c r="J330" s="267">
        <v>54.66</v>
      </c>
      <c r="K330" s="263"/>
      <c r="L330" s="263"/>
      <c r="M330" s="263"/>
      <c r="N330" s="263"/>
      <c r="O330" s="263"/>
      <c r="P330" s="263"/>
      <c r="Q330" s="263"/>
    </row>
    <row r="331" spans="1:17" ht="22.5" x14ac:dyDescent="0.2">
      <c r="A331" s="252"/>
      <c r="B331" s="268" t="s">
        <v>3011</v>
      </c>
      <c r="C331" s="265" t="s">
        <v>2797</v>
      </c>
      <c r="D331" s="261" t="s">
        <v>176</v>
      </c>
      <c r="E331" s="266" t="s">
        <v>3104</v>
      </c>
      <c r="F331" s="267">
        <v>47.59</v>
      </c>
      <c r="G331" s="263"/>
      <c r="H331" s="263"/>
      <c r="I331" s="263"/>
      <c r="J331" s="267">
        <v>4.05</v>
      </c>
      <c r="K331" s="263"/>
      <c r="L331" s="263"/>
      <c r="M331" s="263"/>
      <c r="N331" s="263"/>
      <c r="O331" s="263"/>
      <c r="P331" s="263"/>
      <c r="Q331" s="263"/>
    </row>
    <row r="332" spans="1:17" ht="22.5" x14ac:dyDescent="0.2">
      <c r="A332" s="252"/>
      <c r="B332" s="268" t="s">
        <v>3012</v>
      </c>
      <c r="C332" s="265" t="s">
        <v>3013</v>
      </c>
      <c r="D332" s="261" t="s">
        <v>434</v>
      </c>
      <c r="E332" s="266" t="s">
        <v>3106</v>
      </c>
      <c r="F332" s="267">
        <v>33.32</v>
      </c>
      <c r="G332" s="263"/>
      <c r="H332" s="263"/>
      <c r="I332" s="263"/>
      <c r="J332" s="267">
        <v>1.1299999999999999</v>
      </c>
      <c r="K332" s="263"/>
      <c r="L332" s="263"/>
      <c r="M332" s="263"/>
      <c r="N332" s="263"/>
      <c r="O332" s="263"/>
      <c r="P332" s="263"/>
      <c r="Q332" s="263"/>
    </row>
    <row r="333" spans="1:17" ht="22.5" x14ac:dyDescent="0.2">
      <c r="A333" s="252"/>
      <c r="B333" s="268" t="s">
        <v>3015</v>
      </c>
      <c r="C333" s="265" t="s">
        <v>3016</v>
      </c>
      <c r="D333" s="261" t="s">
        <v>176</v>
      </c>
      <c r="E333" s="266" t="s">
        <v>3107</v>
      </c>
      <c r="F333" s="267">
        <v>121.98</v>
      </c>
      <c r="G333" s="263"/>
      <c r="H333" s="263"/>
      <c r="I333" s="263"/>
      <c r="J333" s="267">
        <v>53.92</v>
      </c>
      <c r="K333" s="263"/>
      <c r="L333" s="263"/>
      <c r="M333" s="263"/>
      <c r="N333" s="263"/>
      <c r="O333" s="263"/>
      <c r="P333" s="263"/>
      <c r="Q333" s="263"/>
    </row>
    <row r="334" spans="1:17" ht="22.5" x14ac:dyDescent="0.2">
      <c r="A334" s="252"/>
      <c r="B334" s="268" t="s">
        <v>3018</v>
      </c>
      <c r="C334" s="265" t="s">
        <v>3019</v>
      </c>
      <c r="D334" s="261" t="s">
        <v>176</v>
      </c>
      <c r="E334" s="266" t="s">
        <v>3108</v>
      </c>
      <c r="F334" s="267">
        <v>107.42</v>
      </c>
      <c r="G334" s="263"/>
      <c r="H334" s="263"/>
      <c r="I334" s="263"/>
      <c r="J334" s="267">
        <v>18.260000000000002</v>
      </c>
      <c r="K334" s="263"/>
      <c r="L334" s="263"/>
      <c r="M334" s="263"/>
      <c r="N334" s="263"/>
      <c r="O334" s="263"/>
      <c r="P334" s="263"/>
      <c r="Q334" s="263"/>
    </row>
    <row r="335" spans="1:17" ht="22.5" x14ac:dyDescent="0.2">
      <c r="A335" s="252"/>
      <c r="B335" s="268" t="s">
        <v>2933</v>
      </c>
      <c r="C335" s="265" t="s">
        <v>482</v>
      </c>
      <c r="D335" s="261" t="s">
        <v>71</v>
      </c>
      <c r="E335" s="266" t="s">
        <v>3109</v>
      </c>
      <c r="F335" s="267">
        <v>1</v>
      </c>
      <c r="G335" s="263"/>
      <c r="H335" s="263"/>
      <c r="I335" s="263"/>
      <c r="J335" s="267">
        <v>0.77</v>
      </c>
      <c r="K335" s="263"/>
      <c r="L335" s="263"/>
      <c r="M335" s="263"/>
      <c r="N335" s="263"/>
      <c r="O335" s="263"/>
      <c r="P335" s="263"/>
      <c r="Q335" s="263"/>
    </row>
    <row r="336" spans="1:17" ht="77.25" x14ac:dyDescent="0.2">
      <c r="A336" s="252">
        <v>53</v>
      </c>
      <c r="B336" s="258" t="s">
        <v>2909</v>
      </c>
      <c r="C336" s="259" t="s">
        <v>3110</v>
      </c>
      <c r="D336" s="260" t="s">
        <v>412</v>
      </c>
      <c r="E336" s="287">
        <v>60</v>
      </c>
      <c r="F336" s="262" t="s">
        <v>3111</v>
      </c>
      <c r="G336" s="263"/>
      <c r="H336" s="263"/>
      <c r="I336" s="263"/>
      <c r="J336" s="263">
        <v>4975</v>
      </c>
      <c r="K336" s="263"/>
      <c r="L336" s="263"/>
      <c r="M336" s="263"/>
      <c r="N336" s="263"/>
      <c r="O336" s="263"/>
      <c r="P336" s="263"/>
      <c r="Q336" s="263"/>
    </row>
    <row r="337" spans="1:17" ht="77.25" x14ac:dyDescent="0.2">
      <c r="A337" s="252">
        <v>54</v>
      </c>
      <c r="B337" s="258" t="s">
        <v>2909</v>
      </c>
      <c r="C337" s="259" t="s">
        <v>3112</v>
      </c>
      <c r="D337" s="260" t="s">
        <v>412</v>
      </c>
      <c r="E337" s="287">
        <v>25</v>
      </c>
      <c r="F337" s="262" t="s">
        <v>3113</v>
      </c>
      <c r="G337" s="263"/>
      <c r="H337" s="263"/>
      <c r="I337" s="263"/>
      <c r="J337" s="263">
        <v>1313</v>
      </c>
      <c r="K337" s="263"/>
      <c r="L337" s="263"/>
      <c r="M337" s="263"/>
      <c r="N337" s="263"/>
      <c r="O337" s="263"/>
      <c r="P337" s="263"/>
      <c r="Q337" s="263"/>
    </row>
    <row r="338" spans="1:17" ht="77.25" x14ac:dyDescent="0.2">
      <c r="A338" s="252">
        <v>55</v>
      </c>
      <c r="B338" s="258" t="s">
        <v>2909</v>
      </c>
      <c r="C338" s="259" t="s">
        <v>3114</v>
      </c>
      <c r="D338" s="260" t="s">
        <v>412</v>
      </c>
      <c r="E338" s="287">
        <v>35</v>
      </c>
      <c r="F338" s="262" t="s">
        <v>3115</v>
      </c>
      <c r="G338" s="263"/>
      <c r="H338" s="263"/>
      <c r="I338" s="263"/>
      <c r="J338" s="263">
        <v>300</v>
      </c>
      <c r="K338" s="263"/>
      <c r="L338" s="263"/>
      <c r="M338" s="263"/>
      <c r="N338" s="263"/>
      <c r="O338" s="263"/>
      <c r="P338" s="263"/>
      <c r="Q338" s="263"/>
    </row>
    <row r="339" spans="1:17" ht="77.25" x14ac:dyDescent="0.2">
      <c r="A339" s="252">
        <v>56</v>
      </c>
      <c r="B339" s="258" t="s">
        <v>2909</v>
      </c>
      <c r="C339" s="259" t="s">
        <v>3116</v>
      </c>
      <c r="D339" s="260" t="s">
        <v>412</v>
      </c>
      <c r="E339" s="287">
        <v>80</v>
      </c>
      <c r="F339" s="262" t="s">
        <v>3117</v>
      </c>
      <c r="G339" s="263"/>
      <c r="H339" s="263"/>
      <c r="I339" s="263"/>
      <c r="J339" s="263">
        <v>554</v>
      </c>
      <c r="K339" s="263"/>
      <c r="L339" s="263"/>
      <c r="M339" s="263"/>
      <c r="N339" s="263"/>
      <c r="O339" s="263"/>
      <c r="P339" s="263"/>
      <c r="Q339" s="263"/>
    </row>
    <row r="340" spans="1:17" ht="77.25" x14ac:dyDescent="0.2">
      <c r="A340" s="252">
        <v>57</v>
      </c>
      <c r="B340" s="258" t="s">
        <v>2909</v>
      </c>
      <c r="C340" s="259" t="s">
        <v>3118</v>
      </c>
      <c r="D340" s="260" t="s">
        <v>412</v>
      </c>
      <c r="E340" s="287">
        <v>20</v>
      </c>
      <c r="F340" s="262" t="s">
        <v>3119</v>
      </c>
      <c r="G340" s="263"/>
      <c r="H340" s="263"/>
      <c r="I340" s="263"/>
      <c r="J340" s="263">
        <v>101</v>
      </c>
      <c r="K340" s="263"/>
      <c r="L340" s="263"/>
      <c r="M340" s="263"/>
      <c r="N340" s="263"/>
      <c r="O340" s="263"/>
      <c r="P340" s="263"/>
      <c r="Q340" s="263"/>
    </row>
    <row r="341" spans="1:17" ht="53.25" x14ac:dyDescent="0.2">
      <c r="A341" s="252">
        <v>58</v>
      </c>
      <c r="B341" s="258" t="s">
        <v>2909</v>
      </c>
      <c r="C341" s="259" t="s">
        <v>3120</v>
      </c>
      <c r="D341" s="260" t="s">
        <v>346</v>
      </c>
      <c r="E341" s="287">
        <v>30</v>
      </c>
      <c r="F341" s="262" t="s">
        <v>3121</v>
      </c>
      <c r="G341" s="263"/>
      <c r="H341" s="263"/>
      <c r="I341" s="263"/>
      <c r="J341" s="263">
        <v>53</v>
      </c>
      <c r="K341" s="263"/>
      <c r="L341" s="263"/>
      <c r="M341" s="263"/>
      <c r="N341" s="263"/>
      <c r="O341" s="263"/>
      <c r="P341" s="263"/>
      <c r="Q341" s="263"/>
    </row>
    <row r="342" spans="1:17" ht="53.25" x14ac:dyDescent="0.2">
      <c r="A342" s="252">
        <v>59</v>
      </c>
      <c r="B342" s="258" t="s">
        <v>2909</v>
      </c>
      <c r="C342" s="259" t="s">
        <v>3122</v>
      </c>
      <c r="D342" s="260" t="s">
        <v>346</v>
      </c>
      <c r="E342" s="287">
        <v>10</v>
      </c>
      <c r="F342" s="262" t="s">
        <v>3123</v>
      </c>
      <c r="G342" s="263"/>
      <c r="H342" s="263"/>
      <c r="I342" s="263"/>
      <c r="J342" s="263">
        <v>16</v>
      </c>
      <c r="K342" s="263"/>
      <c r="L342" s="263"/>
      <c r="M342" s="263"/>
      <c r="N342" s="263"/>
      <c r="O342" s="263"/>
      <c r="P342" s="263"/>
      <c r="Q342" s="263"/>
    </row>
    <row r="343" spans="1:17" ht="31.5" x14ac:dyDescent="0.2">
      <c r="A343" s="252">
        <v>60</v>
      </c>
      <c r="B343" s="258" t="s">
        <v>3037</v>
      </c>
      <c r="C343" s="259" t="s">
        <v>3124</v>
      </c>
      <c r="D343" s="260" t="s">
        <v>671</v>
      </c>
      <c r="E343" s="261" t="s">
        <v>3125</v>
      </c>
      <c r="F343" s="262">
        <v>1533.01</v>
      </c>
      <c r="G343" s="262">
        <v>507.48</v>
      </c>
      <c r="H343" s="262">
        <v>145.97</v>
      </c>
      <c r="I343" s="262">
        <v>4.55</v>
      </c>
      <c r="J343" s="263">
        <v>613</v>
      </c>
      <c r="K343" s="263">
        <v>203</v>
      </c>
      <c r="L343" s="263">
        <v>58</v>
      </c>
      <c r="M343" s="263">
        <v>2</v>
      </c>
      <c r="N343" s="263">
        <v>38.299999999999997</v>
      </c>
      <c r="O343" s="263">
        <v>15.32</v>
      </c>
      <c r="P343" s="263">
        <v>0.25</v>
      </c>
      <c r="Q343" s="263">
        <v>0.1</v>
      </c>
    </row>
    <row r="344" spans="1:17" ht="19.5" x14ac:dyDescent="0.2">
      <c r="A344" s="252"/>
      <c r="B344" s="264"/>
      <c r="C344" s="265" t="s">
        <v>185</v>
      </c>
      <c r="D344" s="261" t="s">
        <v>119</v>
      </c>
      <c r="E344" s="266" t="s">
        <v>3126</v>
      </c>
      <c r="F344" s="267">
        <v>13.25</v>
      </c>
      <c r="G344" s="267">
        <v>13.25</v>
      </c>
      <c r="H344" s="263"/>
      <c r="I344" s="263"/>
      <c r="J344" s="267">
        <v>202.99</v>
      </c>
      <c r="K344" s="267">
        <v>202.99</v>
      </c>
      <c r="L344" s="263"/>
      <c r="M344" s="263"/>
      <c r="N344" s="263"/>
      <c r="O344" s="263"/>
      <c r="P344" s="263"/>
      <c r="Q344" s="263"/>
    </row>
    <row r="345" spans="1:17" ht="22.5" x14ac:dyDescent="0.2">
      <c r="A345" s="252"/>
      <c r="B345" s="268" t="s">
        <v>654</v>
      </c>
      <c r="C345" s="265" t="s">
        <v>655</v>
      </c>
      <c r="D345" s="261" t="s">
        <v>146</v>
      </c>
      <c r="E345" s="266" t="s">
        <v>3127</v>
      </c>
      <c r="F345" s="267">
        <v>172.79</v>
      </c>
      <c r="G345" s="263"/>
      <c r="H345" s="267">
        <v>172.79</v>
      </c>
      <c r="I345" s="267">
        <v>18.2</v>
      </c>
      <c r="J345" s="267">
        <v>17.28</v>
      </c>
      <c r="K345" s="263"/>
      <c r="L345" s="267">
        <v>17.28</v>
      </c>
      <c r="M345" s="267">
        <v>1.82</v>
      </c>
      <c r="N345" s="263"/>
      <c r="O345" s="263"/>
      <c r="P345" s="263"/>
      <c r="Q345" s="263"/>
    </row>
    <row r="346" spans="1:17" ht="19.5" x14ac:dyDescent="0.2">
      <c r="A346" s="252"/>
      <c r="B346" s="268" t="s">
        <v>326</v>
      </c>
      <c r="C346" s="265" t="s">
        <v>327</v>
      </c>
      <c r="D346" s="261" t="s">
        <v>146</v>
      </c>
      <c r="E346" s="266" t="s">
        <v>3128</v>
      </c>
      <c r="F346" s="267">
        <v>8.9700000000000006</v>
      </c>
      <c r="G346" s="263"/>
      <c r="H346" s="267">
        <v>8.9700000000000006</v>
      </c>
      <c r="I346" s="263"/>
      <c r="J346" s="267">
        <v>22.16</v>
      </c>
      <c r="K346" s="263"/>
      <c r="L346" s="267">
        <v>22.16</v>
      </c>
      <c r="M346" s="263"/>
      <c r="N346" s="263"/>
      <c r="O346" s="263"/>
      <c r="P346" s="263"/>
      <c r="Q346" s="263"/>
    </row>
    <row r="347" spans="1:17" ht="19.5" x14ac:dyDescent="0.2">
      <c r="A347" s="252"/>
      <c r="B347" s="268" t="s">
        <v>2773</v>
      </c>
      <c r="C347" s="265" t="s">
        <v>1482</v>
      </c>
      <c r="D347" s="261" t="s">
        <v>146</v>
      </c>
      <c r="E347" s="266" t="s">
        <v>3129</v>
      </c>
      <c r="F347" s="267">
        <v>2.86</v>
      </c>
      <c r="G347" s="263"/>
      <c r="H347" s="267">
        <v>2.86</v>
      </c>
      <c r="I347" s="263"/>
      <c r="J347" s="267">
        <v>6.98</v>
      </c>
      <c r="K347" s="263"/>
      <c r="L347" s="267">
        <v>6.98</v>
      </c>
      <c r="M347" s="263"/>
      <c r="N347" s="263"/>
      <c r="O347" s="263"/>
      <c r="P347" s="263"/>
      <c r="Q347" s="263"/>
    </row>
    <row r="348" spans="1:17" ht="19.5" x14ac:dyDescent="0.2">
      <c r="A348" s="252"/>
      <c r="B348" s="268" t="s">
        <v>2858</v>
      </c>
      <c r="C348" s="265" t="s">
        <v>663</v>
      </c>
      <c r="D348" s="261" t="s">
        <v>146</v>
      </c>
      <c r="E348" s="266" t="s">
        <v>3127</v>
      </c>
      <c r="F348" s="267">
        <v>119.46</v>
      </c>
      <c r="G348" s="263"/>
      <c r="H348" s="267">
        <v>119.46</v>
      </c>
      <c r="I348" s="263"/>
      <c r="J348" s="267">
        <v>11.95</v>
      </c>
      <c r="K348" s="263"/>
      <c r="L348" s="267">
        <v>11.95</v>
      </c>
      <c r="M348" s="263"/>
      <c r="N348" s="263"/>
      <c r="O348" s="263"/>
      <c r="P348" s="263"/>
      <c r="Q348" s="263"/>
    </row>
    <row r="349" spans="1:17" ht="22.5" x14ac:dyDescent="0.2">
      <c r="A349" s="252"/>
      <c r="B349" s="268" t="s">
        <v>3042</v>
      </c>
      <c r="C349" s="265" t="s">
        <v>3043</v>
      </c>
      <c r="D349" s="261" t="s">
        <v>216</v>
      </c>
      <c r="E349" s="266" t="s">
        <v>3130</v>
      </c>
      <c r="F349" s="267">
        <v>11428.51</v>
      </c>
      <c r="G349" s="263"/>
      <c r="H349" s="263"/>
      <c r="I349" s="263"/>
      <c r="J349" s="267">
        <v>2.29</v>
      </c>
      <c r="K349" s="263"/>
      <c r="L349" s="263"/>
      <c r="M349" s="263"/>
      <c r="N349" s="263"/>
      <c r="O349" s="263"/>
      <c r="P349" s="263"/>
      <c r="Q349" s="263"/>
    </row>
    <row r="350" spans="1:17" ht="22.5" x14ac:dyDescent="0.2">
      <c r="A350" s="252"/>
      <c r="B350" s="268" t="s">
        <v>664</v>
      </c>
      <c r="C350" s="265" t="s">
        <v>462</v>
      </c>
      <c r="D350" s="261" t="s">
        <v>231</v>
      </c>
      <c r="E350" s="266" t="s">
        <v>3131</v>
      </c>
      <c r="F350" s="267">
        <v>11.66</v>
      </c>
      <c r="G350" s="263"/>
      <c r="H350" s="263"/>
      <c r="I350" s="263"/>
      <c r="J350" s="267">
        <v>13.99</v>
      </c>
      <c r="K350" s="263"/>
      <c r="L350" s="263"/>
      <c r="M350" s="263"/>
      <c r="N350" s="263"/>
      <c r="O350" s="263"/>
      <c r="P350" s="263"/>
      <c r="Q350" s="263"/>
    </row>
    <row r="351" spans="1:17" ht="22.5" x14ac:dyDescent="0.2">
      <c r="A351" s="252"/>
      <c r="B351" s="268" t="s">
        <v>3046</v>
      </c>
      <c r="C351" s="265" t="s">
        <v>667</v>
      </c>
      <c r="D351" s="261" t="s">
        <v>231</v>
      </c>
      <c r="E351" s="266" t="s">
        <v>3132</v>
      </c>
      <c r="F351" s="267">
        <v>29.75</v>
      </c>
      <c r="G351" s="263"/>
      <c r="H351" s="263"/>
      <c r="I351" s="263"/>
      <c r="J351" s="267">
        <v>1.19</v>
      </c>
      <c r="K351" s="263"/>
      <c r="L351" s="263"/>
      <c r="M351" s="263"/>
      <c r="N351" s="263"/>
      <c r="O351" s="263"/>
      <c r="P351" s="263"/>
      <c r="Q351" s="263"/>
    </row>
    <row r="352" spans="1:17" ht="22.5" x14ac:dyDescent="0.2">
      <c r="A352" s="252"/>
      <c r="B352" s="268" t="s">
        <v>3048</v>
      </c>
      <c r="C352" s="265" t="s">
        <v>2797</v>
      </c>
      <c r="D352" s="261" t="s">
        <v>176</v>
      </c>
      <c r="E352" s="266" t="s">
        <v>3132</v>
      </c>
      <c r="F352" s="267">
        <v>47.59</v>
      </c>
      <c r="G352" s="263"/>
      <c r="H352" s="263"/>
      <c r="I352" s="263"/>
      <c r="J352" s="267">
        <v>1.9</v>
      </c>
      <c r="K352" s="263"/>
      <c r="L352" s="263"/>
      <c r="M352" s="263"/>
      <c r="N352" s="263"/>
      <c r="O352" s="263"/>
      <c r="P352" s="263"/>
      <c r="Q352" s="263"/>
    </row>
    <row r="353" spans="1:17" ht="22.5" x14ac:dyDescent="0.2">
      <c r="A353" s="252"/>
      <c r="B353" s="268" t="s">
        <v>3049</v>
      </c>
      <c r="C353" s="265" t="s">
        <v>3050</v>
      </c>
      <c r="D353" s="261" t="s">
        <v>346</v>
      </c>
      <c r="E353" s="266" t="s">
        <v>3133</v>
      </c>
      <c r="F353" s="267">
        <v>2.39</v>
      </c>
      <c r="G353" s="263"/>
      <c r="H353" s="263"/>
      <c r="I353" s="263"/>
      <c r="J353" s="267">
        <v>210.32</v>
      </c>
      <c r="K353" s="263"/>
      <c r="L353" s="263"/>
      <c r="M353" s="263"/>
      <c r="N353" s="263"/>
      <c r="O353" s="263"/>
      <c r="P353" s="263"/>
      <c r="Q353" s="263"/>
    </row>
    <row r="354" spans="1:17" ht="22.5" x14ac:dyDescent="0.2">
      <c r="A354" s="252"/>
      <c r="B354" s="268" t="s">
        <v>3052</v>
      </c>
      <c r="C354" s="265" t="s">
        <v>3016</v>
      </c>
      <c r="D354" s="261" t="s">
        <v>176</v>
      </c>
      <c r="E354" s="266" t="s">
        <v>3134</v>
      </c>
      <c r="F354" s="267">
        <v>121.98</v>
      </c>
      <c r="G354" s="263"/>
      <c r="H354" s="263"/>
      <c r="I354" s="263"/>
      <c r="J354" s="267">
        <v>107.34</v>
      </c>
      <c r="K354" s="263"/>
      <c r="L354" s="263"/>
      <c r="M354" s="263"/>
      <c r="N354" s="263"/>
      <c r="O354" s="263"/>
      <c r="P354" s="263"/>
      <c r="Q354" s="263"/>
    </row>
    <row r="355" spans="1:17" ht="22.5" x14ac:dyDescent="0.2">
      <c r="A355" s="252"/>
      <c r="B355" s="268" t="s">
        <v>3054</v>
      </c>
      <c r="C355" s="265" t="s">
        <v>3055</v>
      </c>
      <c r="D355" s="261" t="s">
        <v>231</v>
      </c>
      <c r="E355" s="266" t="s">
        <v>3135</v>
      </c>
      <c r="F355" s="267">
        <v>47.12</v>
      </c>
      <c r="G355" s="263"/>
      <c r="H355" s="263"/>
      <c r="I355" s="263"/>
      <c r="J355" s="267">
        <v>10.37</v>
      </c>
      <c r="K355" s="263"/>
      <c r="L355" s="263"/>
      <c r="M355" s="263"/>
      <c r="N355" s="263"/>
      <c r="O355" s="263"/>
      <c r="P355" s="263"/>
      <c r="Q355" s="263"/>
    </row>
    <row r="356" spans="1:17" ht="22.5" x14ac:dyDescent="0.2">
      <c r="A356" s="252"/>
      <c r="B356" s="268" t="s">
        <v>2664</v>
      </c>
      <c r="C356" s="265" t="s">
        <v>482</v>
      </c>
      <c r="D356" s="261" t="s">
        <v>71</v>
      </c>
      <c r="E356" s="266" t="s">
        <v>3136</v>
      </c>
      <c r="F356" s="267">
        <v>1</v>
      </c>
      <c r="G356" s="263"/>
      <c r="H356" s="263"/>
      <c r="I356" s="263"/>
      <c r="J356" s="267">
        <v>4.0599999999999996</v>
      </c>
      <c r="K356" s="263"/>
      <c r="L356" s="263"/>
      <c r="M356" s="263"/>
      <c r="N356" s="263"/>
      <c r="O356" s="263"/>
      <c r="P356" s="263"/>
      <c r="Q356" s="263"/>
    </row>
    <row r="357" spans="1:17" ht="77.25" x14ac:dyDescent="0.2">
      <c r="A357" s="252">
        <v>61</v>
      </c>
      <c r="B357" s="258" t="s">
        <v>2909</v>
      </c>
      <c r="C357" s="259" t="s">
        <v>3137</v>
      </c>
      <c r="D357" s="260" t="s">
        <v>412</v>
      </c>
      <c r="E357" s="287">
        <v>20</v>
      </c>
      <c r="F357" s="262" t="s">
        <v>3138</v>
      </c>
      <c r="G357" s="263"/>
      <c r="H357" s="263"/>
      <c r="I357" s="263"/>
      <c r="J357" s="263">
        <v>84</v>
      </c>
      <c r="K357" s="263"/>
      <c r="L357" s="263"/>
      <c r="M357" s="263"/>
      <c r="N357" s="263"/>
      <c r="O357" s="263"/>
      <c r="P357" s="263"/>
      <c r="Q357" s="263"/>
    </row>
    <row r="358" spans="1:17" ht="36" x14ac:dyDescent="0.2">
      <c r="A358" s="252">
        <v>62</v>
      </c>
      <c r="B358" s="258" t="s">
        <v>3139</v>
      </c>
      <c r="C358" s="259" t="s">
        <v>3140</v>
      </c>
      <c r="D358" s="260" t="s">
        <v>3141</v>
      </c>
      <c r="E358" s="261" t="s">
        <v>3142</v>
      </c>
      <c r="F358" s="262">
        <v>1051</v>
      </c>
      <c r="G358" s="263"/>
      <c r="H358" s="263"/>
      <c r="I358" s="263"/>
      <c r="J358" s="263">
        <v>21</v>
      </c>
      <c r="K358" s="263"/>
      <c r="L358" s="263"/>
      <c r="M358" s="263"/>
      <c r="N358" s="263"/>
      <c r="O358" s="263"/>
      <c r="P358" s="263"/>
      <c r="Q358" s="263"/>
    </row>
    <row r="359" spans="1:17" x14ac:dyDescent="0.2">
      <c r="A359" s="257" t="s">
        <v>243</v>
      </c>
      <c r="B359" s="256"/>
      <c r="C359" s="256"/>
      <c r="D359" s="256"/>
      <c r="E359" s="256"/>
      <c r="F359" s="256"/>
      <c r="G359" s="256"/>
      <c r="H359" s="256"/>
      <c r="I359" s="256"/>
      <c r="J359" s="262">
        <v>16784</v>
      </c>
      <c r="K359" s="262">
        <v>532</v>
      </c>
      <c r="L359" s="262">
        <v>465</v>
      </c>
      <c r="M359" s="262">
        <v>128</v>
      </c>
      <c r="N359" s="263"/>
      <c r="O359" s="262">
        <v>40.130000000000003</v>
      </c>
      <c r="P359" s="263"/>
      <c r="Q359" s="262">
        <v>8.09</v>
      </c>
    </row>
    <row r="360" spans="1:17" x14ac:dyDescent="0.2">
      <c r="A360" s="257" t="s">
        <v>244</v>
      </c>
      <c r="B360" s="256"/>
      <c r="C360" s="256"/>
      <c r="D360" s="256"/>
      <c r="E360" s="256"/>
      <c r="F360" s="256"/>
      <c r="G360" s="256"/>
      <c r="H360" s="256"/>
      <c r="I360" s="256"/>
      <c r="J360" s="262">
        <v>627</v>
      </c>
      <c r="K360" s="263"/>
      <c r="L360" s="263"/>
      <c r="M360" s="263"/>
      <c r="N360" s="263"/>
      <c r="O360" s="263"/>
      <c r="P360" s="263"/>
      <c r="Q360" s="263"/>
    </row>
    <row r="361" spans="1:17" x14ac:dyDescent="0.2">
      <c r="A361" s="257" t="s">
        <v>245</v>
      </c>
      <c r="B361" s="256"/>
      <c r="C361" s="256"/>
      <c r="D361" s="256"/>
      <c r="E361" s="256"/>
      <c r="F361" s="256"/>
      <c r="G361" s="256"/>
      <c r="H361" s="256"/>
      <c r="I361" s="256"/>
      <c r="J361" s="262">
        <v>429</v>
      </c>
      <c r="K361" s="263"/>
      <c r="L361" s="263"/>
      <c r="M361" s="263"/>
      <c r="N361" s="263"/>
      <c r="O361" s="263"/>
      <c r="P361" s="263"/>
      <c r="Q361" s="263"/>
    </row>
    <row r="362" spans="1:17" x14ac:dyDescent="0.2">
      <c r="A362" s="269" t="s">
        <v>3143</v>
      </c>
      <c r="B362" s="256"/>
      <c r="C362" s="256"/>
      <c r="D362" s="256"/>
      <c r="E362" s="256"/>
      <c r="F362" s="256"/>
      <c r="G362" s="256"/>
      <c r="H362" s="256"/>
      <c r="I362" s="256"/>
      <c r="J362" s="263"/>
      <c r="K362" s="263"/>
      <c r="L362" s="263"/>
      <c r="M362" s="263"/>
      <c r="N362" s="263"/>
      <c r="O362" s="263"/>
      <c r="P362" s="263"/>
      <c r="Q362" s="263"/>
    </row>
    <row r="363" spans="1:17" x14ac:dyDescent="0.2">
      <c r="A363" s="257" t="s">
        <v>3144</v>
      </c>
      <c r="B363" s="256"/>
      <c r="C363" s="256"/>
      <c r="D363" s="256"/>
      <c r="E363" s="256"/>
      <c r="F363" s="256"/>
      <c r="G363" s="256"/>
      <c r="H363" s="256"/>
      <c r="I363" s="256"/>
      <c r="J363" s="262">
        <v>3804</v>
      </c>
      <c r="K363" s="263"/>
      <c r="L363" s="263"/>
      <c r="M363" s="263"/>
      <c r="N363" s="263"/>
      <c r="O363" s="262">
        <v>40.130000000000003</v>
      </c>
      <c r="P363" s="263"/>
      <c r="Q363" s="262">
        <v>8.09</v>
      </c>
    </row>
    <row r="364" spans="1:17" x14ac:dyDescent="0.2">
      <c r="A364" s="257" t="s">
        <v>3145</v>
      </c>
      <c r="B364" s="256"/>
      <c r="C364" s="256"/>
      <c r="D364" s="256"/>
      <c r="E364" s="256"/>
      <c r="F364" s="256"/>
      <c r="G364" s="256"/>
      <c r="H364" s="256"/>
      <c r="I364" s="256"/>
      <c r="J364" s="262">
        <v>14015</v>
      </c>
      <c r="K364" s="263"/>
      <c r="L364" s="263"/>
      <c r="M364" s="263"/>
      <c r="N364" s="263"/>
      <c r="O364" s="263"/>
      <c r="P364" s="263"/>
      <c r="Q364" s="263"/>
    </row>
    <row r="365" spans="1:17" x14ac:dyDescent="0.2">
      <c r="A365" s="257" t="s">
        <v>3146</v>
      </c>
      <c r="B365" s="256"/>
      <c r="C365" s="256"/>
      <c r="D365" s="256"/>
      <c r="E365" s="256"/>
      <c r="F365" s="256"/>
      <c r="G365" s="256"/>
      <c r="H365" s="256"/>
      <c r="I365" s="256"/>
      <c r="J365" s="262">
        <v>21</v>
      </c>
      <c r="K365" s="263"/>
      <c r="L365" s="263"/>
      <c r="M365" s="263"/>
      <c r="N365" s="263"/>
      <c r="O365" s="263"/>
      <c r="P365" s="263"/>
      <c r="Q365" s="263"/>
    </row>
    <row r="366" spans="1:17" x14ac:dyDescent="0.2">
      <c r="A366" s="257" t="s">
        <v>252</v>
      </c>
      <c r="B366" s="256"/>
      <c r="C366" s="256"/>
      <c r="D366" s="256"/>
      <c r="E366" s="256"/>
      <c r="F366" s="256"/>
      <c r="G366" s="256"/>
      <c r="H366" s="256"/>
      <c r="I366" s="256"/>
      <c r="J366" s="262">
        <v>17840</v>
      </c>
      <c r="K366" s="263"/>
      <c r="L366" s="263"/>
      <c r="M366" s="263"/>
      <c r="N366" s="263"/>
      <c r="O366" s="262">
        <v>40.130000000000003</v>
      </c>
      <c r="P366" s="263"/>
      <c r="Q366" s="262">
        <v>8.09</v>
      </c>
    </row>
    <row r="367" spans="1:17" x14ac:dyDescent="0.2">
      <c r="A367" s="257" t="s">
        <v>253</v>
      </c>
      <c r="B367" s="256"/>
      <c r="C367" s="256"/>
      <c r="D367" s="256"/>
      <c r="E367" s="256"/>
      <c r="F367" s="256"/>
      <c r="G367" s="256"/>
      <c r="H367" s="256"/>
      <c r="I367" s="256"/>
      <c r="J367" s="263"/>
      <c r="K367" s="263"/>
      <c r="L367" s="263"/>
      <c r="M367" s="263"/>
      <c r="N367" s="263"/>
      <c r="O367" s="263"/>
      <c r="P367" s="263"/>
      <c r="Q367" s="263"/>
    </row>
    <row r="368" spans="1:17" x14ac:dyDescent="0.2">
      <c r="A368" s="257" t="s">
        <v>572</v>
      </c>
      <c r="B368" s="256"/>
      <c r="C368" s="256"/>
      <c r="D368" s="256"/>
      <c r="E368" s="256"/>
      <c r="F368" s="256"/>
      <c r="G368" s="256"/>
      <c r="H368" s="256"/>
      <c r="I368" s="256"/>
      <c r="J368" s="262">
        <v>15787</v>
      </c>
      <c r="K368" s="263"/>
      <c r="L368" s="263"/>
      <c r="M368" s="263"/>
      <c r="N368" s="263"/>
      <c r="O368" s="263"/>
      <c r="P368" s="263"/>
      <c r="Q368" s="263"/>
    </row>
    <row r="369" spans="1:17" x14ac:dyDescent="0.2">
      <c r="A369" s="257" t="s">
        <v>254</v>
      </c>
      <c r="B369" s="256"/>
      <c r="C369" s="256"/>
      <c r="D369" s="256"/>
      <c r="E369" s="256"/>
      <c r="F369" s="256"/>
      <c r="G369" s="256"/>
      <c r="H369" s="256"/>
      <c r="I369" s="256"/>
      <c r="J369" s="262">
        <v>465</v>
      </c>
      <c r="K369" s="263"/>
      <c r="L369" s="263"/>
      <c r="M369" s="263"/>
      <c r="N369" s="263"/>
      <c r="O369" s="263"/>
      <c r="P369" s="263"/>
      <c r="Q369" s="263"/>
    </row>
    <row r="370" spans="1:17" x14ac:dyDescent="0.2">
      <c r="A370" s="257" t="s">
        <v>255</v>
      </c>
      <c r="B370" s="256"/>
      <c r="C370" s="256"/>
      <c r="D370" s="256"/>
      <c r="E370" s="256"/>
      <c r="F370" s="256"/>
      <c r="G370" s="256"/>
      <c r="H370" s="256"/>
      <c r="I370" s="256"/>
      <c r="J370" s="262">
        <v>660</v>
      </c>
      <c r="K370" s="263"/>
      <c r="L370" s="263"/>
      <c r="M370" s="263"/>
      <c r="N370" s="263"/>
      <c r="O370" s="263"/>
      <c r="P370" s="263"/>
      <c r="Q370" s="263"/>
    </row>
    <row r="371" spans="1:17" x14ac:dyDescent="0.2">
      <c r="A371" s="257" t="s">
        <v>256</v>
      </c>
      <c r="B371" s="256"/>
      <c r="C371" s="256"/>
      <c r="D371" s="256"/>
      <c r="E371" s="256"/>
      <c r="F371" s="256"/>
      <c r="G371" s="256"/>
      <c r="H371" s="256"/>
      <c r="I371" s="256"/>
      <c r="J371" s="262">
        <v>627</v>
      </c>
      <c r="K371" s="263"/>
      <c r="L371" s="263"/>
      <c r="M371" s="263"/>
      <c r="N371" s="263"/>
      <c r="O371" s="263"/>
      <c r="P371" s="263"/>
      <c r="Q371" s="263"/>
    </row>
    <row r="372" spans="1:17" x14ac:dyDescent="0.2">
      <c r="A372" s="257" t="s">
        <v>257</v>
      </c>
      <c r="B372" s="256"/>
      <c r="C372" s="256"/>
      <c r="D372" s="256"/>
      <c r="E372" s="256"/>
      <c r="F372" s="256"/>
      <c r="G372" s="256"/>
      <c r="H372" s="256"/>
      <c r="I372" s="256"/>
      <c r="J372" s="262">
        <v>429</v>
      </c>
      <c r="K372" s="263"/>
      <c r="L372" s="263"/>
      <c r="M372" s="263"/>
      <c r="N372" s="263"/>
      <c r="O372" s="263"/>
      <c r="P372" s="263"/>
      <c r="Q372" s="263"/>
    </row>
    <row r="373" spans="1:17" x14ac:dyDescent="0.2">
      <c r="A373" s="269" t="s">
        <v>3147</v>
      </c>
      <c r="B373" s="256"/>
      <c r="C373" s="256"/>
      <c r="D373" s="256"/>
      <c r="E373" s="256"/>
      <c r="F373" s="256"/>
      <c r="G373" s="256"/>
      <c r="H373" s="256"/>
      <c r="I373" s="256"/>
      <c r="J373" s="270">
        <v>17840</v>
      </c>
      <c r="K373" s="263"/>
      <c r="L373" s="263"/>
      <c r="M373" s="263"/>
      <c r="N373" s="263"/>
      <c r="O373" s="270">
        <v>40.130000000000003</v>
      </c>
      <c r="P373" s="263"/>
      <c r="Q373" s="270">
        <v>8.09</v>
      </c>
    </row>
    <row r="374" spans="1:17" x14ac:dyDescent="0.2">
      <c r="A374" s="271" t="s">
        <v>290</v>
      </c>
      <c r="B374" s="272"/>
      <c r="C374" s="272"/>
      <c r="D374" s="272"/>
      <c r="E374" s="272"/>
      <c r="F374" s="272"/>
      <c r="G374" s="272"/>
      <c r="H374" s="272"/>
      <c r="I374" s="272"/>
      <c r="J374" s="272"/>
      <c r="K374" s="272"/>
      <c r="L374" s="272"/>
      <c r="M374" s="272"/>
      <c r="N374" s="272"/>
      <c r="O374" s="272"/>
      <c r="P374" s="272"/>
      <c r="Q374" s="272"/>
    </row>
    <row r="375" spans="1:17" x14ac:dyDescent="0.2">
      <c r="A375" s="257" t="s">
        <v>291</v>
      </c>
      <c r="B375" s="256"/>
      <c r="C375" s="256"/>
      <c r="D375" s="256"/>
      <c r="E375" s="256"/>
      <c r="F375" s="256"/>
      <c r="G375" s="256"/>
      <c r="H375" s="256"/>
      <c r="I375" s="256"/>
      <c r="J375" s="262">
        <v>28333</v>
      </c>
      <c r="K375" s="262">
        <v>1175</v>
      </c>
      <c r="L375" s="262">
        <v>1317</v>
      </c>
      <c r="M375" s="262">
        <v>213</v>
      </c>
      <c r="N375" s="263"/>
      <c r="O375" s="262">
        <v>86.86</v>
      </c>
      <c r="P375" s="263"/>
      <c r="Q375" s="262">
        <v>13.1</v>
      </c>
    </row>
    <row r="376" spans="1:17" x14ac:dyDescent="0.2">
      <c r="A376" s="257" t="s">
        <v>244</v>
      </c>
      <c r="B376" s="256"/>
      <c r="C376" s="256"/>
      <c r="D376" s="256"/>
      <c r="E376" s="256"/>
      <c r="F376" s="256"/>
      <c r="G376" s="256"/>
      <c r="H376" s="256"/>
      <c r="I376" s="256"/>
      <c r="J376" s="262">
        <v>1319</v>
      </c>
      <c r="K376" s="263"/>
      <c r="L376" s="263"/>
      <c r="M376" s="263"/>
      <c r="N376" s="263"/>
      <c r="O376" s="263"/>
      <c r="P376" s="263"/>
      <c r="Q376" s="263"/>
    </row>
    <row r="377" spans="1:17" x14ac:dyDescent="0.2">
      <c r="A377" s="257" t="s">
        <v>245</v>
      </c>
      <c r="B377" s="256"/>
      <c r="C377" s="256"/>
      <c r="D377" s="256"/>
      <c r="E377" s="256"/>
      <c r="F377" s="256"/>
      <c r="G377" s="256"/>
      <c r="H377" s="256"/>
      <c r="I377" s="256"/>
      <c r="J377" s="262">
        <v>902</v>
      </c>
      <c r="K377" s="263"/>
      <c r="L377" s="263"/>
      <c r="M377" s="263"/>
      <c r="N377" s="263"/>
      <c r="O377" s="263"/>
      <c r="P377" s="263"/>
      <c r="Q377" s="263"/>
    </row>
    <row r="378" spans="1:17" x14ac:dyDescent="0.2">
      <c r="A378" s="269" t="s">
        <v>292</v>
      </c>
      <c r="B378" s="256"/>
      <c r="C378" s="256"/>
      <c r="D378" s="256"/>
      <c r="E378" s="256"/>
      <c r="F378" s="256"/>
      <c r="G378" s="256"/>
      <c r="H378" s="256"/>
      <c r="I378" s="256"/>
      <c r="J378" s="263"/>
      <c r="K378" s="263"/>
      <c r="L378" s="263"/>
      <c r="M378" s="263"/>
      <c r="N378" s="263"/>
      <c r="O378" s="263"/>
      <c r="P378" s="263"/>
      <c r="Q378" s="263"/>
    </row>
    <row r="379" spans="1:17" x14ac:dyDescent="0.2">
      <c r="A379" s="257" t="s">
        <v>571</v>
      </c>
      <c r="B379" s="256"/>
      <c r="C379" s="256"/>
      <c r="D379" s="256"/>
      <c r="E379" s="256"/>
      <c r="F379" s="256"/>
      <c r="G379" s="256"/>
      <c r="H379" s="256"/>
      <c r="I379" s="256"/>
      <c r="J379" s="262">
        <v>21110</v>
      </c>
      <c r="K379" s="263"/>
      <c r="L379" s="263"/>
      <c r="M379" s="263"/>
      <c r="N379" s="263"/>
      <c r="O379" s="262">
        <v>86.86</v>
      </c>
      <c r="P379" s="263"/>
      <c r="Q379" s="262">
        <v>13.1</v>
      </c>
    </row>
    <row r="380" spans="1:17" x14ac:dyDescent="0.2">
      <c r="A380" s="257" t="s">
        <v>1453</v>
      </c>
      <c r="B380" s="256"/>
      <c r="C380" s="256"/>
      <c r="D380" s="256"/>
      <c r="E380" s="256"/>
      <c r="F380" s="256"/>
      <c r="G380" s="256"/>
      <c r="H380" s="256"/>
      <c r="I380" s="256"/>
      <c r="J380" s="262">
        <v>9444</v>
      </c>
      <c r="K380" s="263"/>
      <c r="L380" s="263"/>
      <c r="M380" s="263"/>
      <c r="N380" s="263"/>
      <c r="O380" s="263"/>
      <c r="P380" s="263"/>
      <c r="Q380" s="263"/>
    </row>
    <row r="381" spans="1:17" x14ac:dyDescent="0.2">
      <c r="A381" s="257" t="s">
        <v>252</v>
      </c>
      <c r="B381" s="256"/>
      <c r="C381" s="256"/>
      <c r="D381" s="256"/>
      <c r="E381" s="256"/>
      <c r="F381" s="256"/>
      <c r="G381" s="256"/>
      <c r="H381" s="256"/>
      <c r="I381" s="256"/>
      <c r="J381" s="262">
        <v>30554</v>
      </c>
      <c r="K381" s="263"/>
      <c r="L381" s="263"/>
      <c r="M381" s="263"/>
      <c r="N381" s="263"/>
      <c r="O381" s="262">
        <v>86.86</v>
      </c>
      <c r="P381" s="263"/>
      <c r="Q381" s="262">
        <v>13.1</v>
      </c>
    </row>
    <row r="382" spans="1:17" x14ac:dyDescent="0.2">
      <c r="A382" s="257" t="s">
        <v>253</v>
      </c>
      <c r="B382" s="256"/>
      <c r="C382" s="256"/>
      <c r="D382" s="256"/>
      <c r="E382" s="256"/>
      <c r="F382" s="256"/>
      <c r="G382" s="256"/>
      <c r="H382" s="256"/>
      <c r="I382" s="256"/>
      <c r="J382" s="263"/>
      <c r="K382" s="263"/>
      <c r="L382" s="263"/>
      <c r="M382" s="263"/>
      <c r="N382" s="263"/>
      <c r="O382" s="263"/>
      <c r="P382" s="263"/>
      <c r="Q382" s="263"/>
    </row>
    <row r="383" spans="1:17" x14ac:dyDescent="0.2">
      <c r="A383" s="257" t="s">
        <v>572</v>
      </c>
      <c r="B383" s="256"/>
      <c r="C383" s="256"/>
      <c r="D383" s="256"/>
      <c r="E383" s="256"/>
      <c r="F383" s="256"/>
      <c r="G383" s="256"/>
      <c r="H383" s="256"/>
      <c r="I383" s="256"/>
      <c r="J383" s="262">
        <v>16397</v>
      </c>
      <c r="K383" s="263"/>
      <c r="L383" s="263"/>
      <c r="M383" s="263"/>
      <c r="N383" s="263"/>
      <c r="O383" s="263"/>
      <c r="P383" s="263"/>
      <c r="Q383" s="263"/>
    </row>
    <row r="384" spans="1:17" x14ac:dyDescent="0.2">
      <c r="A384" s="257" t="s">
        <v>254</v>
      </c>
      <c r="B384" s="256"/>
      <c r="C384" s="256"/>
      <c r="D384" s="256"/>
      <c r="E384" s="256"/>
      <c r="F384" s="256"/>
      <c r="G384" s="256"/>
      <c r="H384" s="256"/>
      <c r="I384" s="256"/>
      <c r="J384" s="262">
        <v>1317</v>
      </c>
      <c r="K384" s="263"/>
      <c r="L384" s="263"/>
      <c r="M384" s="263"/>
      <c r="N384" s="263"/>
      <c r="O384" s="263"/>
      <c r="P384" s="263"/>
      <c r="Q384" s="263"/>
    </row>
    <row r="385" spans="1:17" x14ac:dyDescent="0.2">
      <c r="A385" s="257" t="s">
        <v>255</v>
      </c>
      <c r="B385" s="256"/>
      <c r="C385" s="256"/>
      <c r="D385" s="256"/>
      <c r="E385" s="256"/>
      <c r="F385" s="256"/>
      <c r="G385" s="256"/>
      <c r="H385" s="256"/>
      <c r="I385" s="256"/>
      <c r="J385" s="262">
        <v>1388</v>
      </c>
      <c r="K385" s="263"/>
      <c r="L385" s="263"/>
      <c r="M385" s="263"/>
      <c r="N385" s="263"/>
      <c r="O385" s="263"/>
      <c r="P385" s="263"/>
      <c r="Q385" s="263"/>
    </row>
    <row r="386" spans="1:17" x14ac:dyDescent="0.2">
      <c r="A386" s="257" t="s">
        <v>1454</v>
      </c>
      <c r="B386" s="256"/>
      <c r="C386" s="256"/>
      <c r="D386" s="256"/>
      <c r="E386" s="256"/>
      <c r="F386" s="256"/>
      <c r="G386" s="256"/>
      <c r="H386" s="256"/>
      <c r="I386" s="256"/>
      <c r="J386" s="262">
        <v>9444</v>
      </c>
      <c r="K386" s="263"/>
      <c r="L386" s="263"/>
      <c r="M386" s="263"/>
      <c r="N386" s="263"/>
      <c r="O386" s="263"/>
      <c r="P386" s="263"/>
      <c r="Q386" s="263"/>
    </row>
    <row r="387" spans="1:17" x14ac:dyDescent="0.2">
      <c r="A387" s="257" t="s">
        <v>256</v>
      </c>
      <c r="B387" s="256"/>
      <c r="C387" s="256"/>
      <c r="D387" s="256"/>
      <c r="E387" s="256"/>
      <c r="F387" s="256"/>
      <c r="G387" s="256"/>
      <c r="H387" s="256"/>
      <c r="I387" s="256"/>
      <c r="J387" s="262">
        <v>1319</v>
      </c>
      <c r="K387" s="263"/>
      <c r="L387" s="263"/>
      <c r="M387" s="263"/>
      <c r="N387" s="263"/>
      <c r="O387" s="263"/>
      <c r="P387" s="263"/>
      <c r="Q387" s="263"/>
    </row>
    <row r="388" spans="1:17" x14ac:dyDescent="0.2">
      <c r="A388" s="257" t="s">
        <v>257</v>
      </c>
      <c r="B388" s="256"/>
      <c r="C388" s="256"/>
      <c r="D388" s="256"/>
      <c r="E388" s="256"/>
      <c r="F388" s="256"/>
      <c r="G388" s="256"/>
      <c r="H388" s="256"/>
      <c r="I388" s="256"/>
      <c r="J388" s="262">
        <v>902</v>
      </c>
      <c r="K388" s="263"/>
      <c r="L388" s="263"/>
      <c r="M388" s="263"/>
      <c r="N388" s="263"/>
      <c r="O388" s="263"/>
      <c r="P388" s="263"/>
      <c r="Q388" s="263"/>
    </row>
    <row r="389" spans="1:17" x14ac:dyDescent="0.2">
      <c r="A389" s="269" t="s">
        <v>293</v>
      </c>
      <c r="B389" s="256"/>
      <c r="C389" s="256"/>
      <c r="D389" s="256"/>
      <c r="E389" s="256"/>
      <c r="F389" s="256"/>
      <c r="G389" s="256"/>
      <c r="H389" s="256"/>
      <c r="I389" s="256"/>
      <c r="J389" s="270">
        <v>30554</v>
      </c>
      <c r="K389" s="263"/>
      <c r="L389" s="263"/>
      <c r="M389" s="263"/>
      <c r="N389" s="263"/>
      <c r="O389" s="270">
        <v>86.86</v>
      </c>
      <c r="P389" s="263"/>
      <c r="Q389" s="270">
        <v>13.1</v>
      </c>
    </row>
    <row r="390" spans="1:17" x14ac:dyDescent="0.2">
      <c r="A390" s="243"/>
      <c r="B390" s="217"/>
      <c r="C390" s="244"/>
      <c r="D390" s="234"/>
      <c r="E390" s="245"/>
      <c r="F390" s="273"/>
      <c r="G390" s="273"/>
      <c r="H390" s="273"/>
      <c r="I390" s="273"/>
      <c r="J390" s="273"/>
      <c r="K390" s="273"/>
      <c r="L390" s="273"/>
      <c r="M390" s="273"/>
      <c r="N390" s="273"/>
      <c r="O390" s="273"/>
      <c r="P390" s="273"/>
      <c r="Q390" s="273"/>
    </row>
    <row r="391" spans="1:17" x14ac:dyDescent="0.2">
      <c r="A391" s="243"/>
      <c r="B391" s="217"/>
      <c r="C391" s="244"/>
      <c r="D391" s="234"/>
      <c r="E391" s="245"/>
      <c r="F391" s="273"/>
      <c r="G391" s="273"/>
      <c r="H391" s="273"/>
      <c r="I391" s="273"/>
      <c r="J391" s="273"/>
      <c r="K391" s="273"/>
      <c r="L391" s="273"/>
      <c r="M391" s="273"/>
      <c r="N391" s="273"/>
      <c r="O391" s="273"/>
      <c r="P391" s="273"/>
      <c r="Q391" s="273"/>
    </row>
    <row r="392" spans="1:17" x14ac:dyDescent="0.2">
      <c r="A392" s="274" t="s">
        <v>294</v>
      </c>
      <c r="B392" s="275"/>
      <c r="C392" s="275"/>
      <c r="D392" s="234"/>
      <c r="E392" s="245"/>
      <c r="F392" s="273"/>
      <c r="G392" s="273"/>
      <c r="H392" s="273"/>
      <c r="I392" s="273"/>
      <c r="J392" s="273"/>
      <c r="K392" s="273"/>
      <c r="L392" s="273"/>
      <c r="M392" s="273"/>
      <c r="N392" s="273"/>
      <c r="O392" s="273"/>
      <c r="P392" s="273"/>
      <c r="Q392" s="273"/>
    </row>
    <row r="393" spans="1:17" x14ac:dyDescent="0.2">
      <c r="A393" s="243"/>
      <c r="B393" s="217"/>
      <c r="C393" s="244"/>
      <c r="D393" s="234"/>
      <c r="E393" s="245"/>
      <c r="F393" s="273"/>
      <c r="G393" s="273"/>
      <c r="H393" s="273"/>
      <c r="I393" s="273"/>
      <c r="J393" s="273"/>
      <c r="K393" s="273"/>
      <c r="L393" s="273"/>
      <c r="M393" s="273"/>
      <c r="N393" s="273"/>
      <c r="O393" s="273"/>
      <c r="P393" s="273"/>
      <c r="Q393" s="273"/>
    </row>
    <row r="394" spans="1:17" ht="24" x14ac:dyDescent="0.2">
      <c r="A394" s="276" t="s">
        <v>295</v>
      </c>
      <c r="B394" s="277"/>
      <c r="C394" s="277"/>
      <c r="D394" s="278" t="s">
        <v>296</v>
      </c>
      <c r="E394" s="279" t="s">
        <v>297</v>
      </c>
      <c r="F394" s="280" t="s">
        <v>298</v>
      </c>
      <c r="G394" s="273"/>
      <c r="H394" s="273"/>
      <c r="I394" s="273"/>
      <c r="J394" s="273"/>
      <c r="K394" s="273"/>
      <c r="L394" s="273"/>
      <c r="M394" s="273"/>
      <c r="N394" s="273"/>
      <c r="O394" s="273"/>
      <c r="P394" s="273"/>
      <c r="Q394" s="273"/>
    </row>
    <row r="395" spans="1:17" ht="24" x14ac:dyDescent="0.2">
      <c r="A395" s="257" t="s">
        <v>299</v>
      </c>
      <c r="B395" s="281"/>
      <c r="C395" s="281"/>
      <c r="D395" s="259" t="s">
        <v>300</v>
      </c>
      <c r="E395" s="282">
        <v>5.73</v>
      </c>
      <c r="F395" s="262">
        <v>5.73</v>
      </c>
      <c r="G395" s="273"/>
      <c r="H395" s="273"/>
      <c r="I395" s="273"/>
      <c r="J395" s="273"/>
      <c r="K395" s="273"/>
      <c r="L395" s="273"/>
      <c r="M395" s="273"/>
      <c r="N395" s="273"/>
      <c r="O395" s="273"/>
      <c r="P395" s="273"/>
      <c r="Q395" s="273"/>
    </row>
    <row r="396" spans="1:17" ht="24" x14ac:dyDescent="0.2">
      <c r="A396" s="257" t="s">
        <v>301</v>
      </c>
      <c r="B396" s="281"/>
      <c r="C396" s="281"/>
      <c r="D396" s="259" t="s">
        <v>302</v>
      </c>
      <c r="E396" s="282">
        <v>4.04</v>
      </c>
      <c r="F396" s="262">
        <v>4.04</v>
      </c>
      <c r="G396" s="273"/>
      <c r="H396" s="273"/>
      <c r="I396" s="273"/>
      <c r="J396" s="273"/>
      <c r="K396" s="273"/>
      <c r="L396" s="273"/>
      <c r="M396" s="273"/>
      <c r="N396" s="273"/>
      <c r="O396" s="273"/>
      <c r="P396" s="273"/>
      <c r="Q396" s="273"/>
    </row>
    <row r="397" spans="1:17" x14ac:dyDescent="0.2">
      <c r="A397" s="243"/>
      <c r="B397" s="217"/>
      <c r="C397" s="244"/>
      <c r="D397" s="234"/>
      <c r="E397" s="245"/>
      <c r="F397" s="273"/>
      <c r="G397" s="273"/>
      <c r="H397" s="273"/>
      <c r="I397" s="273"/>
      <c r="J397" s="273"/>
      <c r="K397" s="273"/>
      <c r="L397" s="273"/>
      <c r="M397" s="273"/>
      <c r="N397" s="273"/>
      <c r="O397" s="273"/>
      <c r="P397" s="273"/>
      <c r="Q397" s="273"/>
    </row>
    <row r="398" spans="1:17" x14ac:dyDescent="0.2">
      <c r="A398" s="243"/>
      <c r="B398" s="217"/>
      <c r="C398" s="244"/>
      <c r="D398" s="234"/>
      <c r="E398" s="245"/>
      <c r="F398" s="273"/>
      <c r="G398" s="273"/>
      <c r="H398" s="273"/>
      <c r="I398" s="273"/>
      <c r="J398" s="273"/>
      <c r="K398" s="273"/>
      <c r="L398" s="273"/>
      <c r="M398" s="273"/>
      <c r="N398" s="273"/>
      <c r="O398" s="273"/>
      <c r="P398" s="273"/>
      <c r="Q398" s="273"/>
    </row>
    <row r="399" spans="1:17" x14ac:dyDescent="0.2">
      <c r="A399" s="243"/>
      <c r="B399" s="217"/>
      <c r="C399" s="244"/>
      <c r="D399" s="234"/>
      <c r="E399" s="245"/>
      <c r="F399" s="273"/>
      <c r="G399" s="273"/>
      <c r="H399" s="273"/>
      <c r="I399" s="273"/>
      <c r="J399" s="273"/>
      <c r="K399" s="273"/>
      <c r="L399" s="273"/>
      <c r="M399" s="273"/>
      <c r="N399" s="273"/>
      <c r="O399" s="273"/>
      <c r="P399" s="273"/>
      <c r="Q399" s="273"/>
    </row>
    <row r="400" spans="1:17" x14ac:dyDescent="0.2">
      <c r="A400" s="283" t="s">
        <v>303</v>
      </c>
      <c r="B400" s="284"/>
      <c r="C400" s="284"/>
      <c r="D400" s="284"/>
      <c r="E400" s="284"/>
      <c r="F400" s="284"/>
      <c r="G400" s="284"/>
      <c r="H400" s="284"/>
      <c r="I400" s="284"/>
      <c r="J400" s="284"/>
      <c r="K400" s="284"/>
      <c r="L400" s="284"/>
      <c r="M400" s="284"/>
      <c r="N400" s="284"/>
      <c r="O400" s="284"/>
      <c r="P400" s="284"/>
      <c r="Q400" s="284"/>
    </row>
    <row r="401" spans="1:17" x14ac:dyDescent="0.2">
      <c r="A401" s="285" t="s">
        <v>304</v>
      </c>
      <c r="B401" s="284"/>
      <c r="C401" s="284"/>
      <c r="D401" s="284"/>
      <c r="E401" s="284"/>
      <c r="F401" s="284"/>
      <c r="G401" s="284"/>
      <c r="H401" s="284"/>
      <c r="I401" s="284"/>
      <c r="J401" s="284"/>
      <c r="K401" s="284"/>
      <c r="L401" s="284"/>
      <c r="M401" s="284"/>
      <c r="N401" s="284"/>
      <c r="O401" s="284"/>
      <c r="P401" s="284"/>
      <c r="Q401" s="284"/>
    </row>
    <row r="402" spans="1:17" x14ac:dyDescent="0.2">
      <c r="A402" s="243"/>
      <c r="B402" s="217"/>
      <c r="C402" s="244"/>
      <c r="D402" s="234"/>
      <c r="E402" s="245"/>
      <c r="F402" s="273"/>
      <c r="G402" s="273"/>
      <c r="H402" s="273"/>
      <c r="I402" s="273"/>
      <c r="J402" s="273"/>
      <c r="K402" s="273"/>
      <c r="L402" s="273"/>
      <c r="M402" s="273"/>
      <c r="N402" s="273"/>
      <c r="O402" s="273"/>
      <c r="P402" s="273"/>
      <c r="Q402" s="273"/>
    </row>
    <row r="403" spans="1:17" x14ac:dyDescent="0.2">
      <c r="A403" s="283" t="s">
        <v>305</v>
      </c>
      <c r="B403" s="284"/>
      <c r="C403" s="284"/>
      <c r="D403" s="284"/>
      <c r="E403" s="284"/>
      <c r="F403" s="284"/>
      <c r="G403" s="284"/>
      <c r="H403" s="284"/>
      <c r="I403" s="284"/>
      <c r="J403" s="284"/>
      <c r="K403" s="284"/>
      <c r="L403" s="284"/>
      <c r="M403" s="284"/>
      <c r="N403" s="284"/>
      <c r="O403" s="284"/>
      <c r="P403" s="284"/>
      <c r="Q403" s="284"/>
    </row>
    <row r="404" spans="1:17" x14ac:dyDescent="0.2">
      <c r="A404" s="285" t="s">
        <v>304</v>
      </c>
      <c r="B404" s="284"/>
      <c r="C404" s="284"/>
      <c r="D404" s="284"/>
      <c r="E404" s="284"/>
      <c r="F404" s="284"/>
      <c r="G404" s="284"/>
      <c r="H404" s="284"/>
      <c r="I404" s="284"/>
      <c r="J404" s="284"/>
      <c r="K404" s="284"/>
      <c r="L404" s="284"/>
      <c r="M404" s="284"/>
      <c r="N404" s="284"/>
      <c r="O404" s="284"/>
      <c r="P404" s="284"/>
      <c r="Q404" s="284"/>
    </row>
    <row r="405" spans="1:17" x14ac:dyDescent="0.2">
      <c r="A405" s="243"/>
      <c r="B405" s="217"/>
      <c r="C405" s="244"/>
      <c r="D405" s="234"/>
      <c r="E405" s="245"/>
      <c r="F405" s="273"/>
      <c r="G405" s="273"/>
      <c r="H405" s="273"/>
      <c r="I405" s="273"/>
      <c r="J405" s="273"/>
      <c r="K405" s="273"/>
      <c r="L405" s="273"/>
      <c r="M405" s="273"/>
      <c r="N405" s="273"/>
      <c r="O405" s="273"/>
      <c r="P405" s="273"/>
      <c r="Q405" s="273"/>
    </row>
    <row r="406" spans="1:17" x14ac:dyDescent="0.2">
      <c r="A406" s="243"/>
      <c r="B406" s="217"/>
      <c r="C406" s="244"/>
      <c r="D406" s="234"/>
      <c r="E406" s="245"/>
      <c r="F406" s="273"/>
      <c r="G406" s="273"/>
      <c r="H406" s="273"/>
      <c r="I406" s="273"/>
      <c r="J406" s="273"/>
      <c r="K406" s="273"/>
      <c r="L406" s="273"/>
      <c r="M406" s="273"/>
      <c r="N406" s="273"/>
      <c r="O406" s="273"/>
      <c r="P406" s="273"/>
      <c r="Q406" s="273"/>
    </row>
    <row r="407" spans="1:17" x14ac:dyDescent="0.2">
      <c r="A407" s="243"/>
      <c r="B407" s="217"/>
      <c r="C407" s="244"/>
      <c r="D407" s="234"/>
      <c r="E407" s="245"/>
      <c r="F407" s="273"/>
      <c r="G407" s="273"/>
      <c r="H407" s="273"/>
      <c r="I407" s="273"/>
      <c r="J407" s="273"/>
      <c r="K407" s="273"/>
      <c r="L407" s="273"/>
      <c r="M407" s="273"/>
      <c r="N407" s="273"/>
      <c r="O407" s="273"/>
      <c r="P407" s="273"/>
      <c r="Q407" s="273"/>
    </row>
    <row r="408" spans="1:17" x14ac:dyDescent="0.2">
      <c r="A408" s="243"/>
      <c r="B408" s="217"/>
      <c r="C408" s="244"/>
      <c r="D408" s="234"/>
      <c r="E408" s="245"/>
      <c r="F408" s="273"/>
      <c r="G408" s="273"/>
      <c r="H408" s="273"/>
      <c r="I408" s="273"/>
      <c r="J408" s="273"/>
      <c r="K408" s="273"/>
      <c r="L408" s="273"/>
      <c r="M408" s="273"/>
      <c r="N408" s="273"/>
      <c r="O408" s="273"/>
      <c r="P408" s="273"/>
      <c r="Q408" s="273"/>
    </row>
    <row r="409" spans="1:17" x14ac:dyDescent="0.2">
      <c r="A409" s="243"/>
      <c r="B409" s="217"/>
      <c r="C409" s="244"/>
      <c r="D409" s="234"/>
      <c r="E409" s="245"/>
      <c r="F409" s="273"/>
      <c r="G409" s="273"/>
      <c r="H409" s="273"/>
      <c r="I409" s="273"/>
      <c r="J409" s="273"/>
      <c r="K409" s="273"/>
      <c r="L409" s="273"/>
      <c r="M409" s="273"/>
      <c r="N409" s="273"/>
      <c r="O409" s="273"/>
      <c r="P409" s="273"/>
      <c r="Q409" s="273"/>
    </row>
    <row r="410" spans="1:17" x14ac:dyDescent="0.2">
      <c r="A410" s="243"/>
      <c r="B410" s="217"/>
      <c r="C410" s="244"/>
      <c r="D410" s="234"/>
      <c r="E410" s="245"/>
      <c r="F410" s="273"/>
      <c r="G410" s="273"/>
      <c r="H410" s="273"/>
      <c r="I410" s="273"/>
      <c r="J410" s="273"/>
      <c r="K410" s="273"/>
      <c r="L410" s="273"/>
      <c r="M410" s="273"/>
      <c r="N410" s="273"/>
      <c r="O410" s="273"/>
      <c r="P410" s="273"/>
      <c r="Q410" s="273"/>
    </row>
    <row r="411" spans="1:17" x14ac:dyDescent="0.2">
      <c r="A411" s="243"/>
      <c r="B411" s="217"/>
      <c r="C411" s="244"/>
      <c r="D411" s="234"/>
      <c r="E411" s="245"/>
      <c r="F411" s="273"/>
      <c r="G411" s="273"/>
      <c r="H411" s="273"/>
      <c r="I411" s="273"/>
      <c r="J411" s="273"/>
      <c r="K411" s="273"/>
      <c r="L411" s="273"/>
      <c r="M411" s="273"/>
      <c r="N411" s="273"/>
      <c r="O411" s="273"/>
      <c r="P411" s="273"/>
      <c r="Q411" s="273"/>
    </row>
    <row r="412" spans="1:17" x14ac:dyDescent="0.2">
      <c r="A412" s="243"/>
      <c r="B412" s="217"/>
      <c r="C412" s="244"/>
      <c r="D412" s="234"/>
      <c r="E412" s="245"/>
      <c r="F412" s="273"/>
      <c r="G412" s="273"/>
      <c r="H412" s="273"/>
      <c r="I412" s="273"/>
      <c r="J412" s="273"/>
      <c r="K412" s="273"/>
      <c r="L412" s="273"/>
      <c r="M412" s="273"/>
      <c r="N412" s="273"/>
      <c r="O412" s="273"/>
      <c r="P412" s="273"/>
      <c r="Q412" s="273"/>
    </row>
    <row r="413" spans="1:17" x14ac:dyDescent="0.2">
      <c r="A413" s="243"/>
      <c r="B413" s="217"/>
      <c r="C413" s="244"/>
      <c r="D413" s="234"/>
      <c r="E413" s="245"/>
      <c r="F413" s="273"/>
      <c r="G413" s="273"/>
      <c r="H413" s="273"/>
      <c r="I413" s="273"/>
      <c r="J413" s="273"/>
      <c r="K413" s="273"/>
      <c r="L413" s="273"/>
      <c r="M413" s="273"/>
      <c r="N413" s="273"/>
      <c r="O413" s="273"/>
      <c r="P413" s="273"/>
      <c r="Q413" s="273"/>
    </row>
    <row r="414" spans="1:17" x14ac:dyDescent="0.2">
      <c r="A414" s="243"/>
      <c r="B414" s="217"/>
      <c r="C414" s="244"/>
      <c r="D414" s="234"/>
      <c r="E414" s="245"/>
      <c r="F414" s="273"/>
      <c r="G414" s="273"/>
      <c r="H414" s="273"/>
      <c r="I414" s="273"/>
      <c r="J414" s="273"/>
      <c r="K414" s="273"/>
      <c r="L414" s="273"/>
      <c r="M414" s="273"/>
      <c r="N414" s="273"/>
      <c r="O414" s="273"/>
      <c r="P414" s="273"/>
      <c r="Q414" s="273"/>
    </row>
    <row r="415" spans="1:17" x14ac:dyDescent="0.2">
      <c r="A415" s="243"/>
      <c r="B415" s="217"/>
      <c r="C415" s="244"/>
      <c r="D415" s="234"/>
      <c r="E415" s="245"/>
      <c r="F415" s="273"/>
      <c r="G415" s="273"/>
      <c r="H415" s="273"/>
      <c r="I415" s="273"/>
      <c r="J415" s="273"/>
      <c r="K415" s="273"/>
      <c r="L415" s="273"/>
      <c r="M415" s="273"/>
      <c r="N415" s="273"/>
      <c r="O415" s="273"/>
      <c r="P415" s="273"/>
      <c r="Q415" s="273"/>
    </row>
    <row r="416" spans="1:17" x14ac:dyDescent="0.2">
      <c r="A416" s="243"/>
      <c r="B416" s="217"/>
      <c r="C416" s="244"/>
      <c r="D416" s="234"/>
      <c r="E416" s="245"/>
      <c r="F416" s="273"/>
      <c r="G416" s="273"/>
      <c r="H416" s="273"/>
      <c r="I416" s="273"/>
      <c r="J416" s="273"/>
      <c r="K416" s="273"/>
      <c r="L416" s="273"/>
      <c r="M416" s="273"/>
      <c r="N416" s="273"/>
      <c r="O416" s="273"/>
      <c r="P416" s="273"/>
      <c r="Q416" s="273"/>
    </row>
    <row r="417" spans="1:17" x14ac:dyDescent="0.2">
      <c r="A417" s="243"/>
      <c r="B417" s="217"/>
      <c r="C417" s="244"/>
      <c r="D417" s="234"/>
      <c r="E417" s="245"/>
      <c r="F417" s="273"/>
      <c r="G417" s="273"/>
      <c r="H417" s="273"/>
      <c r="I417" s="273"/>
      <c r="J417" s="273"/>
      <c r="K417" s="273"/>
      <c r="L417" s="273"/>
      <c r="M417" s="273"/>
      <c r="N417" s="273"/>
      <c r="O417" s="273"/>
      <c r="P417" s="273"/>
      <c r="Q417" s="273"/>
    </row>
    <row r="418" spans="1:17" x14ac:dyDescent="0.2">
      <c r="A418" s="243"/>
      <c r="B418" s="217"/>
      <c r="C418" s="244"/>
      <c r="D418" s="234"/>
      <c r="E418" s="245"/>
      <c r="F418" s="273"/>
      <c r="G418" s="273"/>
      <c r="H418" s="273"/>
      <c r="I418" s="273"/>
      <c r="J418" s="273"/>
      <c r="K418" s="273"/>
      <c r="L418" s="273"/>
      <c r="M418" s="273"/>
      <c r="N418" s="273"/>
      <c r="O418" s="273"/>
      <c r="P418" s="273"/>
      <c r="Q418" s="273"/>
    </row>
    <row r="419" spans="1:17" x14ac:dyDescent="0.2">
      <c r="A419" s="243"/>
      <c r="B419" s="217"/>
      <c r="C419" s="244"/>
      <c r="D419" s="234"/>
      <c r="E419" s="245"/>
      <c r="F419" s="273"/>
      <c r="G419" s="273"/>
      <c r="H419" s="273"/>
      <c r="I419" s="273"/>
      <c r="J419" s="273"/>
      <c r="K419" s="273"/>
      <c r="L419" s="273"/>
      <c r="M419" s="273"/>
      <c r="N419" s="273"/>
      <c r="O419" s="273"/>
      <c r="P419" s="273"/>
      <c r="Q419" s="273"/>
    </row>
    <row r="420" spans="1:17" x14ac:dyDescent="0.2">
      <c r="A420" s="243"/>
      <c r="B420" s="217"/>
      <c r="C420" s="244"/>
      <c r="D420" s="234"/>
      <c r="E420" s="245"/>
      <c r="F420" s="273"/>
      <c r="G420" s="273"/>
      <c r="H420" s="273"/>
      <c r="I420" s="273"/>
      <c r="J420" s="273"/>
      <c r="K420" s="273"/>
      <c r="L420" s="273"/>
      <c r="M420" s="273"/>
      <c r="N420" s="273"/>
      <c r="O420" s="273"/>
      <c r="P420" s="273"/>
      <c r="Q420" s="273"/>
    </row>
    <row r="421" spans="1:17" x14ac:dyDescent="0.2">
      <c r="A421" s="243"/>
      <c r="B421" s="217"/>
      <c r="C421" s="244"/>
      <c r="D421" s="234"/>
      <c r="E421" s="245"/>
      <c r="F421" s="273"/>
      <c r="G421" s="273"/>
      <c r="H421" s="273"/>
      <c r="I421" s="273"/>
      <c r="J421" s="273"/>
      <c r="K421" s="273"/>
      <c r="L421" s="273"/>
      <c r="M421" s="273"/>
      <c r="N421" s="273"/>
      <c r="O421" s="273"/>
      <c r="P421" s="273"/>
      <c r="Q421" s="273"/>
    </row>
    <row r="422" spans="1:17" x14ac:dyDescent="0.2">
      <c r="A422" s="243"/>
      <c r="B422" s="217"/>
      <c r="C422" s="244"/>
      <c r="D422" s="234"/>
      <c r="E422" s="245"/>
      <c r="F422" s="273"/>
      <c r="G422" s="273"/>
      <c r="H422" s="273"/>
      <c r="I422" s="273"/>
      <c r="J422" s="273"/>
      <c r="K422" s="273"/>
      <c r="L422" s="273"/>
      <c r="M422" s="273"/>
      <c r="N422" s="273"/>
      <c r="O422" s="273"/>
      <c r="P422" s="273"/>
      <c r="Q422" s="273"/>
    </row>
    <row r="423" spans="1:17" x14ac:dyDescent="0.2">
      <c r="A423" s="243"/>
      <c r="B423" s="217"/>
      <c r="C423" s="244"/>
      <c r="D423" s="234"/>
      <c r="E423" s="245"/>
      <c r="F423" s="273"/>
      <c r="G423" s="273"/>
      <c r="H423" s="273"/>
      <c r="I423" s="273"/>
      <c r="J423" s="273"/>
      <c r="K423" s="273"/>
      <c r="L423" s="273"/>
      <c r="M423" s="273"/>
      <c r="N423" s="273"/>
      <c r="O423" s="273"/>
      <c r="P423" s="273"/>
      <c r="Q423" s="273"/>
    </row>
    <row r="424" spans="1:17" x14ac:dyDescent="0.2">
      <c r="A424" s="243"/>
      <c r="B424" s="217"/>
      <c r="C424" s="244"/>
      <c r="D424" s="234"/>
      <c r="E424" s="245"/>
      <c r="F424" s="273"/>
      <c r="G424" s="273"/>
      <c r="H424" s="273"/>
      <c r="I424" s="273"/>
      <c r="J424" s="273"/>
      <c r="K424" s="273"/>
      <c r="L424" s="273"/>
      <c r="M424" s="273"/>
      <c r="N424" s="273"/>
      <c r="O424" s="273"/>
      <c r="P424" s="273"/>
      <c r="Q424" s="273"/>
    </row>
    <row r="425" spans="1:17" x14ac:dyDescent="0.2">
      <c r="A425" s="243"/>
      <c r="B425" s="217"/>
      <c r="C425" s="244"/>
      <c r="D425" s="234"/>
      <c r="E425" s="245"/>
      <c r="F425" s="273"/>
      <c r="G425" s="273"/>
      <c r="H425" s="273"/>
      <c r="I425" s="273"/>
      <c r="J425" s="273"/>
      <c r="K425" s="273"/>
      <c r="L425" s="273"/>
      <c r="M425" s="273"/>
      <c r="N425" s="273"/>
      <c r="O425" s="273"/>
      <c r="P425" s="273"/>
      <c r="Q425" s="273"/>
    </row>
    <row r="426" spans="1:17" x14ac:dyDescent="0.2">
      <c r="A426" s="243"/>
      <c r="B426" s="217"/>
      <c r="C426" s="244"/>
      <c r="D426" s="234"/>
      <c r="E426" s="245"/>
      <c r="F426" s="273"/>
      <c r="G426" s="273"/>
      <c r="H426" s="273"/>
      <c r="I426" s="273"/>
      <c r="J426" s="273"/>
      <c r="K426" s="273"/>
      <c r="L426" s="273"/>
      <c r="M426" s="273"/>
      <c r="N426" s="273"/>
      <c r="O426" s="273"/>
      <c r="P426" s="273"/>
      <c r="Q426" s="273"/>
    </row>
    <row r="427" spans="1:17" x14ac:dyDescent="0.2">
      <c r="A427" s="243"/>
      <c r="B427" s="217"/>
      <c r="C427" s="244"/>
      <c r="D427" s="234"/>
      <c r="E427" s="245"/>
      <c r="F427" s="273"/>
      <c r="G427" s="273"/>
      <c r="H427" s="273"/>
      <c r="I427" s="273"/>
      <c r="J427" s="273"/>
      <c r="K427" s="273"/>
      <c r="L427" s="273"/>
      <c r="M427" s="273"/>
      <c r="N427" s="273"/>
      <c r="O427" s="273"/>
      <c r="P427" s="273"/>
      <c r="Q427" s="273"/>
    </row>
    <row r="428" spans="1:17" x14ac:dyDescent="0.2">
      <c r="A428" s="243"/>
      <c r="B428" s="217"/>
      <c r="C428" s="244"/>
      <c r="D428" s="234"/>
      <c r="E428" s="245"/>
      <c r="F428" s="273"/>
      <c r="G428" s="273"/>
      <c r="H428" s="273"/>
      <c r="I428" s="273"/>
      <c r="J428" s="273"/>
      <c r="K428" s="273"/>
      <c r="L428" s="273"/>
      <c r="M428" s="273"/>
      <c r="N428" s="273"/>
      <c r="O428" s="273"/>
      <c r="P428" s="273"/>
      <c r="Q428" s="273"/>
    </row>
    <row r="429" spans="1:17" x14ac:dyDescent="0.2">
      <c r="A429" s="243"/>
      <c r="B429" s="217"/>
      <c r="C429" s="244"/>
      <c r="D429" s="234"/>
      <c r="E429" s="245"/>
      <c r="F429" s="273"/>
      <c r="G429" s="273"/>
      <c r="H429" s="273"/>
      <c r="I429" s="273"/>
      <c r="J429" s="273"/>
      <c r="K429" s="273"/>
      <c r="L429" s="273"/>
      <c r="M429" s="273"/>
      <c r="N429" s="273"/>
      <c r="O429" s="273"/>
      <c r="P429" s="273"/>
      <c r="Q429" s="273"/>
    </row>
  </sheetData>
  <mergeCells count="78">
    <mergeCell ref="A400:Q400"/>
    <mergeCell ref="A401:Q401"/>
    <mergeCell ref="A403:Q403"/>
    <mergeCell ref="A404:Q404"/>
    <mergeCell ref="A388:I388"/>
    <mergeCell ref="A389:I389"/>
    <mergeCell ref="A392:C392"/>
    <mergeCell ref="A394:C394"/>
    <mergeCell ref="A395:C395"/>
    <mergeCell ref="A396:C396"/>
    <mergeCell ref="A382:I382"/>
    <mergeCell ref="A383:I383"/>
    <mergeCell ref="A384:I384"/>
    <mergeCell ref="A385:I385"/>
    <mergeCell ref="A386:I386"/>
    <mergeCell ref="A387:I387"/>
    <mergeCell ref="A376:I376"/>
    <mergeCell ref="A377:I377"/>
    <mergeCell ref="A378:I378"/>
    <mergeCell ref="A379:I379"/>
    <mergeCell ref="A380:I380"/>
    <mergeCell ref="A381:I381"/>
    <mergeCell ref="A370:I370"/>
    <mergeCell ref="A371:I371"/>
    <mergeCell ref="A372:I372"/>
    <mergeCell ref="A373:I373"/>
    <mergeCell ref="A374:Q374"/>
    <mergeCell ref="A375:I375"/>
    <mergeCell ref="A364:I364"/>
    <mergeCell ref="A365:I365"/>
    <mergeCell ref="A366:I366"/>
    <mergeCell ref="A367:I367"/>
    <mergeCell ref="A368:I368"/>
    <mergeCell ref="A369:I369"/>
    <mergeCell ref="A174:Q174"/>
    <mergeCell ref="A359:I359"/>
    <mergeCell ref="A360:I360"/>
    <mergeCell ref="A361:I361"/>
    <mergeCell ref="A362:I362"/>
    <mergeCell ref="A363:I363"/>
    <mergeCell ref="A168:I168"/>
    <mergeCell ref="A169:I169"/>
    <mergeCell ref="A170:I170"/>
    <mergeCell ref="A171:I171"/>
    <mergeCell ref="A172:I172"/>
    <mergeCell ref="A173:I173"/>
    <mergeCell ref="A162:I162"/>
    <mergeCell ref="A163:I163"/>
    <mergeCell ref="A164:I164"/>
    <mergeCell ref="A165:I165"/>
    <mergeCell ref="A166:I166"/>
    <mergeCell ref="A167:I167"/>
    <mergeCell ref="A28:Q28"/>
    <mergeCell ref="A77:Q77"/>
    <mergeCell ref="A122:Q122"/>
    <mergeCell ref="A159:I159"/>
    <mergeCell ref="A160:I160"/>
    <mergeCell ref="A161:I161"/>
    <mergeCell ref="F24:I24"/>
    <mergeCell ref="J24:M24"/>
    <mergeCell ref="N24:N26"/>
    <mergeCell ref="O24:O26"/>
    <mergeCell ref="P24:P26"/>
    <mergeCell ref="Q24:Q26"/>
    <mergeCell ref="F25:F26"/>
    <mergeCell ref="G25:I25"/>
    <mergeCell ref="J25:J26"/>
    <mergeCell ref="K25:M25"/>
    <mergeCell ref="J16:K16"/>
    <mergeCell ref="J17:K17"/>
    <mergeCell ref="J18:K18"/>
    <mergeCell ref="J19:K19"/>
    <mergeCell ref="J20:K20"/>
    <mergeCell ref="A24:A26"/>
    <mergeCell ref="B24:B26"/>
    <mergeCell ref="C24:C26"/>
    <mergeCell ref="D24:D26"/>
    <mergeCell ref="E24:E2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9"/>
  <sheetViews>
    <sheetView workbookViewId="0">
      <selection sqref="A1:Q199"/>
    </sheetView>
  </sheetViews>
  <sheetFormatPr defaultRowHeight="12.75" x14ac:dyDescent="0.2"/>
  <cols>
    <col min="3" max="3" width="29.85546875" customWidth="1"/>
  </cols>
  <sheetData>
    <row r="1" spans="1:17" x14ac:dyDescent="0.2">
      <c r="A1" s="216" t="s">
        <v>100</v>
      </c>
      <c r="B1" s="217"/>
      <c r="C1" s="218"/>
      <c r="D1" s="219"/>
      <c r="E1" s="220"/>
      <c r="F1" s="221"/>
      <c r="G1" s="221"/>
      <c r="H1" s="221"/>
      <c r="I1" s="221"/>
      <c r="J1" s="221"/>
      <c r="K1" s="221"/>
      <c r="L1" s="221"/>
      <c r="M1" s="222" t="s">
        <v>101</v>
      </c>
      <c r="N1" s="223"/>
      <c r="O1" s="221"/>
      <c r="P1" s="221"/>
      <c r="Q1" s="221"/>
    </row>
    <row r="2" spans="1:17" x14ac:dyDescent="0.2">
      <c r="A2" s="224"/>
      <c r="B2" s="217"/>
      <c r="C2" s="218"/>
      <c r="D2" s="219"/>
      <c r="E2" s="220"/>
      <c r="F2" s="221"/>
      <c r="G2" s="221"/>
      <c r="H2" s="221"/>
      <c r="I2" s="221"/>
      <c r="J2" s="221"/>
      <c r="K2" s="221"/>
      <c r="L2" s="221"/>
      <c r="M2" s="224"/>
      <c r="N2" s="223"/>
      <c r="O2" s="221"/>
      <c r="P2" s="221"/>
      <c r="Q2" s="221"/>
    </row>
    <row r="3" spans="1:17" x14ac:dyDescent="0.2">
      <c r="A3" s="224"/>
      <c r="B3" s="217"/>
      <c r="C3" s="218"/>
      <c r="D3" s="219"/>
      <c r="E3" s="220"/>
      <c r="F3" s="221"/>
      <c r="G3" s="221"/>
      <c r="H3" s="221"/>
      <c r="I3" s="221"/>
      <c r="J3" s="221"/>
      <c r="K3" s="221"/>
      <c r="L3" s="221"/>
      <c r="M3" s="224"/>
      <c r="N3" s="223"/>
      <c r="O3" s="221"/>
      <c r="P3" s="221"/>
      <c r="Q3" s="221"/>
    </row>
    <row r="4" spans="1:17" x14ac:dyDescent="0.2">
      <c r="A4" s="224" t="s">
        <v>102</v>
      </c>
      <c r="B4" s="217"/>
      <c r="C4" s="218"/>
      <c r="D4" s="219"/>
      <c r="E4" s="220"/>
      <c r="F4" s="221"/>
      <c r="G4" s="221"/>
      <c r="H4" s="221"/>
      <c r="I4" s="221"/>
      <c r="J4" s="221"/>
      <c r="K4" s="221"/>
      <c r="L4" s="221"/>
      <c r="M4" s="224" t="s">
        <v>102</v>
      </c>
      <c r="N4" s="223"/>
      <c r="O4" s="221"/>
      <c r="P4" s="221"/>
      <c r="Q4" s="221"/>
    </row>
    <row r="5" spans="1:17" x14ac:dyDescent="0.2">
      <c r="A5" s="224" t="s">
        <v>103</v>
      </c>
      <c r="B5" s="217"/>
      <c r="C5" s="218"/>
      <c r="D5" s="219"/>
      <c r="E5" s="220"/>
      <c r="F5" s="221"/>
      <c r="G5" s="221"/>
      <c r="H5" s="221"/>
      <c r="I5" s="221"/>
      <c r="J5" s="221"/>
      <c r="K5" s="221"/>
      <c r="L5" s="221"/>
      <c r="M5" s="225" t="s">
        <v>104</v>
      </c>
      <c r="N5" s="223"/>
      <c r="O5" s="221"/>
      <c r="P5" s="221"/>
      <c r="Q5" s="221"/>
    </row>
    <row r="6" spans="1:17" x14ac:dyDescent="0.2">
      <c r="A6" s="220"/>
      <c r="B6" s="224"/>
      <c r="C6" s="218"/>
      <c r="D6" s="219"/>
      <c r="E6" s="226"/>
      <c r="F6" s="221"/>
      <c r="G6" s="221"/>
      <c r="H6" s="220" t="s">
        <v>105</v>
      </c>
      <c r="I6" s="221"/>
      <c r="J6" s="227"/>
      <c r="K6" s="221"/>
      <c r="L6" s="221"/>
      <c r="M6" s="221"/>
      <c r="N6" s="221"/>
      <c r="O6" s="221"/>
      <c r="P6" s="221"/>
      <c r="Q6" s="221"/>
    </row>
    <row r="7" spans="1:17" x14ac:dyDescent="0.2">
      <c r="A7" s="220"/>
      <c r="B7" s="224"/>
      <c r="C7" s="218"/>
      <c r="D7" s="219"/>
      <c r="E7" s="228"/>
      <c r="F7" s="229"/>
      <c r="G7" s="229"/>
      <c r="H7" s="230" t="s">
        <v>106</v>
      </c>
      <c r="I7" s="230"/>
      <c r="J7" s="231"/>
      <c r="K7" s="221"/>
      <c r="L7" s="221"/>
      <c r="M7" s="221"/>
      <c r="N7" s="221"/>
      <c r="O7" s="221"/>
      <c r="P7" s="221"/>
      <c r="Q7" s="221"/>
    </row>
    <row r="8" spans="1:17" x14ac:dyDescent="0.2">
      <c r="A8" s="220"/>
      <c r="B8" s="224"/>
      <c r="C8" s="218"/>
      <c r="D8" s="219"/>
      <c r="E8" s="226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</row>
    <row r="9" spans="1:17" x14ac:dyDescent="0.2">
      <c r="A9" s="220"/>
      <c r="B9" s="224"/>
      <c r="C9" s="218"/>
      <c r="D9" s="219"/>
      <c r="E9" s="226"/>
      <c r="F9" s="221"/>
      <c r="G9" s="221"/>
      <c r="H9" s="232" t="s">
        <v>3148</v>
      </c>
      <c r="I9" s="232"/>
      <c r="J9" s="221"/>
      <c r="K9" s="221"/>
      <c r="L9" s="221"/>
      <c r="M9" s="221"/>
      <c r="N9" s="221"/>
      <c r="O9" s="221"/>
      <c r="P9" s="221"/>
      <c r="Q9" s="221"/>
    </row>
    <row r="10" spans="1:17" x14ac:dyDescent="0.2">
      <c r="A10" s="220"/>
      <c r="B10" s="224"/>
      <c r="C10" s="218"/>
      <c r="D10" s="219"/>
      <c r="E10" s="226"/>
      <c r="F10" s="221"/>
      <c r="G10" s="221"/>
      <c r="H10" s="220" t="s">
        <v>108</v>
      </c>
      <c r="I10" s="220"/>
      <c r="J10" s="221"/>
      <c r="K10" s="221"/>
      <c r="L10" s="221"/>
      <c r="M10" s="221"/>
      <c r="N10" s="221"/>
      <c r="O10" s="221"/>
      <c r="P10" s="221"/>
      <c r="Q10" s="221"/>
    </row>
    <row r="11" spans="1:17" x14ac:dyDescent="0.2">
      <c r="A11" s="220"/>
      <c r="B11" s="224"/>
      <c r="C11" s="218"/>
      <c r="D11" s="219"/>
      <c r="E11" s="226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</row>
    <row r="12" spans="1:17" x14ac:dyDescent="0.2">
      <c r="A12" s="220"/>
      <c r="B12" s="224"/>
      <c r="C12" s="233"/>
      <c r="D12" s="286"/>
      <c r="E12" s="235"/>
      <c r="F12" s="221"/>
      <c r="G12" s="236" t="s">
        <v>3149</v>
      </c>
      <c r="H12" s="220"/>
      <c r="I12" s="221"/>
      <c r="J12" s="221"/>
      <c r="K12" s="227"/>
      <c r="L12" s="227"/>
      <c r="M12" s="221"/>
      <c r="N12" s="221"/>
      <c r="O12" s="221"/>
      <c r="P12" s="221"/>
      <c r="Q12" s="221"/>
    </row>
    <row r="13" spans="1:17" x14ac:dyDescent="0.2">
      <c r="A13" s="220"/>
      <c r="B13" s="224"/>
      <c r="C13" s="218"/>
      <c r="D13" s="219"/>
      <c r="E13" s="237"/>
      <c r="F13" s="229"/>
      <c r="G13" s="229"/>
      <c r="H13" s="230" t="s">
        <v>110</v>
      </c>
      <c r="I13" s="230"/>
      <c r="J13" s="229"/>
      <c r="K13" s="231"/>
      <c r="L13" s="221"/>
      <c r="M13" s="221"/>
      <c r="N13" s="221"/>
      <c r="O13" s="221"/>
      <c r="P13" s="221"/>
      <c r="Q13" s="221"/>
    </row>
    <row r="14" spans="1:17" x14ac:dyDescent="0.2">
      <c r="A14" s="238"/>
      <c r="B14" s="239"/>
      <c r="C14" s="218"/>
      <c r="D14" s="219"/>
      <c r="E14" s="226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</row>
    <row r="15" spans="1:17" x14ac:dyDescent="0.2">
      <c r="A15" s="220"/>
      <c r="B15" s="224"/>
      <c r="C15" s="218"/>
      <c r="D15" s="235" t="s">
        <v>3150</v>
      </c>
      <c r="E15" s="220"/>
      <c r="F15" s="221"/>
      <c r="G15" s="221"/>
      <c r="H15" s="221"/>
      <c r="I15" s="235"/>
      <c r="J15" s="235"/>
      <c r="K15" s="221"/>
      <c r="L15" s="221"/>
      <c r="M15" s="221"/>
      <c r="N15" s="221"/>
      <c r="O15" s="221"/>
      <c r="P15" s="221"/>
      <c r="Q15" s="221"/>
    </row>
    <row r="16" spans="1:17" x14ac:dyDescent="0.2">
      <c r="A16" s="220"/>
      <c r="B16" s="224"/>
      <c r="C16" s="218"/>
      <c r="D16" s="235" t="s">
        <v>309</v>
      </c>
      <c r="E16" s="220"/>
      <c r="F16" s="221"/>
      <c r="G16" s="221"/>
      <c r="H16" s="221"/>
      <c r="I16" s="235"/>
      <c r="J16" s="240" t="s">
        <v>3151</v>
      </c>
      <c r="K16" s="241"/>
      <c r="L16" s="225" t="s">
        <v>114</v>
      </c>
      <c r="M16" s="221"/>
      <c r="N16" s="221"/>
      <c r="O16" s="221"/>
      <c r="P16" s="221"/>
      <c r="Q16" s="221"/>
    </row>
    <row r="17" spans="1:17" x14ac:dyDescent="0.2">
      <c r="A17" s="220"/>
      <c r="B17" s="224"/>
      <c r="C17" s="218"/>
      <c r="D17" s="235" t="s">
        <v>311</v>
      </c>
      <c r="E17" s="220"/>
      <c r="F17" s="221"/>
      <c r="G17" s="221"/>
      <c r="H17" s="221"/>
      <c r="I17" s="235"/>
      <c r="J17" s="240" t="s">
        <v>3152</v>
      </c>
      <c r="K17" s="241"/>
      <c r="L17" s="225" t="s">
        <v>114</v>
      </c>
      <c r="M17" s="221"/>
      <c r="N17" s="221"/>
      <c r="O17" s="221"/>
      <c r="P17" s="221"/>
      <c r="Q17" s="221"/>
    </row>
    <row r="18" spans="1:17" x14ac:dyDescent="0.2">
      <c r="A18" s="220"/>
      <c r="B18" s="224"/>
      <c r="C18" s="218"/>
      <c r="D18" s="235" t="s">
        <v>313</v>
      </c>
      <c r="E18" s="220"/>
      <c r="F18" s="221"/>
      <c r="G18" s="221"/>
      <c r="H18" s="221"/>
      <c r="I18" s="235"/>
      <c r="J18" s="240" t="s">
        <v>3153</v>
      </c>
      <c r="K18" s="241"/>
      <c r="L18" s="225" t="s">
        <v>114</v>
      </c>
      <c r="M18" s="221"/>
      <c r="N18" s="221"/>
      <c r="O18" s="221"/>
      <c r="P18" s="221"/>
      <c r="Q18" s="221"/>
    </row>
    <row r="19" spans="1:17" x14ac:dyDescent="0.2">
      <c r="A19" s="220"/>
      <c r="B19" s="224"/>
      <c r="C19" s="218"/>
      <c r="D19" s="235" t="s">
        <v>115</v>
      </c>
      <c r="E19" s="220"/>
      <c r="F19" s="221"/>
      <c r="G19" s="221"/>
      <c r="H19" s="221"/>
      <c r="I19" s="235"/>
      <c r="J19" s="240" t="s">
        <v>3154</v>
      </c>
      <c r="K19" s="241"/>
      <c r="L19" s="225" t="s">
        <v>114</v>
      </c>
      <c r="M19" s="221"/>
      <c r="N19" s="221"/>
      <c r="O19" s="221"/>
      <c r="P19" s="221"/>
      <c r="Q19" s="221"/>
    </row>
    <row r="20" spans="1:17" x14ac:dyDescent="0.2">
      <c r="A20" s="220"/>
      <c r="B20" s="224"/>
      <c r="C20" s="218"/>
      <c r="D20" s="235" t="s">
        <v>117</v>
      </c>
      <c r="E20" s="220"/>
      <c r="F20" s="221"/>
      <c r="G20" s="221"/>
      <c r="H20" s="221"/>
      <c r="I20" s="235"/>
      <c r="J20" s="240" t="s">
        <v>3155</v>
      </c>
      <c r="K20" s="241"/>
      <c r="L20" s="225" t="s">
        <v>119</v>
      </c>
      <c r="M20" s="221"/>
      <c r="N20" s="221"/>
      <c r="O20" s="221"/>
      <c r="P20" s="221"/>
      <c r="Q20" s="221"/>
    </row>
    <row r="21" spans="1:17" x14ac:dyDescent="0.2">
      <c r="A21" s="220"/>
      <c r="B21" s="224"/>
      <c r="C21" s="218"/>
      <c r="D21" s="242" t="s">
        <v>120</v>
      </c>
      <c r="E21" s="220"/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</row>
    <row r="22" spans="1:17" x14ac:dyDescent="0.2">
      <c r="A22" s="220"/>
      <c r="B22" s="224"/>
      <c r="C22" s="218"/>
      <c r="D22" s="219"/>
      <c r="E22" s="220"/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</row>
    <row r="23" spans="1:17" x14ac:dyDescent="0.2">
      <c r="A23" s="243"/>
      <c r="B23" s="217"/>
      <c r="C23" s="244"/>
      <c r="D23" s="234"/>
      <c r="E23" s="245"/>
      <c r="F23" s="223"/>
      <c r="G23" s="223"/>
      <c r="H23" s="223"/>
      <c r="I23" s="223"/>
      <c r="J23" s="223"/>
      <c r="K23" s="223"/>
      <c r="L23" s="223"/>
      <c r="M23" s="223"/>
      <c r="N23" s="223"/>
      <c r="O23" s="223"/>
      <c r="P23" s="223"/>
      <c r="Q23" s="223"/>
    </row>
    <row r="24" spans="1:17" x14ac:dyDescent="0.2">
      <c r="A24" s="246" t="s">
        <v>121</v>
      </c>
      <c r="B24" s="247" t="s">
        <v>122</v>
      </c>
      <c r="C24" s="246" t="s">
        <v>123</v>
      </c>
      <c r="D24" s="246" t="s">
        <v>124</v>
      </c>
      <c r="E24" s="246" t="s">
        <v>125</v>
      </c>
      <c r="F24" s="246" t="s">
        <v>126</v>
      </c>
      <c r="G24" s="248"/>
      <c r="H24" s="248"/>
      <c r="I24" s="248"/>
      <c r="J24" s="246" t="s">
        <v>127</v>
      </c>
      <c r="K24" s="248"/>
      <c r="L24" s="248"/>
      <c r="M24" s="248"/>
      <c r="N24" s="246" t="s">
        <v>128</v>
      </c>
      <c r="O24" s="246" t="s">
        <v>129</v>
      </c>
      <c r="P24" s="246" t="s">
        <v>130</v>
      </c>
      <c r="Q24" s="246" t="s">
        <v>131</v>
      </c>
    </row>
    <row r="25" spans="1:17" x14ac:dyDescent="0.2">
      <c r="A25" s="248"/>
      <c r="B25" s="249"/>
      <c r="C25" s="250"/>
      <c r="D25" s="246"/>
      <c r="E25" s="248"/>
      <c r="F25" s="246" t="s">
        <v>0</v>
      </c>
      <c r="G25" s="246" t="s">
        <v>132</v>
      </c>
      <c r="H25" s="248"/>
      <c r="I25" s="248"/>
      <c r="J25" s="246" t="s">
        <v>0</v>
      </c>
      <c r="K25" s="246" t="s">
        <v>132</v>
      </c>
      <c r="L25" s="248"/>
      <c r="M25" s="248"/>
      <c r="N25" s="246"/>
      <c r="O25" s="246"/>
      <c r="P25" s="246"/>
      <c r="Q25" s="246"/>
    </row>
    <row r="26" spans="1:17" x14ac:dyDescent="0.2">
      <c r="A26" s="248"/>
      <c r="B26" s="249"/>
      <c r="C26" s="250"/>
      <c r="D26" s="246"/>
      <c r="E26" s="248"/>
      <c r="F26" s="248"/>
      <c r="G26" s="251" t="s">
        <v>133</v>
      </c>
      <c r="H26" s="251" t="s">
        <v>134</v>
      </c>
      <c r="I26" s="251" t="s">
        <v>135</v>
      </c>
      <c r="J26" s="248"/>
      <c r="K26" s="251" t="s">
        <v>133</v>
      </c>
      <c r="L26" s="251" t="s">
        <v>134</v>
      </c>
      <c r="M26" s="251" t="s">
        <v>135</v>
      </c>
      <c r="N26" s="246"/>
      <c r="O26" s="246"/>
      <c r="P26" s="246"/>
      <c r="Q26" s="246"/>
    </row>
    <row r="27" spans="1:17" x14ac:dyDescent="0.2">
      <c r="A27" s="252">
        <v>1</v>
      </c>
      <c r="B27" s="253">
        <v>2</v>
      </c>
      <c r="C27" s="251">
        <v>3</v>
      </c>
      <c r="D27" s="251">
        <v>4</v>
      </c>
      <c r="E27" s="252">
        <v>5</v>
      </c>
      <c r="F27" s="254">
        <v>6</v>
      </c>
      <c r="G27" s="254">
        <v>7</v>
      </c>
      <c r="H27" s="254">
        <v>8</v>
      </c>
      <c r="I27" s="254">
        <v>9</v>
      </c>
      <c r="J27" s="254">
        <v>10</v>
      </c>
      <c r="K27" s="254">
        <v>11</v>
      </c>
      <c r="L27" s="254">
        <v>12</v>
      </c>
      <c r="M27" s="254">
        <v>13</v>
      </c>
      <c r="N27" s="254">
        <v>14</v>
      </c>
      <c r="O27" s="254">
        <v>15</v>
      </c>
      <c r="P27" s="254">
        <v>16</v>
      </c>
      <c r="Q27" s="254">
        <v>17</v>
      </c>
    </row>
    <row r="28" spans="1:17" x14ac:dyDescent="0.2">
      <c r="A28" s="255" t="s">
        <v>3156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</row>
    <row r="29" spans="1:17" ht="55.5" x14ac:dyDescent="0.2">
      <c r="A29" s="252">
        <v>1</v>
      </c>
      <c r="B29" s="258" t="s">
        <v>3157</v>
      </c>
      <c r="C29" s="259" t="s">
        <v>3158</v>
      </c>
      <c r="D29" s="260" t="s">
        <v>176</v>
      </c>
      <c r="E29" s="261" t="s">
        <v>3159</v>
      </c>
      <c r="F29" s="262">
        <v>847.23</v>
      </c>
      <c r="G29" s="262">
        <v>543.42999999999995</v>
      </c>
      <c r="H29" s="262">
        <v>29.99</v>
      </c>
      <c r="I29" s="262">
        <v>0.73</v>
      </c>
      <c r="J29" s="263">
        <v>34</v>
      </c>
      <c r="K29" s="263">
        <v>22</v>
      </c>
      <c r="L29" s="263">
        <v>1</v>
      </c>
      <c r="M29" s="263"/>
      <c r="N29" s="263">
        <v>38.9</v>
      </c>
      <c r="O29" s="263">
        <v>1.56</v>
      </c>
      <c r="P29" s="263">
        <v>0.04</v>
      </c>
      <c r="Q29" s="263"/>
    </row>
    <row r="30" spans="1:17" ht="19.5" x14ac:dyDescent="0.2">
      <c r="A30" s="252"/>
      <c r="B30" s="264"/>
      <c r="C30" s="265" t="s">
        <v>619</v>
      </c>
      <c r="D30" s="261" t="s">
        <v>119</v>
      </c>
      <c r="E30" s="266" t="s">
        <v>3160</v>
      </c>
      <c r="F30" s="267">
        <v>13.97</v>
      </c>
      <c r="G30" s="267">
        <v>13.97</v>
      </c>
      <c r="H30" s="263"/>
      <c r="I30" s="263"/>
      <c r="J30" s="267">
        <v>21.79</v>
      </c>
      <c r="K30" s="267">
        <v>21.79</v>
      </c>
      <c r="L30" s="263"/>
      <c r="M30" s="263"/>
      <c r="N30" s="263"/>
      <c r="O30" s="263"/>
      <c r="P30" s="263"/>
      <c r="Q30" s="263"/>
    </row>
    <row r="31" spans="1:17" ht="33.75" x14ac:dyDescent="0.2">
      <c r="A31" s="252"/>
      <c r="B31" s="268" t="s">
        <v>654</v>
      </c>
      <c r="C31" s="265" t="s">
        <v>655</v>
      </c>
      <c r="D31" s="261" t="s">
        <v>146</v>
      </c>
      <c r="E31" s="266" t="s">
        <v>1326</v>
      </c>
      <c r="F31" s="267">
        <v>172.79</v>
      </c>
      <c r="G31" s="263"/>
      <c r="H31" s="267">
        <v>172.79</v>
      </c>
      <c r="I31" s="267">
        <v>18.2</v>
      </c>
      <c r="J31" s="263"/>
      <c r="K31" s="263"/>
      <c r="L31" s="263"/>
      <c r="M31" s="263"/>
      <c r="N31" s="263"/>
      <c r="O31" s="263"/>
      <c r="P31" s="263"/>
      <c r="Q31" s="263"/>
    </row>
    <row r="32" spans="1:17" ht="19.5" x14ac:dyDescent="0.2">
      <c r="A32" s="252"/>
      <c r="B32" s="268" t="s">
        <v>3161</v>
      </c>
      <c r="C32" s="265" t="s">
        <v>1482</v>
      </c>
      <c r="D32" s="261" t="s">
        <v>146</v>
      </c>
      <c r="E32" s="266" t="s">
        <v>3162</v>
      </c>
      <c r="F32" s="267">
        <v>2.86</v>
      </c>
      <c r="G32" s="263"/>
      <c r="H32" s="267">
        <v>2.86</v>
      </c>
      <c r="I32" s="263"/>
      <c r="J32" s="267">
        <v>0.74</v>
      </c>
      <c r="K32" s="263"/>
      <c r="L32" s="267">
        <v>0.74</v>
      </c>
      <c r="M32" s="263"/>
      <c r="N32" s="263"/>
      <c r="O32" s="263"/>
      <c r="P32" s="263"/>
      <c r="Q32" s="263"/>
    </row>
    <row r="33" spans="1:17" ht="22.5" x14ac:dyDescent="0.2">
      <c r="A33" s="252"/>
      <c r="B33" s="268" t="s">
        <v>2603</v>
      </c>
      <c r="C33" s="265" t="s">
        <v>663</v>
      </c>
      <c r="D33" s="261" t="s">
        <v>146</v>
      </c>
      <c r="E33" s="266" t="s">
        <v>1326</v>
      </c>
      <c r="F33" s="267">
        <v>119.46</v>
      </c>
      <c r="G33" s="263"/>
      <c r="H33" s="267">
        <v>119.46</v>
      </c>
      <c r="I33" s="263"/>
      <c r="J33" s="263"/>
      <c r="K33" s="263"/>
      <c r="L33" s="263"/>
      <c r="M33" s="263"/>
      <c r="N33" s="263"/>
      <c r="O33" s="263"/>
      <c r="P33" s="263"/>
      <c r="Q33" s="263"/>
    </row>
    <row r="34" spans="1:17" ht="22.5" x14ac:dyDescent="0.2">
      <c r="A34" s="252"/>
      <c r="B34" s="268" t="s">
        <v>3163</v>
      </c>
      <c r="C34" s="265" t="s">
        <v>3164</v>
      </c>
      <c r="D34" s="261" t="s">
        <v>216</v>
      </c>
      <c r="E34" s="266" t="s">
        <v>3165</v>
      </c>
      <c r="F34" s="267">
        <v>23623.88</v>
      </c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</row>
    <row r="35" spans="1:17" ht="22.5" x14ac:dyDescent="0.2">
      <c r="A35" s="252"/>
      <c r="B35" s="268" t="s">
        <v>3166</v>
      </c>
      <c r="C35" s="265" t="s">
        <v>3167</v>
      </c>
      <c r="D35" s="261" t="s">
        <v>216</v>
      </c>
      <c r="E35" s="266" t="s">
        <v>3168</v>
      </c>
      <c r="F35" s="267">
        <v>13351.8</v>
      </c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</row>
    <row r="36" spans="1:17" ht="45" x14ac:dyDescent="0.2">
      <c r="A36" s="252"/>
      <c r="B36" s="268" t="s">
        <v>3009</v>
      </c>
      <c r="C36" s="265" t="s">
        <v>2790</v>
      </c>
      <c r="D36" s="261" t="s">
        <v>231</v>
      </c>
      <c r="E36" s="266" t="s">
        <v>3169</v>
      </c>
      <c r="F36" s="267">
        <v>200.94</v>
      </c>
      <c r="G36" s="263"/>
      <c r="H36" s="263"/>
      <c r="I36" s="263"/>
      <c r="J36" s="267">
        <v>0.88</v>
      </c>
      <c r="K36" s="263"/>
      <c r="L36" s="263"/>
      <c r="M36" s="263"/>
      <c r="N36" s="263"/>
      <c r="O36" s="263"/>
      <c r="P36" s="263"/>
      <c r="Q36" s="263"/>
    </row>
    <row r="37" spans="1:17" ht="22.5" x14ac:dyDescent="0.2">
      <c r="A37" s="252"/>
      <c r="B37" s="268" t="s">
        <v>3170</v>
      </c>
      <c r="C37" s="265" t="s">
        <v>2794</v>
      </c>
      <c r="D37" s="261" t="s">
        <v>176</v>
      </c>
      <c r="E37" s="266" t="s">
        <v>3171</v>
      </c>
      <c r="F37" s="267">
        <v>92.85</v>
      </c>
      <c r="G37" s="263"/>
      <c r="H37" s="263"/>
      <c r="I37" s="263"/>
      <c r="J37" s="267">
        <v>7.58</v>
      </c>
      <c r="K37" s="263"/>
      <c r="L37" s="263"/>
      <c r="M37" s="263"/>
      <c r="N37" s="263"/>
      <c r="O37" s="263"/>
      <c r="P37" s="263"/>
      <c r="Q37" s="263"/>
    </row>
    <row r="38" spans="1:17" ht="22.5" x14ac:dyDescent="0.2">
      <c r="A38" s="252"/>
      <c r="B38" s="268" t="s">
        <v>3172</v>
      </c>
      <c r="C38" s="265" t="s">
        <v>3173</v>
      </c>
      <c r="D38" s="261" t="s">
        <v>176</v>
      </c>
      <c r="E38" s="266" t="s">
        <v>3174</v>
      </c>
      <c r="F38" s="267">
        <v>42.37</v>
      </c>
      <c r="G38" s="263"/>
      <c r="H38" s="263"/>
      <c r="I38" s="263"/>
      <c r="J38" s="267">
        <v>1.75</v>
      </c>
      <c r="K38" s="263"/>
      <c r="L38" s="263"/>
      <c r="M38" s="263"/>
      <c r="N38" s="263"/>
      <c r="O38" s="263"/>
      <c r="P38" s="263"/>
      <c r="Q38" s="263"/>
    </row>
    <row r="39" spans="1:17" ht="22.5" x14ac:dyDescent="0.2">
      <c r="A39" s="252"/>
      <c r="B39" s="268" t="s">
        <v>668</v>
      </c>
      <c r="C39" s="265" t="s">
        <v>482</v>
      </c>
      <c r="D39" s="261" t="s">
        <v>71</v>
      </c>
      <c r="E39" s="266" t="s">
        <v>3175</v>
      </c>
      <c r="F39" s="267">
        <v>1</v>
      </c>
      <c r="G39" s="263"/>
      <c r="H39" s="263"/>
      <c r="I39" s="263"/>
      <c r="J39" s="267">
        <v>0.43</v>
      </c>
      <c r="K39" s="263"/>
      <c r="L39" s="263"/>
      <c r="M39" s="263"/>
      <c r="N39" s="263"/>
      <c r="O39" s="263"/>
      <c r="P39" s="263"/>
      <c r="Q39" s="263"/>
    </row>
    <row r="40" spans="1:17" ht="75" x14ac:dyDescent="0.2">
      <c r="A40" s="252">
        <v>2</v>
      </c>
      <c r="B40" s="258" t="s">
        <v>2526</v>
      </c>
      <c r="C40" s="259" t="s">
        <v>3176</v>
      </c>
      <c r="D40" s="260" t="s">
        <v>346</v>
      </c>
      <c r="E40" s="287">
        <v>2</v>
      </c>
      <c r="F40" s="262" t="s">
        <v>3177</v>
      </c>
      <c r="G40" s="263"/>
      <c r="H40" s="263"/>
      <c r="I40" s="263"/>
      <c r="J40" s="263">
        <v>121</v>
      </c>
      <c r="K40" s="263"/>
      <c r="L40" s="263"/>
      <c r="M40" s="263"/>
      <c r="N40" s="263"/>
      <c r="O40" s="263"/>
      <c r="P40" s="263"/>
      <c r="Q40" s="263"/>
    </row>
    <row r="41" spans="1:17" ht="75" x14ac:dyDescent="0.2">
      <c r="A41" s="252">
        <v>3</v>
      </c>
      <c r="B41" s="258" t="s">
        <v>2526</v>
      </c>
      <c r="C41" s="259" t="s">
        <v>3178</v>
      </c>
      <c r="D41" s="260" t="s">
        <v>346</v>
      </c>
      <c r="E41" s="287">
        <v>2</v>
      </c>
      <c r="F41" s="262" t="s">
        <v>3177</v>
      </c>
      <c r="G41" s="263"/>
      <c r="H41" s="263"/>
      <c r="I41" s="263"/>
      <c r="J41" s="263">
        <v>121</v>
      </c>
      <c r="K41" s="263"/>
      <c r="L41" s="263"/>
      <c r="M41" s="263"/>
      <c r="N41" s="263"/>
      <c r="O41" s="263"/>
      <c r="P41" s="263"/>
      <c r="Q41" s="263"/>
    </row>
    <row r="42" spans="1:17" ht="31.5" x14ac:dyDescent="0.2">
      <c r="A42" s="252">
        <v>4</v>
      </c>
      <c r="B42" s="258" t="s">
        <v>3179</v>
      </c>
      <c r="C42" s="259" t="s">
        <v>3180</v>
      </c>
      <c r="D42" s="260" t="s">
        <v>423</v>
      </c>
      <c r="E42" s="287">
        <v>28</v>
      </c>
      <c r="F42" s="262">
        <v>7.32</v>
      </c>
      <c r="G42" s="262">
        <v>6.88</v>
      </c>
      <c r="H42" s="263"/>
      <c r="I42" s="263"/>
      <c r="J42" s="263">
        <v>205</v>
      </c>
      <c r="K42" s="263">
        <v>193</v>
      </c>
      <c r="L42" s="263"/>
      <c r="M42" s="263"/>
      <c r="N42" s="263">
        <v>0.5</v>
      </c>
      <c r="O42" s="263">
        <v>14</v>
      </c>
      <c r="P42" s="263"/>
      <c r="Q42" s="263"/>
    </row>
    <row r="43" spans="1:17" ht="19.5" x14ac:dyDescent="0.2">
      <c r="A43" s="252"/>
      <c r="B43" s="264"/>
      <c r="C43" s="265" t="s">
        <v>514</v>
      </c>
      <c r="D43" s="261" t="s">
        <v>119</v>
      </c>
      <c r="E43" s="266" t="s">
        <v>3181</v>
      </c>
      <c r="F43" s="267">
        <v>13.76</v>
      </c>
      <c r="G43" s="267">
        <v>13.76</v>
      </c>
      <c r="H43" s="263"/>
      <c r="I43" s="263"/>
      <c r="J43" s="267">
        <v>192.64</v>
      </c>
      <c r="K43" s="267">
        <v>192.64</v>
      </c>
      <c r="L43" s="263"/>
      <c r="M43" s="263"/>
      <c r="N43" s="263"/>
      <c r="O43" s="263"/>
      <c r="P43" s="263"/>
      <c r="Q43" s="263"/>
    </row>
    <row r="44" spans="1:17" ht="45" x14ac:dyDescent="0.2">
      <c r="A44" s="252"/>
      <c r="B44" s="268" t="s">
        <v>3182</v>
      </c>
      <c r="C44" s="265" t="s">
        <v>2519</v>
      </c>
      <c r="D44" s="261" t="s">
        <v>216</v>
      </c>
      <c r="E44" s="266" t="s">
        <v>3183</v>
      </c>
      <c r="F44" s="267">
        <v>12780.6</v>
      </c>
      <c r="G44" s="263"/>
      <c r="H44" s="263"/>
      <c r="I44" s="263"/>
      <c r="J44" s="267">
        <v>3.83</v>
      </c>
      <c r="K44" s="263"/>
      <c r="L44" s="263"/>
      <c r="M44" s="263"/>
      <c r="N44" s="263"/>
      <c r="O44" s="263"/>
      <c r="P44" s="263"/>
      <c r="Q44" s="263"/>
    </row>
    <row r="45" spans="1:17" ht="22.5" x14ac:dyDescent="0.2">
      <c r="A45" s="252"/>
      <c r="B45" s="268" t="s">
        <v>3184</v>
      </c>
      <c r="C45" s="265" t="s">
        <v>3167</v>
      </c>
      <c r="D45" s="261" t="s">
        <v>216</v>
      </c>
      <c r="E45" s="266" t="s">
        <v>3183</v>
      </c>
      <c r="F45" s="267">
        <v>13351.8</v>
      </c>
      <c r="G45" s="263"/>
      <c r="H45" s="263"/>
      <c r="I45" s="263"/>
      <c r="J45" s="267">
        <v>4.01</v>
      </c>
      <c r="K45" s="263"/>
      <c r="L45" s="263"/>
      <c r="M45" s="263"/>
      <c r="N45" s="263"/>
      <c r="O45" s="263"/>
      <c r="P45" s="263"/>
      <c r="Q45" s="263"/>
    </row>
    <row r="46" spans="1:17" ht="22.5" x14ac:dyDescent="0.2">
      <c r="A46" s="252"/>
      <c r="B46" s="268" t="s">
        <v>2678</v>
      </c>
      <c r="C46" s="265" t="s">
        <v>2679</v>
      </c>
      <c r="D46" s="261" t="s">
        <v>216</v>
      </c>
      <c r="E46" s="266" t="s">
        <v>3185</v>
      </c>
      <c r="F46" s="267">
        <v>784.21</v>
      </c>
      <c r="G46" s="263"/>
      <c r="H46" s="263"/>
      <c r="I46" s="263"/>
      <c r="J46" s="267">
        <v>1.1000000000000001</v>
      </c>
      <c r="K46" s="263"/>
      <c r="L46" s="263"/>
      <c r="M46" s="263"/>
      <c r="N46" s="263"/>
      <c r="O46" s="263"/>
      <c r="P46" s="263"/>
      <c r="Q46" s="263"/>
    </row>
    <row r="47" spans="1:17" ht="22.5" x14ac:dyDescent="0.2">
      <c r="A47" s="252"/>
      <c r="B47" s="268" t="s">
        <v>3186</v>
      </c>
      <c r="C47" s="265" t="s">
        <v>482</v>
      </c>
      <c r="D47" s="261" t="s">
        <v>71</v>
      </c>
      <c r="E47" s="266" t="s">
        <v>3187</v>
      </c>
      <c r="F47" s="267">
        <v>1</v>
      </c>
      <c r="G47" s="263"/>
      <c r="H47" s="263"/>
      <c r="I47" s="263"/>
      <c r="J47" s="267">
        <v>3.92</v>
      </c>
      <c r="K47" s="263"/>
      <c r="L47" s="263"/>
      <c r="M47" s="263"/>
      <c r="N47" s="263"/>
      <c r="O47" s="263"/>
      <c r="P47" s="263"/>
      <c r="Q47" s="263"/>
    </row>
    <row r="48" spans="1:17" ht="24" x14ac:dyDescent="0.2">
      <c r="A48" s="252">
        <v>5</v>
      </c>
      <c r="B48" s="258" t="s">
        <v>3188</v>
      </c>
      <c r="C48" s="259" t="s">
        <v>3189</v>
      </c>
      <c r="D48" s="260" t="s">
        <v>346</v>
      </c>
      <c r="E48" s="287">
        <v>28</v>
      </c>
      <c r="F48" s="262">
        <v>2.85</v>
      </c>
      <c r="G48" s="263"/>
      <c r="H48" s="263"/>
      <c r="I48" s="263"/>
      <c r="J48" s="263">
        <v>80</v>
      </c>
      <c r="K48" s="263"/>
      <c r="L48" s="263"/>
      <c r="M48" s="263"/>
      <c r="N48" s="263"/>
      <c r="O48" s="263"/>
      <c r="P48" s="263"/>
      <c r="Q48" s="263"/>
    </row>
    <row r="49" spans="1:17" ht="79.5" x14ac:dyDescent="0.2">
      <c r="A49" s="252">
        <v>6</v>
      </c>
      <c r="B49" s="258" t="s">
        <v>3190</v>
      </c>
      <c r="C49" s="259" t="s">
        <v>3191</v>
      </c>
      <c r="D49" s="260" t="s">
        <v>176</v>
      </c>
      <c r="E49" s="261" t="s">
        <v>588</v>
      </c>
      <c r="F49" s="262">
        <v>5292.51</v>
      </c>
      <c r="G49" s="262">
        <v>1233.55</v>
      </c>
      <c r="H49" s="262">
        <v>1915.67</v>
      </c>
      <c r="I49" s="262">
        <v>687.03</v>
      </c>
      <c r="J49" s="263">
        <v>1059</v>
      </c>
      <c r="K49" s="263">
        <v>247</v>
      </c>
      <c r="L49" s="263">
        <v>383</v>
      </c>
      <c r="M49" s="263">
        <v>137</v>
      </c>
      <c r="N49" s="263">
        <v>88.3</v>
      </c>
      <c r="O49" s="263">
        <v>17.66</v>
      </c>
      <c r="P49" s="263">
        <v>43.76</v>
      </c>
      <c r="Q49" s="263">
        <v>8.75</v>
      </c>
    </row>
    <row r="50" spans="1:17" ht="19.5" x14ac:dyDescent="0.2">
      <c r="A50" s="252"/>
      <c r="B50" s="264"/>
      <c r="C50" s="265" t="s">
        <v>619</v>
      </c>
      <c r="D50" s="261" t="s">
        <v>119</v>
      </c>
      <c r="E50" s="266" t="s">
        <v>3192</v>
      </c>
      <c r="F50" s="267">
        <v>13.97</v>
      </c>
      <c r="G50" s="267">
        <v>13.97</v>
      </c>
      <c r="H50" s="263"/>
      <c r="I50" s="263"/>
      <c r="J50" s="267">
        <v>246.71</v>
      </c>
      <c r="K50" s="267">
        <v>246.71</v>
      </c>
      <c r="L50" s="263"/>
      <c r="M50" s="263"/>
      <c r="N50" s="263"/>
      <c r="O50" s="263"/>
      <c r="P50" s="263"/>
      <c r="Q50" s="263"/>
    </row>
    <row r="51" spans="1:17" ht="33.75" x14ac:dyDescent="0.2">
      <c r="A51" s="252"/>
      <c r="B51" s="268" t="s">
        <v>654</v>
      </c>
      <c r="C51" s="265" t="s">
        <v>655</v>
      </c>
      <c r="D51" s="261" t="s">
        <v>146</v>
      </c>
      <c r="E51" s="266" t="s">
        <v>3193</v>
      </c>
      <c r="F51" s="267">
        <v>172.79</v>
      </c>
      <c r="G51" s="263"/>
      <c r="H51" s="267">
        <v>172.79</v>
      </c>
      <c r="I51" s="267">
        <v>18.2</v>
      </c>
      <c r="J51" s="267">
        <v>46.65</v>
      </c>
      <c r="K51" s="263"/>
      <c r="L51" s="267">
        <v>46.65</v>
      </c>
      <c r="M51" s="267">
        <v>4.91</v>
      </c>
      <c r="N51" s="263"/>
      <c r="O51" s="263"/>
      <c r="P51" s="263"/>
      <c r="Q51" s="263"/>
    </row>
    <row r="52" spans="1:17" ht="22.5" x14ac:dyDescent="0.2">
      <c r="A52" s="252"/>
      <c r="B52" s="268" t="s">
        <v>2270</v>
      </c>
      <c r="C52" s="265" t="s">
        <v>2271</v>
      </c>
      <c r="D52" s="261" t="s">
        <v>146</v>
      </c>
      <c r="E52" s="266" t="s">
        <v>3194</v>
      </c>
      <c r="F52" s="267">
        <v>34.08</v>
      </c>
      <c r="G52" s="263"/>
      <c r="H52" s="267">
        <v>34.08</v>
      </c>
      <c r="I52" s="267">
        <v>15.62</v>
      </c>
      <c r="J52" s="267">
        <v>289</v>
      </c>
      <c r="K52" s="263"/>
      <c r="L52" s="267">
        <v>289</v>
      </c>
      <c r="M52" s="267">
        <v>132.46</v>
      </c>
      <c r="N52" s="263"/>
      <c r="O52" s="263"/>
      <c r="P52" s="263"/>
      <c r="Q52" s="263"/>
    </row>
    <row r="53" spans="1:17" ht="19.5" x14ac:dyDescent="0.2">
      <c r="A53" s="252"/>
      <c r="B53" s="268" t="s">
        <v>2773</v>
      </c>
      <c r="C53" s="265" t="s">
        <v>1482</v>
      </c>
      <c r="D53" s="261" t="s">
        <v>146</v>
      </c>
      <c r="E53" s="266" t="s">
        <v>3195</v>
      </c>
      <c r="F53" s="267">
        <v>2.86</v>
      </c>
      <c r="G53" s="263"/>
      <c r="H53" s="267">
        <v>2.86</v>
      </c>
      <c r="I53" s="263"/>
      <c r="J53" s="267">
        <v>14.64</v>
      </c>
      <c r="K53" s="263"/>
      <c r="L53" s="267">
        <v>14.64</v>
      </c>
      <c r="M53" s="263"/>
      <c r="N53" s="263"/>
      <c r="O53" s="263"/>
      <c r="P53" s="263"/>
      <c r="Q53" s="263"/>
    </row>
    <row r="54" spans="1:17" ht="22.5" x14ac:dyDescent="0.2">
      <c r="A54" s="252"/>
      <c r="B54" s="268" t="s">
        <v>2858</v>
      </c>
      <c r="C54" s="265" t="s">
        <v>663</v>
      </c>
      <c r="D54" s="261" t="s">
        <v>146</v>
      </c>
      <c r="E54" s="266" t="s">
        <v>3193</v>
      </c>
      <c r="F54" s="267">
        <v>119.46</v>
      </c>
      <c r="G54" s="263"/>
      <c r="H54" s="267">
        <v>119.46</v>
      </c>
      <c r="I54" s="263"/>
      <c r="J54" s="267">
        <v>32.25</v>
      </c>
      <c r="K54" s="263"/>
      <c r="L54" s="267">
        <v>32.25</v>
      </c>
      <c r="M54" s="263"/>
      <c r="N54" s="263"/>
      <c r="O54" s="263"/>
      <c r="P54" s="263"/>
      <c r="Q54" s="263"/>
    </row>
    <row r="55" spans="1:17" ht="22.5" x14ac:dyDescent="0.2">
      <c r="A55" s="252"/>
      <c r="B55" s="268" t="s">
        <v>3042</v>
      </c>
      <c r="C55" s="265" t="s">
        <v>3043</v>
      </c>
      <c r="D55" s="261" t="s">
        <v>216</v>
      </c>
      <c r="E55" s="266" t="s">
        <v>3196</v>
      </c>
      <c r="F55" s="267">
        <v>11428.51</v>
      </c>
      <c r="G55" s="263"/>
      <c r="H55" s="263"/>
      <c r="I55" s="263"/>
      <c r="J55" s="267">
        <v>6.86</v>
      </c>
      <c r="K55" s="263"/>
      <c r="L55" s="263"/>
      <c r="M55" s="263"/>
      <c r="N55" s="263"/>
      <c r="O55" s="263"/>
      <c r="P55" s="263"/>
      <c r="Q55" s="263"/>
    </row>
    <row r="56" spans="1:17" ht="45" x14ac:dyDescent="0.2">
      <c r="A56" s="252"/>
      <c r="B56" s="268" t="s">
        <v>3009</v>
      </c>
      <c r="C56" s="265" t="s">
        <v>2790</v>
      </c>
      <c r="D56" s="261" t="s">
        <v>231</v>
      </c>
      <c r="E56" s="266" t="s">
        <v>2925</v>
      </c>
      <c r="F56" s="267">
        <v>200.94</v>
      </c>
      <c r="G56" s="263"/>
      <c r="H56" s="263"/>
      <c r="I56" s="263"/>
      <c r="J56" s="267">
        <v>12.46</v>
      </c>
      <c r="K56" s="263"/>
      <c r="L56" s="263"/>
      <c r="M56" s="263"/>
      <c r="N56" s="263"/>
      <c r="O56" s="263"/>
      <c r="P56" s="263"/>
      <c r="Q56" s="263"/>
    </row>
    <row r="57" spans="1:17" ht="22.5" x14ac:dyDescent="0.2">
      <c r="A57" s="252"/>
      <c r="B57" s="268" t="s">
        <v>3170</v>
      </c>
      <c r="C57" s="265" t="s">
        <v>2794</v>
      </c>
      <c r="D57" s="261" t="s">
        <v>176</v>
      </c>
      <c r="E57" s="266" t="s">
        <v>3197</v>
      </c>
      <c r="F57" s="267">
        <v>92.85</v>
      </c>
      <c r="G57" s="263"/>
      <c r="H57" s="263"/>
      <c r="I57" s="263"/>
      <c r="J57" s="267">
        <v>75.77</v>
      </c>
      <c r="K57" s="263"/>
      <c r="L57" s="263"/>
      <c r="M57" s="263"/>
      <c r="N57" s="263"/>
      <c r="O57" s="263"/>
      <c r="P57" s="263"/>
      <c r="Q57" s="263"/>
    </row>
    <row r="58" spans="1:17" ht="22.5" x14ac:dyDescent="0.2">
      <c r="A58" s="252"/>
      <c r="B58" s="268" t="s">
        <v>3198</v>
      </c>
      <c r="C58" s="265" t="s">
        <v>3199</v>
      </c>
      <c r="D58" s="261" t="s">
        <v>176</v>
      </c>
      <c r="E58" s="266" t="s">
        <v>3200</v>
      </c>
      <c r="F58" s="267">
        <v>476</v>
      </c>
      <c r="G58" s="263"/>
      <c r="H58" s="263"/>
      <c r="I58" s="263"/>
      <c r="J58" s="267">
        <v>97.1</v>
      </c>
      <c r="K58" s="263"/>
      <c r="L58" s="263"/>
      <c r="M58" s="263"/>
      <c r="N58" s="263"/>
      <c r="O58" s="263"/>
      <c r="P58" s="263"/>
      <c r="Q58" s="263"/>
    </row>
    <row r="59" spans="1:17" ht="22.5" x14ac:dyDescent="0.2">
      <c r="A59" s="252"/>
      <c r="B59" s="268" t="s">
        <v>3201</v>
      </c>
      <c r="C59" s="265" t="s">
        <v>2924</v>
      </c>
      <c r="D59" s="261" t="s">
        <v>176</v>
      </c>
      <c r="E59" s="266" t="s">
        <v>3202</v>
      </c>
      <c r="F59" s="267">
        <v>567.16</v>
      </c>
      <c r="G59" s="263"/>
      <c r="H59" s="263"/>
      <c r="I59" s="263"/>
      <c r="J59" s="267">
        <v>231.4</v>
      </c>
      <c r="K59" s="263"/>
      <c r="L59" s="263"/>
      <c r="M59" s="263"/>
      <c r="N59" s="263"/>
      <c r="O59" s="263"/>
      <c r="P59" s="263"/>
      <c r="Q59" s="263"/>
    </row>
    <row r="60" spans="1:17" ht="22.5" x14ac:dyDescent="0.2">
      <c r="A60" s="252"/>
      <c r="B60" s="268" t="s">
        <v>3203</v>
      </c>
      <c r="C60" s="265" t="s">
        <v>482</v>
      </c>
      <c r="D60" s="261" t="s">
        <v>71</v>
      </c>
      <c r="E60" s="266" t="s">
        <v>3204</v>
      </c>
      <c r="F60" s="267">
        <v>1</v>
      </c>
      <c r="G60" s="263"/>
      <c r="H60" s="263"/>
      <c r="I60" s="263"/>
      <c r="J60" s="267">
        <v>4.93</v>
      </c>
      <c r="K60" s="263"/>
      <c r="L60" s="263"/>
      <c r="M60" s="263"/>
      <c r="N60" s="263"/>
      <c r="O60" s="263"/>
      <c r="P60" s="263"/>
      <c r="Q60" s="263"/>
    </row>
    <row r="61" spans="1:17" ht="99" x14ac:dyDescent="0.2">
      <c r="A61" s="252">
        <v>7</v>
      </c>
      <c r="B61" s="258" t="s">
        <v>2526</v>
      </c>
      <c r="C61" s="259" t="s">
        <v>3205</v>
      </c>
      <c r="D61" s="260" t="s">
        <v>346</v>
      </c>
      <c r="E61" s="287">
        <v>20</v>
      </c>
      <c r="F61" s="262" t="s">
        <v>3206</v>
      </c>
      <c r="G61" s="263"/>
      <c r="H61" s="263"/>
      <c r="I61" s="263"/>
      <c r="J61" s="263">
        <v>12982</v>
      </c>
      <c r="K61" s="263"/>
      <c r="L61" s="263"/>
      <c r="M61" s="263"/>
      <c r="N61" s="263"/>
      <c r="O61" s="263"/>
      <c r="P61" s="263"/>
      <c r="Q61" s="263"/>
    </row>
    <row r="62" spans="1:17" ht="79.5" x14ac:dyDescent="0.2">
      <c r="A62" s="252">
        <v>8</v>
      </c>
      <c r="B62" s="258" t="s">
        <v>3207</v>
      </c>
      <c r="C62" s="259" t="s">
        <v>3208</v>
      </c>
      <c r="D62" s="260" t="s">
        <v>176</v>
      </c>
      <c r="E62" s="261" t="s">
        <v>3209</v>
      </c>
      <c r="F62" s="262">
        <v>5119.74</v>
      </c>
      <c r="G62" s="262">
        <v>1304.8</v>
      </c>
      <c r="H62" s="262">
        <v>1670.22</v>
      </c>
      <c r="I62" s="262">
        <v>639.34</v>
      </c>
      <c r="J62" s="263">
        <v>205</v>
      </c>
      <c r="K62" s="263">
        <v>52</v>
      </c>
      <c r="L62" s="263">
        <v>67</v>
      </c>
      <c r="M62" s="263">
        <v>26</v>
      </c>
      <c r="N62" s="263">
        <v>93.4</v>
      </c>
      <c r="O62" s="263">
        <v>3.74</v>
      </c>
      <c r="P62" s="263">
        <v>40.799999999999997</v>
      </c>
      <c r="Q62" s="263">
        <v>1.63</v>
      </c>
    </row>
    <row r="63" spans="1:17" ht="19.5" x14ac:dyDescent="0.2">
      <c r="A63" s="252"/>
      <c r="B63" s="264"/>
      <c r="C63" s="265" t="s">
        <v>619</v>
      </c>
      <c r="D63" s="261" t="s">
        <v>119</v>
      </c>
      <c r="E63" s="266" t="s">
        <v>3210</v>
      </c>
      <c r="F63" s="267">
        <v>13.97</v>
      </c>
      <c r="G63" s="267">
        <v>13.97</v>
      </c>
      <c r="H63" s="263"/>
      <c r="I63" s="263"/>
      <c r="J63" s="267">
        <v>52.25</v>
      </c>
      <c r="K63" s="267">
        <v>52.25</v>
      </c>
      <c r="L63" s="263"/>
      <c r="M63" s="263"/>
      <c r="N63" s="263"/>
      <c r="O63" s="263"/>
      <c r="P63" s="263"/>
      <c r="Q63" s="263"/>
    </row>
    <row r="64" spans="1:17" ht="33.75" x14ac:dyDescent="0.2">
      <c r="A64" s="252"/>
      <c r="B64" s="268" t="s">
        <v>654</v>
      </c>
      <c r="C64" s="265" t="s">
        <v>655</v>
      </c>
      <c r="D64" s="261" t="s">
        <v>146</v>
      </c>
      <c r="E64" s="266" t="s">
        <v>3211</v>
      </c>
      <c r="F64" s="267">
        <v>172.79</v>
      </c>
      <c r="G64" s="263"/>
      <c r="H64" s="267">
        <v>172.79</v>
      </c>
      <c r="I64" s="267">
        <v>18.2</v>
      </c>
      <c r="J64" s="267">
        <v>5.18</v>
      </c>
      <c r="K64" s="263"/>
      <c r="L64" s="267">
        <v>5.18</v>
      </c>
      <c r="M64" s="267">
        <v>0.55000000000000004</v>
      </c>
      <c r="N64" s="263"/>
      <c r="O64" s="263"/>
      <c r="P64" s="263"/>
      <c r="Q64" s="263"/>
    </row>
    <row r="65" spans="1:17" ht="22.5" x14ac:dyDescent="0.2">
      <c r="A65" s="252"/>
      <c r="B65" s="268" t="s">
        <v>2270</v>
      </c>
      <c r="C65" s="265" t="s">
        <v>2271</v>
      </c>
      <c r="D65" s="261" t="s">
        <v>146</v>
      </c>
      <c r="E65" s="266" t="s">
        <v>3212</v>
      </c>
      <c r="F65" s="267">
        <v>34.08</v>
      </c>
      <c r="G65" s="263"/>
      <c r="H65" s="267">
        <v>34.08</v>
      </c>
      <c r="I65" s="267">
        <v>15.62</v>
      </c>
      <c r="J65" s="267">
        <v>54.53</v>
      </c>
      <c r="K65" s="263"/>
      <c r="L65" s="267">
        <v>54.53</v>
      </c>
      <c r="M65" s="267">
        <v>24.99</v>
      </c>
      <c r="N65" s="263"/>
      <c r="O65" s="263"/>
      <c r="P65" s="263"/>
      <c r="Q65" s="263"/>
    </row>
    <row r="66" spans="1:17" ht="19.5" x14ac:dyDescent="0.2">
      <c r="A66" s="252"/>
      <c r="B66" s="268" t="s">
        <v>2773</v>
      </c>
      <c r="C66" s="265" t="s">
        <v>1482</v>
      </c>
      <c r="D66" s="261" t="s">
        <v>146</v>
      </c>
      <c r="E66" s="266" t="s">
        <v>3213</v>
      </c>
      <c r="F66" s="267">
        <v>2.86</v>
      </c>
      <c r="G66" s="263"/>
      <c r="H66" s="267">
        <v>2.86</v>
      </c>
      <c r="I66" s="263"/>
      <c r="J66" s="267">
        <v>2.92</v>
      </c>
      <c r="K66" s="263"/>
      <c r="L66" s="267">
        <v>2.92</v>
      </c>
      <c r="M66" s="263"/>
      <c r="N66" s="263"/>
      <c r="O66" s="263"/>
      <c r="P66" s="263"/>
      <c r="Q66" s="263"/>
    </row>
    <row r="67" spans="1:17" ht="22.5" x14ac:dyDescent="0.2">
      <c r="A67" s="252"/>
      <c r="B67" s="268" t="s">
        <v>2858</v>
      </c>
      <c r="C67" s="265" t="s">
        <v>663</v>
      </c>
      <c r="D67" s="261" t="s">
        <v>146</v>
      </c>
      <c r="E67" s="266" t="s">
        <v>3211</v>
      </c>
      <c r="F67" s="267">
        <v>119.46</v>
      </c>
      <c r="G67" s="263"/>
      <c r="H67" s="267">
        <v>119.46</v>
      </c>
      <c r="I67" s="263"/>
      <c r="J67" s="267">
        <v>3.58</v>
      </c>
      <c r="K67" s="263"/>
      <c r="L67" s="267">
        <v>3.58</v>
      </c>
      <c r="M67" s="263"/>
      <c r="N67" s="263"/>
      <c r="O67" s="263"/>
      <c r="P67" s="263"/>
      <c r="Q67" s="263"/>
    </row>
    <row r="68" spans="1:17" ht="22.5" x14ac:dyDescent="0.2">
      <c r="A68" s="252"/>
      <c r="B68" s="268" t="s">
        <v>3042</v>
      </c>
      <c r="C68" s="265" t="s">
        <v>3043</v>
      </c>
      <c r="D68" s="261" t="s">
        <v>216</v>
      </c>
      <c r="E68" s="266" t="s">
        <v>3214</v>
      </c>
      <c r="F68" s="267">
        <v>11428.51</v>
      </c>
      <c r="G68" s="263"/>
      <c r="H68" s="263"/>
      <c r="I68" s="263"/>
      <c r="J68" s="267">
        <v>1.1399999999999999</v>
      </c>
      <c r="K68" s="263"/>
      <c r="L68" s="263"/>
      <c r="M68" s="263"/>
      <c r="N68" s="263"/>
      <c r="O68" s="263"/>
      <c r="P68" s="263"/>
      <c r="Q68" s="263"/>
    </row>
    <row r="69" spans="1:17" ht="45" x14ac:dyDescent="0.2">
      <c r="A69" s="252"/>
      <c r="B69" s="268" t="s">
        <v>3009</v>
      </c>
      <c r="C69" s="265" t="s">
        <v>2790</v>
      </c>
      <c r="D69" s="261" t="s">
        <v>231</v>
      </c>
      <c r="E69" s="266" t="s">
        <v>3215</v>
      </c>
      <c r="F69" s="267">
        <v>200.94</v>
      </c>
      <c r="G69" s="263"/>
      <c r="H69" s="263"/>
      <c r="I69" s="263"/>
      <c r="J69" s="267">
        <v>2.4900000000000002</v>
      </c>
      <c r="K69" s="263"/>
      <c r="L69" s="263"/>
      <c r="M69" s="263"/>
      <c r="N69" s="263"/>
      <c r="O69" s="263"/>
      <c r="P69" s="263"/>
      <c r="Q69" s="263"/>
    </row>
    <row r="70" spans="1:17" ht="22.5" x14ac:dyDescent="0.2">
      <c r="A70" s="252"/>
      <c r="B70" s="268" t="s">
        <v>3170</v>
      </c>
      <c r="C70" s="265" t="s">
        <v>2794</v>
      </c>
      <c r="D70" s="261" t="s">
        <v>176</v>
      </c>
      <c r="E70" s="266" t="s">
        <v>3216</v>
      </c>
      <c r="F70" s="267">
        <v>92.85</v>
      </c>
      <c r="G70" s="263"/>
      <c r="H70" s="263"/>
      <c r="I70" s="263"/>
      <c r="J70" s="267">
        <v>15.15</v>
      </c>
      <c r="K70" s="263"/>
      <c r="L70" s="263"/>
      <c r="M70" s="263"/>
      <c r="N70" s="263"/>
      <c r="O70" s="263"/>
      <c r="P70" s="263"/>
      <c r="Q70" s="263"/>
    </row>
    <row r="71" spans="1:17" ht="22.5" x14ac:dyDescent="0.2">
      <c r="A71" s="252"/>
      <c r="B71" s="268" t="s">
        <v>3198</v>
      </c>
      <c r="C71" s="265" t="s">
        <v>3199</v>
      </c>
      <c r="D71" s="261" t="s">
        <v>176</v>
      </c>
      <c r="E71" s="266" t="s">
        <v>3217</v>
      </c>
      <c r="F71" s="267">
        <v>476</v>
      </c>
      <c r="G71" s="263"/>
      <c r="H71" s="263"/>
      <c r="I71" s="263"/>
      <c r="J71" s="267">
        <v>19.420000000000002</v>
      </c>
      <c r="K71" s="263"/>
      <c r="L71" s="263"/>
      <c r="M71" s="263"/>
      <c r="N71" s="263"/>
      <c r="O71" s="263"/>
      <c r="P71" s="263"/>
      <c r="Q71" s="263"/>
    </row>
    <row r="72" spans="1:17" ht="22.5" x14ac:dyDescent="0.2">
      <c r="A72" s="252"/>
      <c r="B72" s="268" t="s">
        <v>3201</v>
      </c>
      <c r="C72" s="265" t="s">
        <v>2924</v>
      </c>
      <c r="D72" s="261" t="s">
        <v>176</v>
      </c>
      <c r="E72" s="266" t="s">
        <v>3171</v>
      </c>
      <c r="F72" s="267">
        <v>567.16</v>
      </c>
      <c r="G72" s="263"/>
      <c r="H72" s="263"/>
      <c r="I72" s="263"/>
      <c r="J72" s="267">
        <v>46.28</v>
      </c>
      <c r="K72" s="263"/>
      <c r="L72" s="263"/>
      <c r="M72" s="263"/>
      <c r="N72" s="263"/>
      <c r="O72" s="263"/>
      <c r="P72" s="263"/>
      <c r="Q72" s="263"/>
    </row>
    <row r="73" spans="1:17" ht="22.5" x14ac:dyDescent="0.2">
      <c r="A73" s="252"/>
      <c r="B73" s="268" t="s">
        <v>3203</v>
      </c>
      <c r="C73" s="265" t="s">
        <v>482</v>
      </c>
      <c r="D73" s="261" t="s">
        <v>71</v>
      </c>
      <c r="E73" s="266" t="s">
        <v>3218</v>
      </c>
      <c r="F73" s="267">
        <v>1</v>
      </c>
      <c r="G73" s="263"/>
      <c r="H73" s="263"/>
      <c r="I73" s="263"/>
      <c r="J73" s="267">
        <v>1.04</v>
      </c>
      <c r="K73" s="263"/>
      <c r="L73" s="263"/>
      <c r="M73" s="263"/>
      <c r="N73" s="263"/>
      <c r="O73" s="263"/>
      <c r="P73" s="263"/>
      <c r="Q73" s="263"/>
    </row>
    <row r="74" spans="1:17" ht="75" x14ac:dyDescent="0.2">
      <c r="A74" s="252">
        <v>9</v>
      </c>
      <c r="B74" s="258" t="s">
        <v>2526</v>
      </c>
      <c r="C74" s="259" t="s">
        <v>3219</v>
      </c>
      <c r="D74" s="260" t="s">
        <v>346</v>
      </c>
      <c r="E74" s="287">
        <v>4</v>
      </c>
      <c r="F74" s="262" t="s">
        <v>3220</v>
      </c>
      <c r="G74" s="263"/>
      <c r="H74" s="263"/>
      <c r="I74" s="263"/>
      <c r="J74" s="263">
        <v>8997</v>
      </c>
      <c r="K74" s="263"/>
      <c r="L74" s="263"/>
      <c r="M74" s="263"/>
      <c r="N74" s="263"/>
      <c r="O74" s="263"/>
      <c r="P74" s="263"/>
      <c r="Q74" s="263"/>
    </row>
    <row r="75" spans="1:17" ht="43.5" x14ac:dyDescent="0.2">
      <c r="A75" s="252">
        <v>10</v>
      </c>
      <c r="B75" s="258" t="s">
        <v>3221</v>
      </c>
      <c r="C75" s="259" t="s">
        <v>3222</v>
      </c>
      <c r="D75" s="260" t="s">
        <v>176</v>
      </c>
      <c r="E75" s="261" t="s">
        <v>1650</v>
      </c>
      <c r="F75" s="262">
        <v>2523.44</v>
      </c>
      <c r="G75" s="262">
        <v>1371.85</v>
      </c>
      <c r="H75" s="262">
        <v>556.95000000000005</v>
      </c>
      <c r="I75" s="262">
        <v>20.38</v>
      </c>
      <c r="J75" s="263">
        <v>25</v>
      </c>
      <c r="K75" s="263">
        <v>14</v>
      </c>
      <c r="L75" s="263">
        <v>6</v>
      </c>
      <c r="M75" s="263"/>
      <c r="N75" s="263">
        <v>98.2</v>
      </c>
      <c r="O75" s="263">
        <v>0.98</v>
      </c>
      <c r="P75" s="263">
        <v>1.1200000000000001</v>
      </c>
      <c r="Q75" s="263">
        <v>0.01</v>
      </c>
    </row>
    <row r="76" spans="1:17" ht="19.5" x14ac:dyDescent="0.2">
      <c r="A76" s="252"/>
      <c r="B76" s="264"/>
      <c r="C76" s="265" t="s">
        <v>619</v>
      </c>
      <c r="D76" s="261" t="s">
        <v>119</v>
      </c>
      <c r="E76" s="266" t="s">
        <v>3223</v>
      </c>
      <c r="F76" s="267">
        <v>13.97</v>
      </c>
      <c r="G76" s="267">
        <v>13.97</v>
      </c>
      <c r="H76" s="263"/>
      <c r="I76" s="263"/>
      <c r="J76" s="267">
        <v>13.69</v>
      </c>
      <c r="K76" s="267">
        <v>13.69</v>
      </c>
      <c r="L76" s="263"/>
      <c r="M76" s="263"/>
      <c r="N76" s="263"/>
      <c r="O76" s="263"/>
      <c r="P76" s="263"/>
      <c r="Q76" s="263"/>
    </row>
    <row r="77" spans="1:17" ht="33.75" x14ac:dyDescent="0.2">
      <c r="A77" s="252"/>
      <c r="B77" s="268" t="s">
        <v>654</v>
      </c>
      <c r="C77" s="265" t="s">
        <v>655</v>
      </c>
      <c r="D77" s="261" t="s">
        <v>146</v>
      </c>
      <c r="E77" s="266" t="s">
        <v>2745</v>
      </c>
      <c r="F77" s="267">
        <v>172.79</v>
      </c>
      <c r="G77" s="263"/>
      <c r="H77" s="267">
        <v>172.79</v>
      </c>
      <c r="I77" s="267">
        <v>18.2</v>
      </c>
      <c r="J77" s="267">
        <v>1.73</v>
      </c>
      <c r="K77" s="263"/>
      <c r="L77" s="267">
        <v>1.73</v>
      </c>
      <c r="M77" s="267">
        <v>0.18</v>
      </c>
      <c r="N77" s="263"/>
      <c r="O77" s="263"/>
      <c r="P77" s="263"/>
      <c r="Q77" s="263"/>
    </row>
    <row r="78" spans="1:17" ht="22.5" x14ac:dyDescent="0.2">
      <c r="A78" s="252"/>
      <c r="B78" s="268" t="s">
        <v>326</v>
      </c>
      <c r="C78" s="265" t="s">
        <v>327</v>
      </c>
      <c r="D78" s="261" t="s">
        <v>146</v>
      </c>
      <c r="E78" s="266" t="s">
        <v>3224</v>
      </c>
      <c r="F78" s="267">
        <v>8.9700000000000006</v>
      </c>
      <c r="G78" s="263"/>
      <c r="H78" s="267">
        <v>8.9700000000000006</v>
      </c>
      <c r="I78" s="263"/>
      <c r="J78" s="267">
        <v>2.33</v>
      </c>
      <c r="K78" s="263"/>
      <c r="L78" s="267">
        <v>2.33</v>
      </c>
      <c r="M78" s="263"/>
      <c r="N78" s="263"/>
      <c r="O78" s="263"/>
      <c r="P78" s="263"/>
      <c r="Q78" s="263"/>
    </row>
    <row r="79" spans="1:17" ht="22.5" x14ac:dyDescent="0.2">
      <c r="A79" s="252"/>
      <c r="B79" s="268" t="s">
        <v>2603</v>
      </c>
      <c r="C79" s="265" t="s">
        <v>663</v>
      </c>
      <c r="D79" s="261" t="s">
        <v>146</v>
      </c>
      <c r="E79" s="266" t="s">
        <v>2745</v>
      </c>
      <c r="F79" s="267">
        <v>119.46</v>
      </c>
      <c r="G79" s="263"/>
      <c r="H79" s="267">
        <v>119.46</v>
      </c>
      <c r="I79" s="263"/>
      <c r="J79" s="267">
        <v>1.19</v>
      </c>
      <c r="K79" s="263"/>
      <c r="L79" s="267">
        <v>1.19</v>
      </c>
      <c r="M79" s="263"/>
      <c r="N79" s="263"/>
      <c r="O79" s="263"/>
      <c r="P79" s="263"/>
      <c r="Q79" s="263"/>
    </row>
    <row r="80" spans="1:17" ht="45" x14ac:dyDescent="0.2">
      <c r="A80" s="252"/>
      <c r="B80" s="268" t="s">
        <v>3225</v>
      </c>
      <c r="C80" s="265" t="s">
        <v>2790</v>
      </c>
      <c r="D80" s="261" t="s">
        <v>231</v>
      </c>
      <c r="E80" s="266" t="s">
        <v>3226</v>
      </c>
      <c r="F80" s="267">
        <v>200.94</v>
      </c>
      <c r="G80" s="263"/>
      <c r="H80" s="263"/>
      <c r="I80" s="263"/>
      <c r="J80" s="267">
        <v>0.42</v>
      </c>
      <c r="K80" s="263"/>
      <c r="L80" s="263"/>
      <c r="M80" s="263"/>
      <c r="N80" s="263"/>
      <c r="O80" s="263"/>
      <c r="P80" s="263"/>
      <c r="Q80" s="263"/>
    </row>
    <row r="81" spans="1:17" ht="22.5" x14ac:dyDescent="0.2">
      <c r="A81" s="252"/>
      <c r="B81" s="268" t="s">
        <v>3227</v>
      </c>
      <c r="C81" s="265" t="s">
        <v>2794</v>
      </c>
      <c r="D81" s="261" t="s">
        <v>176</v>
      </c>
      <c r="E81" s="266" t="s">
        <v>3228</v>
      </c>
      <c r="F81" s="267">
        <v>92.85</v>
      </c>
      <c r="G81" s="263"/>
      <c r="H81" s="263"/>
      <c r="I81" s="263"/>
      <c r="J81" s="267">
        <v>3.79</v>
      </c>
      <c r="K81" s="263"/>
      <c r="L81" s="263"/>
      <c r="M81" s="263"/>
      <c r="N81" s="263"/>
      <c r="O81" s="263"/>
      <c r="P81" s="263"/>
      <c r="Q81" s="263"/>
    </row>
    <row r="82" spans="1:17" ht="33.75" x14ac:dyDescent="0.2">
      <c r="A82" s="252"/>
      <c r="B82" s="268" t="s">
        <v>3229</v>
      </c>
      <c r="C82" s="265" t="s">
        <v>3230</v>
      </c>
      <c r="D82" s="261" t="s">
        <v>216</v>
      </c>
      <c r="E82" s="266" t="s">
        <v>3231</v>
      </c>
      <c r="F82" s="267">
        <v>95536.1</v>
      </c>
      <c r="G82" s="263"/>
      <c r="H82" s="263"/>
      <c r="I82" s="263"/>
      <c r="J82" s="263"/>
      <c r="K82" s="263"/>
      <c r="L82" s="263"/>
      <c r="M82" s="263"/>
      <c r="N82" s="263"/>
      <c r="O82" s="263"/>
      <c r="P82" s="263"/>
      <c r="Q82" s="263"/>
    </row>
    <row r="83" spans="1:17" ht="22.5" x14ac:dyDescent="0.2">
      <c r="A83" s="252"/>
      <c r="B83" s="268" t="s">
        <v>2423</v>
      </c>
      <c r="C83" s="265" t="s">
        <v>482</v>
      </c>
      <c r="D83" s="261" t="s">
        <v>71</v>
      </c>
      <c r="E83" s="266" t="s">
        <v>3232</v>
      </c>
      <c r="F83" s="267">
        <v>1</v>
      </c>
      <c r="G83" s="263"/>
      <c r="H83" s="263"/>
      <c r="I83" s="263"/>
      <c r="J83" s="267">
        <v>0.27</v>
      </c>
      <c r="K83" s="263"/>
      <c r="L83" s="263"/>
      <c r="M83" s="263"/>
      <c r="N83" s="263"/>
      <c r="O83" s="263"/>
      <c r="P83" s="263"/>
      <c r="Q83" s="263"/>
    </row>
    <row r="84" spans="1:17" ht="111" x14ac:dyDescent="0.2">
      <c r="A84" s="252">
        <v>11</v>
      </c>
      <c r="B84" s="258" t="s">
        <v>2526</v>
      </c>
      <c r="C84" s="259" t="s">
        <v>3233</v>
      </c>
      <c r="D84" s="260" t="s">
        <v>346</v>
      </c>
      <c r="E84" s="287">
        <v>1</v>
      </c>
      <c r="F84" s="262" t="s">
        <v>3234</v>
      </c>
      <c r="G84" s="263"/>
      <c r="H84" s="263"/>
      <c r="I84" s="263"/>
      <c r="J84" s="263">
        <v>347</v>
      </c>
      <c r="K84" s="263"/>
      <c r="L84" s="263"/>
      <c r="M84" s="263"/>
      <c r="N84" s="263"/>
      <c r="O84" s="263"/>
      <c r="P84" s="263"/>
      <c r="Q84" s="263"/>
    </row>
    <row r="85" spans="1:17" ht="24" x14ac:dyDescent="0.2">
      <c r="A85" s="252">
        <v>12</v>
      </c>
      <c r="B85" s="258" t="s">
        <v>3235</v>
      </c>
      <c r="C85" s="259" t="s">
        <v>3236</v>
      </c>
      <c r="D85" s="260" t="s">
        <v>2282</v>
      </c>
      <c r="E85" s="261" t="s">
        <v>3237</v>
      </c>
      <c r="F85" s="262">
        <v>666.4</v>
      </c>
      <c r="G85" s="263"/>
      <c r="H85" s="263"/>
      <c r="I85" s="263"/>
      <c r="J85" s="263">
        <v>1066</v>
      </c>
      <c r="K85" s="263"/>
      <c r="L85" s="263"/>
      <c r="M85" s="263"/>
      <c r="N85" s="263"/>
      <c r="O85" s="263"/>
      <c r="P85" s="263"/>
      <c r="Q85" s="263"/>
    </row>
    <row r="86" spans="1:17" ht="24" x14ac:dyDescent="0.2">
      <c r="A86" s="252">
        <v>13</v>
      </c>
      <c r="B86" s="258" t="s">
        <v>3238</v>
      </c>
      <c r="C86" s="259" t="s">
        <v>3239</v>
      </c>
      <c r="D86" s="260" t="s">
        <v>2282</v>
      </c>
      <c r="E86" s="261" t="s">
        <v>381</v>
      </c>
      <c r="F86" s="262">
        <v>113.9</v>
      </c>
      <c r="G86" s="263"/>
      <c r="H86" s="263"/>
      <c r="I86" s="263"/>
      <c r="J86" s="263">
        <v>11</v>
      </c>
      <c r="K86" s="263"/>
      <c r="L86" s="263"/>
      <c r="M86" s="263"/>
      <c r="N86" s="263"/>
      <c r="O86" s="263"/>
      <c r="P86" s="263"/>
      <c r="Q86" s="263"/>
    </row>
    <row r="87" spans="1:17" ht="55.5" x14ac:dyDescent="0.2">
      <c r="A87" s="252">
        <v>21</v>
      </c>
      <c r="B87" s="258" t="s">
        <v>3240</v>
      </c>
      <c r="C87" s="259" t="s">
        <v>3241</v>
      </c>
      <c r="D87" s="260" t="s">
        <v>3242</v>
      </c>
      <c r="E87" s="261" t="s">
        <v>3243</v>
      </c>
      <c r="F87" s="262">
        <v>1497.34</v>
      </c>
      <c r="G87" s="262">
        <v>267.64999999999998</v>
      </c>
      <c r="H87" s="262">
        <v>64.3</v>
      </c>
      <c r="I87" s="262">
        <v>4</v>
      </c>
      <c r="J87" s="263">
        <v>2695</v>
      </c>
      <c r="K87" s="263">
        <v>482</v>
      </c>
      <c r="L87" s="263">
        <v>116</v>
      </c>
      <c r="M87" s="263">
        <v>7</v>
      </c>
      <c r="N87" s="263">
        <v>20.2</v>
      </c>
      <c r="O87" s="263">
        <v>36.36</v>
      </c>
      <c r="P87" s="263">
        <v>0.22</v>
      </c>
      <c r="Q87" s="263">
        <v>0.4</v>
      </c>
    </row>
    <row r="88" spans="1:17" ht="19.5" x14ac:dyDescent="0.2">
      <c r="A88" s="252"/>
      <c r="B88" s="264"/>
      <c r="C88" s="265" t="s">
        <v>185</v>
      </c>
      <c r="D88" s="261" t="s">
        <v>119</v>
      </c>
      <c r="E88" s="266" t="s">
        <v>3244</v>
      </c>
      <c r="F88" s="267">
        <v>13.25</v>
      </c>
      <c r="G88" s="267">
        <v>13.25</v>
      </c>
      <c r="H88" s="263"/>
      <c r="I88" s="263"/>
      <c r="J88" s="267">
        <v>481.77</v>
      </c>
      <c r="K88" s="267">
        <v>481.77</v>
      </c>
      <c r="L88" s="263"/>
      <c r="M88" s="263"/>
      <c r="N88" s="263"/>
      <c r="O88" s="263"/>
      <c r="P88" s="263"/>
      <c r="Q88" s="263"/>
    </row>
    <row r="89" spans="1:17" ht="33.75" x14ac:dyDescent="0.2">
      <c r="A89" s="252"/>
      <c r="B89" s="268" t="s">
        <v>654</v>
      </c>
      <c r="C89" s="265" t="s">
        <v>655</v>
      </c>
      <c r="D89" s="261" t="s">
        <v>146</v>
      </c>
      <c r="E89" s="266" t="s">
        <v>3245</v>
      </c>
      <c r="F89" s="267">
        <v>172.79</v>
      </c>
      <c r="G89" s="263"/>
      <c r="H89" s="267">
        <v>172.79</v>
      </c>
      <c r="I89" s="267">
        <v>18.2</v>
      </c>
      <c r="J89" s="267">
        <v>69.12</v>
      </c>
      <c r="K89" s="263"/>
      <c r="L89" s="267">
        <v>69.12</v>
      </c>
      <c r="M89" s="267">
        <v>7.28</v>
      </c>
      <c r="N89" s="263"/>
      <c r="O89" s="263"/>
      <c r="P89" s="263"/>
      <c r="Q89" s="263"/>
    </row>
    <row r="90" spans="1:17" ht="22.5" x14ac:dyDescent="0.2">
      <c r="A90" s="252"/>
      <c r="B90" s="268" t="s">
        <v>1196</v>
      </c>
      <c r="C90" s="265" t="s">
        <v>663</v>
      </c>
      <c r="D90" s="261" t="s">
        <v>146</v>
      </c>
      <c r="E90" s="266" t="s">
        <v>3245</v>
      </c>
      <c r="F90" s="267">
        <v>119.46</v>
      </c>
      <c r="G90" s="263"/>
      <c r="H90" s="267">
        <v>119.46</v>
      </c>
      <c r="I90" s="263"/>
      <c r="J90" s="267">
        <v>47.78</v>
      </c>
      <c r="K90" s="263"/>
      <c r="L90" s="267">
        <v>47.78</v>
      </c>
      <c r="M90" s="263"/>
      <c r="N90" s="263"/>
      <c r="O90" s="263"/>
      <c r="P90" s="263"/>
      <c r="Q90" s="263"/>
    </row>
    <row r="91" spans="1:17" ht="22.5" x14ac:dyDescent="0.2">
      <c r="A91" s="252"/>
      <c r="B91" s="268" t="s">
        <v>3246</v>
      </c>
      <c r="C91" s="265" t="s">
        <v>3247</v>
      </c>
      <c r="D91" s="261" t="s">
        <v>216</v>
      </c>
      <c r="E91" s="266" t="s">
        <v>3248</v>
      </c>
      <c r="F91" s="267">
        <v>21267.68</v>
      </c>
      <c r="G91" s="263"/>
      <c r="H91" s="263"/>
      <c r="I91" s="263"/>
      <c r="J91" s="267">
        <v>12.76</v>
      </c>
      <c r="K91" s="263"/>
      <c r="L91" s="263"/>
      <c r="M91" s="263"/>
      <c r="N91" s="263"/>
      <c r="O91" s="263"/>
      <c r="P91" s="263"/>
      <c r="Q91" s="263"/>
    </row>
    <row r="92" spans="1:17" ht="22.5" x14ac:dyDescent="0.2">
      <c r="A92" s="252"/>
      <c r="B92" s="268" t="s">
        <v>3249</v>
      </c>
      <c r="C92" s="265" t="s">
        <v>3250</v>
      </c>
      <c r="D92" s="261" t="s">
        <v>216</v>
      </c>
      <c r="E92" s="266" t="s">
        <v>3251</v>
      </c>
      <c r="F92" s="267">
        <v>3321.83</v>
      </c>
      <c r="G92" s="263"/>
      <c r="H92" s="263"/>
      <c r="I92" s="263"/>
      <c r="J92" s="267">
        <v>8.3000000000000007</v>
      </c>
      <c r="K92" s="263"/>
      <c r="L92" s="263"/>
      <c r="M92" s="263"/>
      <c r="N92" s="263"/>
      <c r="O92" s="263"/>
      <c r="P92" s="263"/>
      <c r="Q92" s="263"/>
    </row>
    <row r="93" spans="1:17" ht="45" x14ac:dyDescent="0.2">
      <c r="A93" s="252"/>
      <c r="B93" s="268" t="s">
        <v>3252</v>
      </c>
      <c r="C93" s="265" t="s">
        <v>2278</v>
      </c>
      <c r="D93" s="261" t="s">
        <v>216</v>
      </c>
      <c r="E93" s="266" t="s">
        <v>3253</v>
      </c>
      <c r="F93" s="267">
        <v>10329.200000000001</v>
      </c>
      <c r="G93" s="263"/>
      <c r="H93" s="263"/>
      <c r="I93" s="263"/>
      <c r="J93" s="267">
        <v>39.25</v>
      </c>
      <c r="K93" s="263"/>
      <c r="L93" s="263"/>
      <c r="M93" s="263"/>
      <c r="N93" s="263"/>
      <c r="O93" s="263"/>
      <c r="P93" s="263"/>
      <c r="Q93" s="263"/>
    </row>
    <row r="94" spans="1:17" ht="22.5" x14ac:dyDescent="0.2">
      <c r="A94" s="252"/>
      <c r="B94" s="268" t="s">
        <v>3254</v>
      </c>
      <c r="C94" s="265" t="s">
        <v>2916</v>
      </c>
      <c r="D94" s="261" t="s">
        <v>216</v>
      </c>
      <c r="E94" s="266" t="s">
        <v>3255</v>
      </c>
      <c r="F94" s="267">
        <v>1955.17</v>
      </c>
      <c r="G94" s="263"/>
      <c r="H94" s="263"/>
      <c r="I94" s="263"/>
      <c r="J94" s="267">
        <v>0.98</v>
      </c>
      <c r="K94" s="263"/>
      <c r="L94" s="263"/>
      <c r="M94" s="263"/>
      <c r="N94" s="263"/>
      <c r="O94" s="263"/>
      <c r="P94" s="263"/>
      <c r="Q94" s="263"/>
    </row>
    <row r="95" spans="1:17" ht="22.5" x14ac:dyDescent="0.2">
      <c r="A95" s="252"/>
      <c r="B95" s="268" t="s">
        <v>3046</v>
      </c>
      <c r="C95" s="265" t="s">
        <v>667</v>
      </c>
      <c r="D95" s="261" t="s">
        <v>231</v>
      </c>
      <c r="E95" s="266" t="s">
        <v>3256</v>
      </c>
      <c r="F95" s="267">
        <v>29.75</v>
      </c>
      <c r="G95" s="263"/>
      <c r="H95" s="263"/>
      <c r="I95" s="263"/>
      <c r="J95" s="267">
        <v>2.14</v>
      </c>
      <c r="K95" s="263"/>
      <c r="L95" s="263"/>
      <c r="M95" s="263"/>
      <c r="N95" s="263"/>
      <c r="O95" s="263"/>
      <c r="P95" s="263"/>
      <c r="Q95" s="263"/>
    </row>
    <row r="96" spans="1:17" ht="45" x14ac:dyDescent="0.2">
      <c r="A96" s="252"/>
      <c r="B96" s="268" t="s">
        <v>3257</v>
      </c>
      <c r="C96" s="265" t="s">
        <v>2790</v>
      </c>
      <c r="D96" s="261" t="s">
        <v>231</v>
      </c>
      <c r="E96" s="266" t="s">
        <v>3258</v>
      </c>
      <c r="F96" s="267">
        <v>200.94</v>
      </c>
      <c r="G96" s="263"/>
      <c r="H96" s="263"/>
      <c r="I96" s="263"/>
      <c r="J96" s="267">
        <v>57.87</v>
      </c>
      <c r="K96" s="263"/>
      <c r="L96" s="263"/>
      <c r="M96" s="263"/>
      <c r="N96" s="263"/>
      <c r="O96" s="263"/>
      <c r="P96" s="263"/>
      <c r="Q96" s="263"/>
    </row>
    <row r="97" spans="1:17" ht="22.5" x14ac:dyDescent="0.2">
      <c r="A97" s="252"/>
      <c r="B97" s="268" t="s">
        <v>3259</v>
      </c>
      <c r="C97" s="265" t="s">
        <v>2794</v>
      </c>
      <c r="D97" s="261" t="s">
        <v>176</v>
      </c>
      <c r="E97" s="266" t="s">
        <v>3260</v>
      </c>
      <c r="F97" s="267">
        <v>92.85</v>
      </c>
      <c r="G97" s="263"/>
      <c r="H97" s="263"/>
      <c r="I97" s="263"/>
      <c r="J97" s="267">
        <v>53.48</v>
      </c>
      <c r="K97" s="263"/>
      <c r="L97" s="263"/>
      <c r="M97" s="263"/>
      <c r="N97" s="263"/>
      <c r="O97" s="263"/>
      <c r="P97" s="263"/>
      <c r="Q97" s="263"/>
    </row>
    <row r="98" spans="1:17" ht="22.5" x14ac:dyDescent="0.2">
      <c r="A98" s="252"/>
      <c r="B98" s="268" t="s">
        <v>3261</v>
      </c>
      <c r="C98" s="265" t="s">
        <v>2797</v>
      </c>
      <c r="D98" s="261" t="s">
        <v>176</v>
      </c>
      <c r="E98" s="266" t="s">
        <v>3256</v>
      </c>
      <c r="F98" s="267">
        <v>47.59</v>
      </c>
      <c r="G98" s="263"/>
      <c r="H98" s="263"/>
      <c r="I98" s="263"/>
      <c r="J98" s="267">
        <v>3.43</v>
      </c>
      <c r="K98" s="263"/>
      <c r="L98" s="263"/>
      <c r="M98" s="263"/>
      <c r="N98" s="263"/>
      <c r="O98" s="263"/>
      <c r="P98" s="263"/>
      <c r="Q98" s="263"/>
    </row>
    <row r="99" spans="1:17" ht="22.5" x14ac:dyDescent="0.2">
      <c r="A99" s="252"/>
      <c r="B99" s="268" t="s">
        <v>2291</v>
      </c>
      <c r="C99" s="265" t="s">
        <v>2292</v>
      </c>
      <c r="D99" s="261" t="s">
        <v>2282</v>
      </c>
      <c r="E99" s="266" t="s">
        <v>3262</v>
      </c>
      <c r="F99" s="267">
        <v>298.10000000000002</v>
      </c>
      <c r="G99" s="263"/>
      <c r="H99" s="263"/>
      <c r="I99" s="263"/>
      <c r="J99" s="267">
        <v>1717.06</v>
      </c>
      <c r="K99" s="263"/>
      <c r="L99" s="263"/>
      <c r="M99" s="263"/>
      <c r="N99" s="263"/>
      <c r="O99" s="263"/>
      <c r="P99" s="263"/>
      <c r="Q99" s="263"/>
    </row>
    <row r="100" spans="1:17" ht="22.5" x14ac:dyDescent="0.2">
      <c r="A100" s="252"/>
      <c r="B100" s="268" t="s">
        <v>3263</v>
      </c>
      <c r="C100" s="265" t="s">
        <v>2679</v>
      </c>
      <c r="D100" s="261" t="s">
        <v>216</v>
      </c>
      <c r="E100" s="266" t="s">
        <v>3264</v>
      </c>
      <c r="F100" s="267">
        <v>784.21</v>
      </c>
      <c r="G100" s="263"/>
      <c r="H100" s="263"/>
      <c r="I100" s="263"/>
      <c r="J100" s="267">
        <v>29.64</v>
      </c>
      <c r="K100" s="263"/>
      <c r="L100" s="263"/>
      <c r="M100" s="263"/>
      <c r="N100" s="263"/>
      <c r="O100" s="263"/>
      <c r="P100" s="263"/>
      <c r="Q100" s="263"/>
    </row>
    <row r="101" spans="1:17" ht="22.5" x14ac:dyDescent="0.2">
      <c r="A101" s="252"/>
      <c r="B101" s="268" t="s">
        <v>3265</v>
      </c>
      <c r="C101" s="265" t="s">
        <v>2924</v>
      </c>
      <c r="D101" s="261" t="s">
        <v>176</v>
      </c>
      <c r="E101" s="266" t="s">
        <v>3258</v>
      </c>
      <c r="F101" s="267">
        <v>567.16</v>
      </c>
      <c r="G101" s="263"/>
      <c r="H101" s="263"/>
      <c r="I101" s="263"/>
      <c r="J101" s="267">
        <v>163.34</v>
      </c>
      <c r="K101" s="263"/>
      <c r="L101" s="263"/>
      <c r="M101" s="263"/>
      <c r="N101" s="263"/>
      <c r="O101" s="263"/>
      <c r="P101" s="263"/>
      <c r="Q101" s="263"/>
    </row>
    <row r="102" spans="1:17" ht="22.5" x14ac:dyDescent="0.2">
      <c r="A102" s="252"/>
      <c r="B102" s="268" t="s">
        <v>2055</v>
      </c>
      <c r="C102" s="265" t="s">
        <v>482</v>
      </c>
      <c r="D102" s="261" t="s">
        <v>71</v>
      </c>
      <c r="E102" s="266" t="s">
        <v>3266</v>
      </c>
      <c r="F102" s="267">
        <v>1</v>
      </c>
      <c r="G102" s="263"/>
      <c r="H102" s="263"/>
      <c r="I102" s="263"/>
      <c r="J102" s="267">
        <v>9.6300000000000008</v>
      </c>
      <c r="K102" s="263"/>
      <c r="L102" s="263"/>
      <c r="M102" s="263"/>
      <c r="N102" s="263"/>
      <c r="O102" s="263"/>
      <c r="P102" s="263"/>
      <c r="Q102" s="263"/>
    </row>
    <row r="103" spans="1:17" ht="51" x14ac:dyDescent="0.2">
      <c r="A103" s="252">
        <v>15</v>
      </c>
      <c r="B103" s="258" t="s">
        <v>2526</v>
      </c>
      <c r="C103" s="259" t="s">
        <v>3267</v>
      </c>
      <c r="D103" s="260" t="s">
        <v>412</v>
      </c>
      <c r="E103" s="287">
        <v>180</v>
      </c>
      <c r="F103" s="262" t="s">
        <v>2911</v>
      </c>
      <c r="G103" s="263"/>
      <c r="H103" s="263"/>
      <c r="I103" s="263"/>
      <c r="J103" s="263">
        <v>207</v>
      </c>
      <c r="K103" s="263"/>
      <c r="L103" s="263"/>
      <c r="M103" s="263"/>
      <c r="N103" s="263"/>
      <c r="O103" s="263"/>
      <c r="P103" s="263"/>
      <c r="Q103" s="263"/>
    </row>
    <row r="104" spans="1:17" ht="99" x14ac:dyDescent="0.2">
      <c r="A104" s="252">
        <v>17</v>
      </c>
      <c r="B104" s="258" t="s">
        <v>2526</v>
      </c>
      <c r="C104" s="259" t="s">
        <v>3114</v>
      </c>
      <c r="D104" s="260" t="s">
        <v>412</v>
      </c>
      <c r="E104" s="287">
        <v>20</v>
      </c>
      <c r="F104" s="262" t="s">
        <v>3115</v>
      </c>
      <c r="G104" s="263"/>
      <c r="H104" s="263"/>
      <c r="I104" s="263"/>
      <c r="J104" s="263">
        <v>172</v>
      </c>
      <c r="K104" s="263"/>
      <c r="L104" s="263"/>
      <c r="M104" s="263"/>
      <c r="N104" s="263"/>
      <c r="O104" s="263"/>
      <c r="P104" s="263"/>
      <c r="Q104" s="263"/>
    </row>
    <row r="105" spans="1:17" ht="99" x14ac:dyDescent="0.2">
      <c r="A105" s="252">
        <v>18</v>
      </c>
      <c r="B105" s="258" t="s">
        <v>2526</v>
      </c>
      <c r="C105" s="259" t="s">
        <v>3118</v>
      </c>
      <c r="D105" s="260" t="s">
        <v>412</v>
      </c>
      <c r="E105" s="287">
        <v>100</v>
      </c>
      <c r="F105" s="262" t="s">
        <v>3119</v>
      </c>
      <c r="G105" s="263"/>
      <c r="H105" s="263"/>
      <c r="I105" s="263"/>
      <c r="J105" s="263">
        <v>505</v>
      </c>
      <c r="K105" s="263"/>
      <c r="L105" s="263"/>
      <c r="M105" s="263"/>
      <c r="N105" s="263"/>
      <c r="O105" s="263"/>
      <c r="P105" s="263"/>
      <c r="Q105" s="263"/>
    </row>
    <row r="106" spans="1:17" ht="99" x14ac:dyDescent="0.2">
      <c r="A106" s="252">
        <v>19</v>
      </c>
      <c r="B106" s="258" t="s">
        <v>2526</v>
      </c>
      <c r="C106" s="259" t="s">
        <v>3268</v>
      </c>
      <c r="D106" s="260" t="s">
        <v>412</v>
      </c>
      <c r="E106" s="287">
        <v>20</v>
      </c>
      <c r="F106" s="262" t="s">
        <v>3269</v>
      </c>
      <c r="G106" s="263"/>
      <c r="H106" s="263"/>
      <c r="I106" s="263"/>
      <c r="J106" s="263">
        <v>309</v>
      </c>
      <c r="K106" s="263"/>
      <c r="L106" s="263"/>
      <c r="M106" s="263"/>
      <c r="N106" s="263"/>
      <c r="O106" s="263"/>
      <c r="P106" s="263"/>
      <c r="Q106" s="263"/>
    </row>
    <row r="107" spans="1:17" ht="99" x14ac:dyDescent="0.2">
      <c r="A107" s="252">
        <v>20</v>
      </c>
      <c r="B107" s="258" t="s">
        <v>2526</v>
      </c>
      <c r="C107" s="259" t="s">
        <v>3270</v>
      </c>
      <c r="D107" s="260" t="s">
        <v>412</v>
      </c>
      <c r="E107" s="287">
        <v>45</v>
      </c>
      <c r="F107" s="262" t="s">
        <v>3271</v>
      </c>
      <c r="G107" s="263"/>
      <c r="H107" s="263"/>
      <c r="I107" s="263"/>
      <c r="J107" s="263">
        <v>428</v>
      </c>
      <c r="K107" s="263"/>
      <c r="L107" s="263"/>
      <c r="M107" s="263"/>
      <c r="N107" s="263"/>
      <c r="O107" s="263"/>
      <c r="P107" s="263"/>
      <c r="Q107" s="263"/>
    </row>
    <row r="108" spans="1:17" x14ac:dyDescent="0.2">
      <c r="A108" s="257" t="s">
        <v>243</v>
      </c>
      <c r="B108" s="256"/>
      <c r="C108" s="256"/>
      <c r="D108" s="256"/>
      <c r="E108" s="256"/>
      <c r="F108" s="256"/>
      <c r="G108" s="256"/>
      <c r="H108" s="256"/>
      <c r="I108" s="256"/>
      <c r="J108" s="262">
        <v>29569</v>
      </c>
      <c r="K108" s="262">
        <v>1010</v>
      </c>
      <c r="L108" s="262">
        <v>573</v>
      </c>
      <c r="M108" s="262">
        <v>170</v>
      </c>
      <c r="N108" s="263"/>
      <c r="O108" s="262">
        <v>74.3</v>
      </c>
      <c r="P108" s="263"/>
      <c r="Q108" s="262">
        <v>10.79</v>
      </c>
    </row>
    <row r="109" spans="1:17" x14ac:dyDescent="0.2">
      <c r="A109" s="257" t="s">
        <v>244</v>
      </c>
      <c r="B109" s="256"/>
      <c r="C109" s="256"/>
      <c r="D109" s="256"/>
      <c r="E109" s="256"/>
      <c r="F109" s="256"/>
      <c r="G109" s="256"/>
      <c r="H109" s="256"/>
      <c r="I109" s="256"/>
      <c r="J109" s="262">
        <v>1092</v>
      </c>
      <c r="K109" s="263"/>
      <c r="L109" s="263"/>
      <c r="M109" s="263"/>
      <c r="N109" s="263"/>
      <c r="O109" s="263"/>
      <c r="P109" s="263"/>
      <c r="Q109" s="263"/>
    </row>
    <row r="110" spans="1:17" x14ac:dyDescent="0.2">
      <c r="A110" s="257" t="s">
        <v>245</v>
      </c>
      <c r="B110" s="256"/>
      <c r="C110" s="256"/>
      <c r="D110" s="256"/>
      <c r="E110" s="256"/>
      <c r="F110" s="256"/>
      <c r="G110" s="256"/>
      <c r="H110" s="256"/>
      <c r="I110" s="256"/>
      <c r="J110" s="262">
        <v>758</v>
      </c>
      <c r="K110" s="263"/>
      <c r="L110" s="263"/>
      <c r="M110" s="263"/>
      <c r="N110" s="263"/>
      <c r="O110" s="263"/>
      <c r="P110" s="263"/>
      <c r="Q110" s="263"/>
    </row>
    <row r="111" spans="1:17" x14ac:dyDescent="0.2">
      <c r="A111" s="269" t="s">
        <v>3272</v>
      </c>
      <c r="B111" s="256"/>
      <c r="C111" s="256"/>
      <c r="D111" s="256"/>
      <c r="E111" s="256"/>
      <c r="F111" s="256"/>
      <c r="G111" s="256"/>
      <c r="H111" s="256"/>
      <c r="I111" s="256"/>
      <c r="J111" s="263"/>
      <c r="K111" s="263"/>
      <c r="L111" s="263"/>
      <c r="M111" s="263"/>
      <c r="N111" s="263"/>
      <c r="O111" s="263"/>
      <c r="P111" s="263"/>
      <c r="Q111" s="263"/>
    </row>
    <row r="112" spans="1:17" x14ac:dyDescent="0.2">
      <c r="A112" s="257" t="s">
        <v>570</v>
      </c>
      <c r="B112" s="256"/>
      <c r="C112" s="256"/>
      <c r="D112" s="256"/>
      <c r="E112" s="256"/>
      <c r="F112" s="256"/>
      <c r="G112" s="256"/>
      <c r="H112" s="256"/>
      <c r="I112" s="256"/>
      <c r="J112" s="262">
        <v>1157</v>
      </c>
      <c r="K112" s="263"/>
      <c r="L112" s="263"/>
      <c r="M112" s="263"/>
      <c r="N112" s="263"/>
      <c r="O112" s="263"/>
      <c r="P112" s="263"/>
      <c r="Q112" s="263"/>
    </row>
    <row r="113" spans="1:17" x14ac:dyDescent="0.2">
      <c r="A113" s="257" t="s">
        <v>571</v>
      </c>
      <c r="B113" s="256"/>
      <c r="C113" s="256"/>
      <c r="D113" s="256"/>
      <c r="E113" s="256"/>
      <c r="F113" s="256"/>
      <c r="G113" s="256"/>
      <c r="H113" s="256"/>
      <c r="I113" s="256"/>
      <c r="J113" s="262">
        <v>30262</v>
      </c>
      <c r="K113" s="263"/>
      <c r="L113" s="263"/>
      <c r="M113" s="263"/>
      <c r="N113" s="263"/>
      <c r="O113" s="262">
        <v>74.3</v>
      </c>
      <c r="P113" s="263"/>
      <c r="Q113" s="262">
        <v>10.79</v>
      </c>
    </row>
    <row r="114" spans="1:17" x14ac:dyDescent="0.2">
      <c r="A114" s="257" t="s">
        <v>252</v>
      </c>
      <c r="B114" s="256"/>
      <c r="C114" s="256"/>
      <c r="D114" s="256"/>
      <c r="E114" s="256"/>
      <c r="F114" s="256"/>
      <c r="G114" s="256"/>
      <c r="H114" s="256"/>
      <c r="I114" s="256"/>
      <c r="J114" s="262">
        <v>31419</v>
      </c>
      <c r="K114" s="263"/>
      <c r="L114" s="263"/>
      <c r="M114" s="263"/>
      <c r="N114" s="263"/>
      <c r="O114" s="262">
        <v>74.3</v>
      </c>
      <c r="P114" s="263"/>
      <c r="Q114" s="262">
        <v>10.79</v>
      </c>
    </row>
    <row r="115" spans="1:17" x14ac:dyDescent="0.2">
      <c r="A115" s="257" t="s">
        <v>253</v>
      </c>
      <c r="B115" s="256"/>
      <c r="C115" s="256"/>
      <c r="D115" s="256"/>
      <c r="E115" s="256"/>
      <c r="F115" s="256"/>
      <c r="G115" s="256"/>
      <c r="H115" s="256"/>
      <c r="I115" s="256"/>
      <c r="J115" s="263"/>
      <c r="K115" s="263"/>
      <c r="L115" s="263"/>
      <c r="M115" s="263"/>
      <c r="N115" s="263"/>
      <c r="O115" s="263"/>
      <c r="P115" s="263"/>
      <c r="Q115" s="263"/>
    </row>
    <row r="116" spans="1:17" x14ac:dyDescent="0.2">
      <c r="A116" s="257" t="s">
        <v>572</v>
      </c>
      <c r="B116" s="256"/>
      <c r="C116" s="256"/>
      <c r="D116" s="256"/>
      <c r="E116" s="256"/>
      <c r="F116" s="256"/>
      <c r="G116" s="256"/>
      <c r="H116" s="256"/>
      <c r="I116" s="256"/>
      <c r="J116" s="262">
        <v>27986</v>
      </c>
      <c r="K116" s="263"/>
      <c r="L116" s="263"/>
      <c r="M116" s="263"/>
      <c r="N116" s="263"/>
      <c r="O116" s="263"/>
      <c r="P116" s="263"/>
      <c r="Q116" s="263"/>
    </row>
    <row r="117" spans="1:17" x14ac:dyDescent="0.2">
      <c r="A117" s="257" t="s">
        <v>254</v>
      </c>
      <c r="B117" s="256"/>
      <c r="C117" s="256"/>
      <c r="D117" s="256"/>
      <c r="E117" s="256"/>
      <c r="F117" s="256"/>
      <c r="G117" s="256"/>
      <c r="H117" s="256"/>
      <c r="I117" s="256"/>
      <c r="J117" s="262">
        <v>573</v>
      </c>
      <c r="K117" s="263"/>
      <c r="L117" s="263"/>
      <c r="M117" s="263"/>
      <c r="N117" s="263"/>
      <c r="O117" s="263"/>
      <c r="P117" s="263"/>
      <c r="Q117" s="263"/>
    </row>
    <row r="118" spans="1:17" x14ac:dyDescent="0.2">
      <c r="A118" s="257" t="s">
        <v>255</v>
      </c>
      <c r="B118" s="256"/>
      <c r="C118" s="256"/>
      <c r="D118" s="256"/>
      <c r="E118" s="256"/>
      <c r="F118" s="256"/>
      <c r="G118" s="256"/>
      <c r="H118" s="256"/>
      <c r="I118" s="256"/>
      <c r="J118" s="262">
        <v>1180</v>
      </c>
      <c r="K118" s="263"/>
      <c r="L118" s="263"/>
      <c r="M118" s="263"/>
      <c r="N118" s="263"/>
      <c r="O118" s="263"/>
      <c r="P118" s="263"/>
      <c r="Q118" s="263"/>
    </row>
    <row r="119" spans="1:17" x14ac:dyDescent="0.2">
      <c r="A119" s="257" t="s">
        <v>256</v>
      </c>
      <c r="B119" s="256"/>
      <c r="C119" s="256"/>
      <c r="D119" s="256"/>
      <c r="E119" s="256"/>
      <c r="F119" s="256"/>
      <c r="G119" s="256"/>
      <c r="H119" s="256"/>
      <c r="I119" s="256"/>
      <c r="J119" s="262">
        <v>1092</v>
      </c>
      <c r="K119" s="263"/>
      <c r="L119" s="263"/>
      <c r="M119" s="263"/>
      <c r="N119" s="263"/>
      <c r="O119" s="263"/>
      <c r="P119" s="263"/>
      <c r="Q119" s="263"/>
    </row>
    <row r="120" spans="1:17" x14ac:dyDescent="0.2">
      <c r="A120" s="257" t="s">
        <v>257</v>
      </c>
      <c r="B120" s="256"/>
      <c r="C120" s="256"/>
      <c r="D120" s="256"/>
      <c r="E120" s="256"/>
      <c r="F120" s="256"/>
      <c r="G120" s="256"/>
      <c r="H120" s="256"/>
      <c r="I120" s="256"/>
      <c r="J120" s="262">
        <v>758</v>
      </c>
      <c r="K120" s="263"/>
      <c r="L120" s="263"/>
      <c r="M120" s="263"/>
      <c r="N120" s="263"/>
      <c r="O120" s="263"/>
      <c r="P120" s="263"/>
      <c r="Q120" s="263"/>
    </row>
    <row r="121" spans="1:17" x14ac:dyDescent="0.2">
      <c r="A121" s="269" t="s">
        <v>3273</v>
      </c>
      <c r="B121" s="256"/>
      <c r="C121" s="256"/>
      <c r="D121" s="256"/>
      <c r="E121" s="256"/>
      <c r="F121" s="256"/>
      <c r="G121" s="256"/>
      <c r="H121" s="256"/>
      <c r="I121" s="256"/>
      <c r="J121" s="270">
        <v>31419</v>
      </c>
      <c r="K121" s="263"/>
      <c r="L121" s="263"/>
      <c r="M121" s="263"/>
      <c r="N121" s="263"/>
      <c r="O121" s="270">
        <v>74.3</v>
      </c>
      <c r="P121" s="263"/>
      <c r="Q121" s="270">
        <v>10.79</v>
      </c>
    </row>
    <row r="122" spans="1:17" x14ac:dyDescent="0.2">
      <c r="A122" s="271" t="s">
        <v>290</v>
      </c>
      <c r="B122" s="272"/>
      <c r="C122" s="272"/>
      <c r="D122" s="272"/>
      <c r="E122" s="272"/>
      <c r="F122" s="272"/>
      <c r="G122" s="272"/>
      <c r="H122" s="272"/>
      <c r="I122" s="272"/>
      <c r="J122" s="272"/>
      <c r="K122" s="272"/>
      <c r="L122" s="272"/>
      <c r="M122" s="272"/>
      <c r="N122" s="272"/>
      <c r="O122" s="272"/>
      <c r="P122" s="272"/>
      <c r="Q122" s="272"/>
    </row>
    <row r="123" spans="1:17" x14ac:dyDescent="0.2">
      <c r="A123" s="257" t="s">
        <v>291</v>
      </c>
      <c r="B123" s="256"/>
      <c r="C123" s="256"/>
      <c r="D123" s="256"/>
      <c r="E123" s="256"/>
      <c r="F123" s="256"/>
      <c r="G123" s="256"/>
      <c r="H123" s="256"/>
      <c r="I123" s="256"/>
      <c r="J123" s="262">
        <v>29569</v>
      </c>
      <c r="K123" s="262">
        <v>1010</v>
      </c>
      <c r="L123" s="262">
        <v>573</v>
      </c>
      <c r="M123" s="262">
        <v>170</v>
      </c>
      <c r="N123" s="263"/>
      <c r="O123" s="262">
        <v>74.3</v>
      </c>
      <c r="P123" s="263"/>
      <c r="Q123" s="262">
        <v>10.79</v>
      </c>
    </row>
    <row r="124" spans="1:17" x14ac:dyDescent="0.2">
      <c r="A124" s="257" t="s">
        <v>244</v>
      </c>
      <c r="B124" s="256"/>
      <c r="C124" s="256"/>
      <c r="D124" s="256"/>
      <c r="E124" s="256"/>
      <c r="F124" s="256"/>
      <c r="G124" s="256"/>
      <c r="H124" s="256"/>
      <c r="I124" s="256"/>
      <c r="J124" s="262">
        <v>1092</v>
      </c>
      <c r="K124" s="263"/>
      <c r="L124" s="263"/>
      <c r="M124" s="263"/>
      <c r="N124" s="263"/>
      <c r="O124" s="263"/>
      <c r="P124" s="263"/>
      <c r="Q124" s="263"/>
    </row>
    <row r="125" spans="1:17" x14ac:dyDescent="0.2">
      <c r="A125" s="257" t="s">
        <v>245</v>
      </c>
      <c r="B125" s="256"/>
      <c r="C125" s="256"/>
      <c r="D125" s="256"/>
      <c r="E125" s="256"/>
      <c r="F125" s="256"/>
      <c r="G125" s="256"/>
      <c r="H125" s="256"/>
      <c r="I125" s="256"/>
      <c r="J125" s="262">
        <v>758</v>
      </c>
      <c r="K125" s="263"/>
      <c r="L125" s="263"/>
      <c r="M125" s="263"/>
      <c r="N125" s="263"/>
      <c r="O125" s="263"/>
      <c r="P125" s="263"/>
      <c r="Q125" s="263"/>
    </row>
    <row r="126" spans="1:17" x14ac:dyDescent="0.2">
      <c r="A126" s="269" t="s">
        <v>292</v>
      </c>
      <c r="B126" s="256"/>
      <c r="C126" s="256"/>
      <c r="D126" s="256"/>
      <c r="E126" s="256"/>
      <c r="F126" s="256"/>
      <c r="G126" s="256"/>
      <c r="H126" s="256"/>
      <c r="I126" s="256"/>
      <c r="J126" s="263"/>
      <c r="K126" s="263"/>
      <c r="L126" s="263"/>
      <c r="M126" s="263"/>
      <c r="N126" s="263"/>
      <c r="O126" s="263"/>
      <c r="P126" s="263"/>
      <c r="Q126" s="263"/>
    </row>
    <row r="127" spans="1:17" x14ac:dyDescent="0.2">
      <c r="A127" s="257" t="s">
        <v>570</v>
      </c>
      <c r="B127" s="256"/>
      <c r="C127" s="256"/>
      <c r="D127" s="256"/>
      <c r="E127" s="256"/>
      <c r="F127" s="256"/>
      <c r="G127" s="256"/>
      <c r="H127" s="256"/>
      <c r="I127" s="256"/>
      <c r="J127" s="262">
        <v>1157</v>
      </c>
      <c r="K127" s="263"/>
      <c r="L127" s="263"/>
      <c r="M127" s="263"/>
      <c r="N127" s="263"/>
      <c r="O127" s="263"/>
      <c r="P127" s="263"/>
      <c r="Q127" s="263"/>
    </row>
    <row r="128" spans="1:17" x14ac:dyDescent="0.2">
      <c r="A128" s="257" t="s">
        <v>571</v>
      </c>
      <c r="B128" s="256"/>
      <c r="C128" s="256"/>
      <c r="D128" s="256"/>
      <c r="E128" s="256"/>
      <c r="F128" s="256"/>
      <c r="G128" s="256"/>
      <c r="H128" s="256"/>
      <c r="I128" s="256"/>
      <c r="J128" s="262">
        <v>30262</v>
      </c>
      <c r="K128" s="263"/>
      <c r="L128" s="263"/>
      <c r="M128" s="263"/>
      <c r="N128" s="263"/>
      <c r="O128" s="262">
        <v>74.3</v>
      </c>
      <c r="P128" s="263"/>
      <c r="Q128" s="262">
        <v>10.79</v>
      </c>
    </row>
    <row r="129" spans="1:17" x14ac:dyDescent="0.2">
      <c r="A129" s="257" t="s">
        <v>252</v>
      </c>
      <c r="B129" s="256"/>
      <c r="C129" s="256"/>
      <c r="D129" s="256"/>
      <c r="E129" s="256"/>
      <c r="F129" s="256"/>
      <c r="G129" s="256"/>
      <c r="H129" s="256"/>
      <c r="I129" s="256"/>
      <c r="J129" s="262">
        <v>31419</v>
      </c>
      <c r="K129" s="263"/>
      <c r="L129" s="263"/>
      <c r="M129" s="263"/>
      <c r="N129" s="263"/>
      <c r="O129" s="262">
        <v>74.3</v>
      </c>
      <c r="P129" s="263"/>
      <c r="Q129" s="262">
        <v>10.79</v>
      </c>
    </row>
    <row r="130" spans="1:17" x14ac:dyDescent="0.2">
      <c r="A130" s="257" t="s">
        <v>253</v>
      </c>
      <c r="B130" s="256"/>
      <c r="C130" s="256"/>
      <c r="D130" s="256"/>
      <c r="E130" s="256"/>
      <c r="F130" s="256"/>
      <c r="G130" s="256"/>
      <c r="H130" s="256"/>
      <c r="I130" s="256"/>
      <c r="J130" s="263"/>
      <c r="K130" s="263"/>
      <c r="L130" s="263"/>
      <c r="M130" s="263"/>
      <c r="N130" s="263"/>
      <c r="O130" s="263"/>
      <c r="P130" s="263"/>
      <c r="Q130" s="263"/>
    </row>
    <row r="131" spans="1:17" x14ac:dyDescent="0.2">
      <c r="A131" s="257" t="s">
        <v>572</v>
      </c>
      <c r="B131" s="256"/>
      <c r="C131" s="256"/>
      <c r="D131" s="256"/>
      <c r="E131" s="256"/>
      <c r="F131" s="256"/>
      <c r="G131" s="256"/>
      <c r="H131" s="256"/>
      <c r="I131" s="256"/>
      <c r="J131" s="262">
        <v>27986</v>
      </c>
      <c r="K131" s="263"/>
      <c r="L131" s="263"/>
      <c r="M131" s="263"/>
      <c r="N131" s="263"/>
      <c r="O131" s="263"/>
      <c r="P131" s="263"/>
      <c r="Q131" s="263"/>
    </row>
    <row r="132" spans="1:17" x14ac:dyDescent="0.2">
      <c r="A132" s="257" t="s">
        <v>254</v>
      </c>
      <c r="B132" s="256"/>
      <c r="C132" s="256"/>
      <c r="D132" s="256"/>
      <c r="E132" s="256"/>
      <c r="F132" s="256"/>
      <c r="G132" s="256"/>
      <c r="H132" s="256"/>
      <c r="I132" s="256"/>
      <c r="J132" s="262">
        <v>573</v>
      </c>
      <c r="K132" s="263"/>
      <c r="L132" s="263"/>
      <c r="M132" s="263"/>
      <c r="N132" s="263"/>
      <c r="O132" s="263"/>
      <c r="P132" s="263"/>
      <c r="Q132" s="263"/>
    </row>
    <row r="133" spans="1:17" x14ac:dyDescent="0.2">
      <c r="A133" s="257" t="s">
        <v>255</v>
      </c>
      <c r="B133" s="256"/>
      <c r="C133" s="256"/>
      <c r="D133" s="256"/>
      <c r="E133" s="256"/>
      <c r="F133" s="256"/>
      <c r="G133" s="256"/>
      <c r="H133" s="256"/>
      <c r="I133" s="256"/>
      <c r="J133" s="262">
        <v>1180</v>
      </c>
      <c r="K133" s="263"/>
      <c r="L133" s="263"/>
      <c r="M133" s="263"/>
      <c r="N133" s="263"/>
      <c r="O133" s="263"/>
      <c r="P133" s="263"/>
      <c r="Q133" s="263"/>
    </row>
    <row r="134" spans="1:17" x14ac:dyDescent="0.2">
      <c r="A134" s="257" t="s">
        <v>256</v>
      </c>
      <c r="B134" s="256"/>
      <c r="C134" s="256"/>
      <c r="D134" s="256"/>
      <c r="E134" s="256"/>
      <c r="F134" s="256"/>
      <c r="G134" s="256"/>
      <c r="H134" s="256"/>
      <c r="I134" s="256"/>
      <c r="J134" s="262">
        <v>1092</v>
      </c>
      <c r="K134" s="263"/>
      <c r="L134" s="263"/>
      <c r="M134" s="263"/>
      <c r="N134" s="263"/>
      <c r="O134" s="263"/>
      <c r="P134" s="263"/>
      <c r="Q134" s="263"/>
    </row>
    <row r="135" spans="1:17" x14ac:dyDescent="0.2">
      <c r="A135" s="257" t="s">
        <v>257</v>
      </c>
      <c r="B135" s="256"/>
      <c r="C135" s="256"/>
      <c r="D135" s="256"/>
      <c r="E135" s="256"/>
      <c r="F135" s="256"/>
      <c r="G135" s="256"/>
      <c r="H135" s="256"/>
      <c r="I135" s="256"/>
      <c r="J135" s="262">
        <v>758</v>
      </c>
      <c r="K135" s="263"/>
      <c r="L135" s="263"/>
      <c r="M135" s="263"/>
      <c r="N135" s="263"/>
      <c r="O135" s="263"/>
      <c r="P135" s="263"/>
      <c r="Q135" s="263"/>
    </row>
    <row r="136" spans="1:17" x14ac:dyDescent="0.2">
      <c r="A136" s="269" t="s">
        <v>293</v>
      </c>
      <c r="B136" s="256"/>
      <c r="C136" s="256"/>
      <c r="D136" s="256"/>
      <c r="E136" s="256"/>
      <c r="F136" s="256"/>
      <c r="G136" s="256"/>
      <c r="H136" s="256"/>
      <c r="I136" s="256"/>
      <c r="J136" s="270">
        <v>31419</v>
      </c>
      <c r="K136" s="263"/>
      <c r="L136" s="263"/>
      <c r="M136" s="263"/>
      <c r="N136" s="263"/>
      <c r="O136" s="270">
        <v>74.3</v>
      </c>
      <c r="P136" s="263"/>
      <c r="Q136" s="270">
        <v>10.79</v>
      </c>
    </row>
    <row r="137" spans="1:17" x14ac:dyDescent="0.2">
      <c r="A137" s="243"/>
      <c r="B137" s="217"/>
      <c r="C137" s="244"/>
      <c r="D137" s="234"/>
      <c r="E137" s="245"/>
      <c r="F137" s="273"/>
      <c r="G137" s="273"/>
      <c r="H137" s="273"/>
      <c r="I137" s="273"/>
      <c r="J137" s="273"/>
      <c r="K137" s="273"/>
      <c r="L137" s="273"/>
      <c r="M137" s="273"/>
      <c r="N137" s="273"/>
      <c r="O137" s="273"/>
      <c r="P137" s="273"/>
      <c r="Q137" s="273"/>
    </row>
    <row r="138" spans="1:17" x14ac:dyDescent="0.2">
      <c r="A138" s="243"/>
      <c r="B138" s="217"/>
      <c r="C138" s="244"/>
      <c r="D138" s="234"/>
      <c r="E138" s="245"/>
      <c r="F138" s="273"/>
      <c r="G138" s="273"/>
      <c r="H138" s="273"/>
      <c r="I138" s="273"/>
      <c r="J138" s="273"/>
      <c r="K138" s="273"/>
      <c r="L138" s="273"/>
      <c r="M138" s="273"/>
      <c r="N138" s="273"/>
      <c r="O138" s="273"/>
      <c r="P138" s="273"/>
      <c r="Q138" s="273"/>
    </row>
    <row r="139" spans="1:17" x14ac:dyDescent="0.2">
      <c r="A139" s="274" t="s">
        <v>294</v>
      </c>
      <c r="B139" s="275"/>
      <c r="C139" s="275"/>
      <c r="D139" s="234"/>
      <c r="E139" s="245"/>
      <c r="F139" s="273"/>
      <c r="G139" s="273"/>
      <c r="H139" s="273"/>
      <c r="I139" s="273"/>
      <c r="J139" s="273"/>
      <c r="K139" s="273"/>
      <c r="L139" s="273"/>
      <c r="M139" s="273"/>
      <c r="N139" s="273"/>
      <c r="O139" s="273"/>
      <c r="P139" s="273"/>
      <c r="Q139" s="273"/>
    </row>
    <row r="140" spans="1:17" x14ac:dyDescent="0.2">
      <c r="A140" s="243"/>
      <c r="B140" s="217"/>
      <c r="C140" s="244"/>
      <c r="D140" s="234"/>
      <c r="E140" s="245"/>
      <c r="F140" s="273"/>
      <c r="G140" s="273"/>
      <c r="H140" s="273"/>
      <c r="I140" s="273"/>
      <c r="J140" s="273"/>
      <c r="K140" s="273"/>
      <c r="L140" s="273"/>
      <c r="M140" s="273"/>
      <c r="N140" s="273"/>
      <c r="O140" s="273"/>
      <c r="P140" s="273"/>
      <c r="Q140" s="273"/>
    </row>
    <row r="141" spans="1:17" ht="24" x14ac:dyDescent="0.2">
      <c r="A141" s="276" t="s">
        <v>295</v>
      </c>
      <c r="B141" s="277"/>
      <c r="C141" s="277"/>
      <c r="D141" s="278" t="s">
        <v>296</v>
      </c>
      <c r="E141" s="279" t="s">
        <v>297</v>
      </c>
      <c r="F141" s="280" t="s">
        <v>298</v>
      </c>
      <c r="G141" s="273"/>
      <c r="H141" s="273"/>
      <c r="I141" s="273"/>
      <c r="J141" s="273"/>
      <c r="K141" s="273"/>
      <c r="L141" s="273"/>
      <c r="M141" s="273"/>
      <c r="N141" s="273"/>
      <c r="O141" s="273"/>
      <c r="P141" s="273"/>
      <c r="Q141" s="273"/>
    </row>
    <row r="142" spans="1:17" ht="24" x14ac:dyDescent="0.2">
      <c r="A142" s="257" t="s">
        <v>299</v>
      </c>
      <c r="B142" s="281"/>
      <c r="C142" s="281"/>
      <c r="D142" s="259" t="s">
        <v>300</v>
      </c>
      <c r="E142" s="282">
        <v>5.73</v>
      </c>
      <c r="F142" s="262">
        <v>5.73</v>
      </c>
      <c r="G142" s="273"/>
      <c r="H142" s="273"/>
      <c r="I142" s="273"/>
      <c r="J142" s="273"/>
      <c r="K142" s="273"/>
      <c r="L142" s="273"/>
      <c r="M142" s="273"/>
      <c r="N142" s="273"/>
      <c r="O142" s="273"/>
      <c r="P142" s="273"/>
      <c r="Q142" s="273"/>
    </row>
    <row r="143" spans="1:17" ht="24" x14ac:dyDescent="0.2">
      <c r="A143" s="257" t="s">
        <v>301</v>
      </c>
      <c r="B143" s="281"/>
      <c r="C143" s="281"/>
      <c r="D143" s="259" t="s">
        <v>302</v>
      </c>
      <c r="E143" s="282">
        <v>4.04</v>
      </c>
      <c r="F143" s="262">
        <v>4.04</v>
      </c>
      <c r="G143" s="273"/>
      <c r="H143" s="273"/>
      <c r="I143" s="273"/>
      <c r="J143" s="273"/>
      <c r="K143" s="273"/>
      <c r="L143" s="273"/>
      <c r="M143" s="273"/>
      <c r="N143" s="273"/>
      <c r="O143" s="273"/>
      <c r="P143" s="273"/>
      <c r="Q143" s="273"/>
    </row>
    <row r="144" spans="1:17" x14ac:dyDescent="0.2">
      <c r="A144" s="243"/>
      <c r="B144" s="217"/>
      <c r="C144" s="244"/>
      <c r="D144" s="234"/>
      <c r="E144" s="245"/>
      <c r="F144" s="273"/>
      <c r="G144" s="273"/>
      <c r="H144" s="273"/>
      <c r="I144" s="273"/>
      <c r="J144" s="273"/>
      <c r="K144" s="273"/>
      <c r="L144" s="273"/>
      <c r="M144" s="273"/>
      <c r="N144" s="273"/>
      <c r="O144" s="273"/>
      <c r="P144" s="273"/>
      <c r="Q144" s="273"/>
    </row>
    <row r="145" spans="1:17" x14ac:dyDescent="0.2">
      <c r="A145" s="243"/>
      <c r="B145" s="217"/>
      <c r="C145" s="244"/>
      <c r="D145" s="234"/>
      <c r="E145" s="245"/>
      <c r="F145" s="273"/>
      <c r="G145" s="273"/>
      <c r="H145" s="273"/>
      <c r="I145" s="273"/>
      <c r="J145" s="273"/>
      <c r="K145" s="273"/>
      <c r="L145" s="273"/>
      <c r="M145" s="273"/>
      <c r="N145" s="273"/>
      <c r="O145" s="273"/>
      <c r="P145" s="273"/>
      <c r="Q145" s="273"/>
    </row>
    <row r="146" spans="1:17" x14ac:dyDescent="0.2">
      <c r="A146" s="243"/>
      <c r="B146" s="217"/>
      <c r="C146" s="244"/>
      <c r="D146" s="234"/>
      <c r="E146" s="245"/>
      <c r="F146" s="273"/>
      <c r="G146" s="273"/>
      <c r="H146" s="273"/>
      <c r="I146" s="273"/>
      <c r="J146" s="273"/>
      <c r="K146" s="273"/>
      <c r="L146" s="273"/>
      <c r="M146" s="273"/>
      <c r="N146" s="273"/>
      <c r="O146" s="273"/>
      <c r="P146" s="273"/>
      <c r="Q146" s="273"/>
    </row>
    <row r="147" spans="1:17" x14ac:dyDescent="0.2">
      <c r="A147" s="283" t="s">
        <v>303</v>
      </c>
      <c r="B147" s="284"/>
      <c r="C147" s="284"/>
      <c r="D147" s="284"/>
      <c r="E147" s="284"/>
      <c r="F147" s="284"/>
      <c r="G147" s="284"/>
      <c r="H147" s="284"/>
      <c r="I147" s="284"/>
      <c r="J147" s="284"/>
      <c r="K147" s="284"/>
      <c r="L147" s="284"/>
      <c r="M147" s="284"/>
      <c r="N147" s="284"/>
      <c r="O147" s="284"/>
      <c r="P147" s="284"/>
      <c r="Q147" s="284"/>
    </row>
    <row r="148" spans="1:17" x14ac:dyDescent="0.2">
      <c r="A148" s="285" t="s">
        <v>304</v>
      </c>
      <c r="B148" s="284"/>
      <c r="C148" s="284"/>
      <c r="D148" s="284"/>
      <c r="E148" s="284"/>
      <c r="F148" s="284"/>
      <c r="G148" s="284"/>
      <c r="H148" s="284"/>
      <c r="I148" s="284"/>
      <c r="J148" s="284"/>
      <c r="K148" s="284"/>
      <c r="L148" s="284"/>
      <c r="M148" s="284"/>
      <c r="N148" s="284"/>
      <c r="O148" s="284"/>
      <c r="P148" s="284"/>
      <c r="Q148" s="284"/>
    </row>
    <row r="149" spans="1:17" x14ac:dyDescent="0.2">
      <c r="A149" s="243"/>
      <c r="B149" s="217"/>
      <c r="C149" s="244"/>
      <c r="D149" s="234"/>
      <c r="E149" s="245"/>
      <c r="F149" s="273"/>
      <c r="G149" s="273"/>
      <c r="H149" s="273"/>
      <c r="I149" s="273"/>
      <c r="J149" s="273"/>
      <c r="K149" s="273"/>
      <c r="L149" s="273"/>
      <c r="M149" s="273"/>
      <c r="N149" s="273"/>
      <c r="O149" s="273"/>
      <c r="P149" s="273"/>
      <c r="Q149" s="273"/>
    </row>
    <row r="150" spans="1:17" x14ac:dyDescent="0.2">
      <c r="A150" s="283" t="s">
        <v>305</v>
      </c>
      <c r="B150" s="284"/>
      <c r="C150" s="284"/>
      <c r="D150" s="284"/>
      <c r="E150" s="284"/>
      <c r="F150" s="284"/>
      <c r="G150" s="284"/>
      <c r="H150" s="284"/>
      <c r="I150" s="284"/>
      <c r="J150" s="284"/>
      <c r="K150" s="284"/>
      <c r="L150" s="284"/>
      <c r="M150" s="284"/>
      <c r="N150" s="284"/>
      <c r="O150" s="284"/>
      <c r="P150" s="284"/>
      <c r="Q150" s="284"/>
    </row>
    <row r="151" spans="1:17" x14ac:dyDescent="0.2">
      <c r="A151" s="285" t="s">
        <v>304</v>
      </c>
      <c r="B151" s="284"/>
      <c r="C151" s="284"/>
      <c r="D151" s="284"/>
      <c r="E151" s="284"/>
      <c r="F151" s="284"/>
      <c r="G151" s="284"/>
      <c r="H151" s="284"/>
      <c r="I151" s="284"/>
      <c r="J151" s="284"/>
      <c r="K151" s="284"/>
      <c r="L151" s="284"/>
      <c r="M151" s="284"/>
      <c r="N151" s="284"/>
      <c r="O151" s="284"/>
      <c r="P151" s="284"/>
      <c r="Q151" s="284"/>
    </row>
    <row r="152" spans="1:17" x14ac:dyDescent="0.2">
      <c r="A152" s="243"/>
      <c r="B152" s="217"/>
      <c r="C152" s="244"/>
      <c r="D152" s="234"/>
      <c r="E152" s="245"/>
      <c r="F152" s="273"/>
      <c r="G152" s="273"/>
      <c r="H152" s="273"/>
      <c r="I152" s="273"/>
      <c r="J152" s="273"/>
      <c r="K152" s="273"/>
      <c r="L152" s="273"/>
      <c r="M152" s="273"/>
      <c r="N152" s="273"/>
      <c r="O152" s="273"/>
      <c r="P152" s="273"/>
      <c r="Q152" s="273"/>
    </row>
    <row r="153" spans="1:17" x14ac:dyDescent="0.2">
      <c r="A153" s="243"/>
      <c r="B153" s="217"/>
      <c r="C153" s="244"/>
      <c r="D153" s="234"/>
      <c r="E153" s="245"/>
      <c r="F153" s="273"/>
      <c r="G153" s="273"/>
      <c r="H153" s="273"/>
      <c r="I153" s="273"/>
      <c r="J153" s="273"/>
      <c r="K153" s="273"/>
      <c r="L153" s="273"/>
      <c r="M153" s="273"/>
      <c r="N153" s="273"/>
      <c r="O153" s="273"/>
      <c r="P153" s="273"/>
      <c r="Q153" s="273"/>
    </row>
    <row r="154" spans="1:17" x14ac:dyDescent="0.2">
      <c r="A154" s="243"/>
      <c r="B154" s="217"/>
      <c r="C154" s="244"/>
      <c r="D154" s="234"/>
      <c r="E154" s="245"/>
      <c r="F154" s="273"/>
      <c r="G154" s="273"/>
      <c r="H154" s="273"/>
      <c r="I154" s="273"/>
      <c r="J154" s="273"/>
      <c r="K154" s="273"/>
      <c r="L154" s="273"/>
      <c r="M154" s="273"/>
      <c r="N154" s="273"/>
      <c r="O154" s="273"/>
      <c r="P154" s="273"/>
      <c r="Q154" s="273"/>
    </row>
    <row r="155" spans="1:17" x14ac:dyDescent="0.2">
      <c r="A155" s="243"/>
      <c r="B155" s="217"/>
      <c r="C155" s="244"/>
      <c r="D155" s="234"/>
      <c r="E155" s="245"/>
      <c r="F155" s="273"/>
      <c r="G155" s="273"/>
      <c r="H155" s="273"/>
      <c r="I155" s="273"/>
      <c r="J155" s="273"/>
      <c r="K155" s="273"/>
      <c r="L155" s="273"/>
      <c r="M155" s="273"/>
      <c r="N155" s="273"/>
      <c r="O155" s="273"/>
      <c r="P155" s="273"/>
      <c r="Q155" s="273"/>
    </row>
    <row r="156" spans="1:17" x14ac:dyDescent="0.2">
      <c r="A156" s="243"/>
      <c r="B156" s="217"/>
      <c r="C156" s="244"/>
      <c r="D156" s="234"/>
      <c r="E156" s="245"/>
      <c r="F156" s="273"/>
      <c r="G156" s="273"/>
      <c r="H156" s="273"/>
      <c r="I156" s="273"/>
      <c r="J156" s="273"/>
      <c r="K156" s="273"/>
      <c r="L156" s="273"/>
      <c r="M156" s="273"/>
      <c r="N156" s="273"/>
      <c r="O156" s="273"/>
      <c r="P156" s="273"/>
      <c r="Q156" s="273"/>
    </row>
    <row r="157" spans="1:17" x14ac:dyDescent="0.2">
      <c r="A157" s="243"/>
      <c r="B157" s="217"/>
      <c r="C157" s="244"/>
      <c r="D157" s="234"/>
      <c r="E157" s="245"/>
      <c r="F157" s="273"/>
      <c r="G157" s="273"/>
      <c r="H157" s="273"/>
      <c r="I157" s="273"/>
      <c r="J157" s="273"/>
      <c r="K157" s="273"/>
      <c r="L157" s="273"/>
      <c r="M157" s="273"/>
      <c r="N157" s="273"/>
      <c r="O157" s="273"/>
      <c r="P157" s="273"/>
      <c r="Q157" s="273"/>
    </row>
    <row r="158" spans="1:17" x14ac:dyDescent="0.2">
      <c r="A158" s="243"/>
      <c r="B158" s="217"/>
      <c r="C158" s="244"/>
      <c r="D158" s="234"/>
      <c r="E158" s="245"/>
      <c r="F158" s="273"/>
      <c r="G158" s="273"/>
      <c r="H158" s="273"/>
      <c r="I158" s="273"/>
      <c r="J158" s="273"/>
      <c r="K158" s="273"/>
      <c r="L158" s="273"/>
      <c r="M158" s="273"/>
      <c r="N158" s="273"/>
      <c r="O158" s="273"/>
      <c r="P158" s="273"/>
      <c r="Q158" s="273"/>
    </row>
    <row r="159" spans="1:17" x14ac:dyDescent="0.2">
      <c r="A159" s="243"/>
      <c r="B159" s="217"/>
      <c r="C159" s="244"/>
      <c r="D159" s="234"/>
      <c r="E159" s="245"/>
      <c r="F159" s="273"/>
      <c r="G159" s="273"/>
      <c r="H159" s="273"/>
      <c r="I159" s="273"/>
      <c r="J159" s="273"/>
      <c r="K159" s="273"/>
      <c r="L159" s="273"/>
      <c r="M159" s="273"/>
      <c r="N159" s="273"/>
      <c r="O159" s="273"/>
      <c r="P159" s="273"/>
      <c r="Q159" s="273"/>
    </row>
    <row r="160" spans="1:17" x14ac:dyDescent="0.2">
      <c r="A160" s="243"/>
      <c r="B160" s="217"/>
      <c r="C160" s="244"/>
      <c r="D160" s="234"/>
      <c r="E160" s="245"/>
      <c r="F160" s="273"/>
      <c r="G160" s="273"/>
      <c r="H160" s="273"/>
      <c r="I160" s="273"/>
      <c r="J160" s="273"/>
      <c r="K160" s="273"/>
      <c r="L160" s="273"/>
      <c r="M160" s="273"/>
      <c r="N160" s="273"/>
      <c r="O160" s="273"/>
      <c r="P160" s="273"/>
      <c r="Q160" s="273"/>
    </row>
    <row r="161" spans="1:17" x14ac:dyDescent="0.2">
      <c r="A161" s="243"/>
      <c r="B161" s="217"/>
      <c r="C161" s="244"/>
      <c r="D161" s="234"/>
      <c r="E161" s="245"/>
      <c r="F161" s="273"/>
      <c r="G161" s="273"/>
      <c r="H161" s="273"/>
      <c r="I161" s="273"/>
      <c r="J161" s="273"/>
      <c r="K161" s="273"/>
      <c r="L161" s="273"/>
      <c r="M161" s="273"/>
      <c r="N161" s="273"/>
      <c r="O161" s="273"/>
      <c r="P161" s="273"/>
      <c r="Q161" s="273"/>
    </row>
    <row r="162" spans="1:17" x14ac:dyDescent="0.2">
      <c r="A162" s="243"/>
      <c r="B162" s="217"/>
      <c r="C162" s="244"/>
      <c r="D162" s="234"/>
      <c r="E162" s="245"/>
      <c r="F162" s="273"/>
      <c r="G162" s="273"/>
      <c r="H162" s="273"/>
      <c r="I162" s="273"/>
      <c r="J162" s="273"/>
      <c r="K162" s="273"/>
      <c r="L162" s="273"/>
      <c r="M162" s="273"/>
      <c r="N162" s="273"/>
      <c r="O162" s="273"/>
      <c r="P162" s="273"/>
      <c r="Q162" s="273"/>
    </row>
    <row r="163" spans="1:17" x14ac:dyDescent="0.2">
      <c r="A163" s="243"/>
      <c r="B163" s="217"/>
      <c r="C163" s="244"/>
      <c r="D163" s="234"/>
      <c r="E163" s="245"/>
      <c r="F163" s="273"/>
      <c r="G163" s="273"/>
      <c r="H163" s="273"/>
      <c r="I163" s="273"/>
      <c r="J163" s="273"/>
      <c r="K163" s="273"/>
      <c r="L163" s="273"/>
      <c r="M163" s="273"/>
      <c r="N163" s="273"/>
      <c r="O163" s="273"/>
      <c r="P163" s="273"/>
      <c r="Q163" s="273"/>
    </row>
    <row r="164" spans="1:17" x14ac:dyDescent="0.2">
      <c r="A164" s="243"/>
      <c r="B164" s="217"/>
      <c r="C164" s="244"/>
      <c r="D164" s="234"/>
      <c r="E164" s="245"/>
      <c r="F164" s="273"/>
      <c r="G164" s="273"/>
      <c r="H164" s="273"/>
      <c r="I164" s="273"/>
      <c r="J164" s="273"/>
      <c r="K164" s="273"/>
      <c r="L164" s="273"/>
      <c r="M164" s="273"/>
      <c r="N164" s="273"/>
      <c r="O164" s="273"/>
      <c r="P164" s="273"/>
      <c r="Q164" s="273"/>
    </row>
    <row r="165" spans="1:17" x14ac:dyDescent="0.2">
      <c r="A165" s="243"/>
      <c r="B165" s="217"/>
      <c r="C165" s="244"/>
      <c r="D165" s="234"/>
      <c r="E165" s="245"/>
      <c r="F165" s="273"/>
      <c r="G165" s="273"/>
      <c r="H165" s="273"/>
      <c r="I165" s="273"/>
      <c r="J165" s="273"/>
      <c r="K165" s="273"/>
      <c r="L165" s="273"/>
      <c r="M165" s="273"/>
      <c r="N165" s="273"/>
      <c r="O165" s="273"/>
      <c r="P165" s="273"/>
      <c r="Q165" s="273"/>
    </row>
    <row r="166" spans="1:17" x14ac:dyDescent="0.2">
      <c r="A166" s="243"/>
      <c r="B166" s="217"/>
      <c r="C166" s="244"/>
      <c r="D166" s="234"/>
      <c r="E166" s="245"/>
      <c r="F166" s="273"/>
      <c r="G166" s="273"/>
      <c r="H166" s="273"/>
      <c r="I166" s="273"/>
      <c r="J166" s="273"/>
      <c r="K166" s="273"/>
      <c r="L166" s="273"/>
      <c r="M166" s="273"/>
      <c r="N166" s="273"/>
      <c r="O166" s="273"/>
      <c r="P166" s="273"/>
      <c r="Q166" s="273"/>
    </row>
    <row r="167" spans="1:17" x14ac:dyDescent="0.2">
      <c r="A167" s="243"/>
      <c r="B167" s="217"/>
      <c r="C167" s="244"/>
      <c r="D167" s="234"/>
      <c r="E167" s="245"/>
      <c r="F167" s="273"/>
      <c r="G167" s="273"/>
      <c r="H167" s="273"/>
      <c r="I167" s="273"/>
      <c r="J167" s="273"/>
      <c r="K167" s="273"/>
      <c r="L167" s="273"/>
      <c r="M167" s="273"/>
      <c r="N167" s="273"/>
      <c r="O167" s="273"/>
      <c r="P167" s="273"/>
      <c r="Q167" s="273"/>
    </row>
    <row r="168" spans="1:17" x14ac:dyDescent="0.2">
      <c r="A168" s="243"/>
      <c r="B168" s="217"/>
      <c r="C168" s="244"/>
      <c r="D168" s="234"/>
      <c r="E168" s="245"/>
      <c r="F168" s="273"/>
      <c r="G168" s="273"/>
      <c r="H168" s="273"/>
      <c r="I168" s="273"/>
      <c r="J168" s="273"/>
      <c r="K168" s="273"/>
      <c r="L168" s="273"/>
      <c r="M168" s="273"/>
      <c r="N168" s="273"/>
      <c r="O168" s="273"/>
      <c r="P168" s="273"/>
      <c r="Q168" s="273"/>
    </row>
    <row r="169" spans="1:17" x14ac:dyDescent="0.2">
      <c r="A169" s="243"/>
      <c r="B169" s="217"/>
      <c r="C169" s="244"/>
      <c r="D169" s="234"/>
      <c r="E169" s="245"/>
      <c r="F169" s="273"/>
      <c r="G169" s="273"/>
      <c r="H169" s="273"/>
      <c r="I169" s="273"/>
      <c r="J169" s="273"/>
      <c r="K169" s="273"/>
      <c r="L169" s="273"/>
      <c r="M169" s="273"/>
      <c r="N169" s="273"/>
      <c r="O169" s="273"/>
      <c r="P169" s="273"/>
      <c r="Q169" s="273"/>
    </row>
    <row r="170" spans="1:17" x14ac:dyDescent="0.2">
      <c r="A170" s="243"/>
      <c r="B170" s="217"/>
      <c r="C170" s="244"/>
      <c r="D170" s="234"/>
      <c r="E170" s="245"/>
      <c r="F170" s="273"/>
      <c r="G170" s="273"/>
      <c r="H170" s="273"/>
      <c r="I170" s="273"/>
      <c r="J170" s="273"/>
      <c r="K170" s="273"/>
      <c r="L170" s="273"/>
      <c r="M170" s="273"/>
      <c r="N170" s="273"/>
      <c r="O170" s="273"/>
      <c r="P170" s="273"/>
      <c r="Q170" s="273"/>
    </row>
    <row r="171" spans="1:17" x14ac:dyDescent="0.2">
      <c r="A171" s="243"/>
      <c r="B171" s="217"/>
      <c r="C171" s="244"/>
      <c r="D171" s="234"/>
      <c r="E171" s="245"/>
      <c r="F171" s="273"/>
      <c r="G171" s="273"/>
      <c r="H171" s="273"/>
      <c r="I171" s="273"/>
      <c r="J171" s="273"/>
      <c r="K171" s="273"/>
      <c r="L171" s="273"/>
      <c r="M171" s="273"/>
      <c r="N171" s="273"/>
      <c r="O171" s="273"/>
      <c r="P171" s="273"/>
      <c r="Q171" s="273"/>
    </row>
    <row r="172" spans="1:17" x14ac:dyDescent="0.2">
      <c r="A172" s="243"/>
      <c r="B172" s="217"/>
      <c r="C172" s="244"/>
      <c r="D172" s="234"/>
      <c r="E172" s="245"/>
      <c r="F172" s="273"/>
      <c r="G172" s="273"/>
      <c r="H172" s="273"/>
      <c r="I172" s="273"/>
      <c r="J172" s="273"/>
      <c r="K172" s="273"/>
      <c r="L172" s="273"/>
      <c r="M172" s="273"/>
      <c r="N172" s="273"/>
      <c r="O172" s="273"/>
      <c r="P172" s="273"/>
      <c r="Q172" s="273"/>
    </row>
    <row r="173" spans="1:17" x14ac:dyDescent="0.2">
      <c r="A173" s="243"/>
      <c r="B173" s="217"/>
      <c r="C173" s="244"/>
      <c r="D173" s="234"/>
      <c r="E173" s="245"/>
      <c r="F173" s="273"/>
      <c r="G173" s="273"/>
      <c r="H173" s="273"/>
      <c r="I173" s="273"/>
      <c r="J173" s="273"/>
      <c r="K173" s="273"/>
      <c r="L173" s="273"/>
      <c r="M173" s="273"/>
      <c r="N173" s="273"/>
      <c r="O173" s="273"/>
      <c r="P173" s="273"/>
      <c r="Q173" s="273"/>
    </row>
    <row r="174" spans="1:17" x14ac:dyDescent="0.2">
      <c r="A174" s="243"/>
      <c r="B174" s="217"/>
      <c r="C174" s="244"/>
      <c r="D174" s="234"/>
      <c r="E174" s="245"/>
      <c r="F174" s="273"/>
      <c r="G174" s="273"/>
      <c r="H174" s="273"/>
      <c r="I174" s="273"/>
      <c r="J174" s="273"/>
      <c r="K174" s="273"/>
      <c r="L174" s="273"/>
      <c r="M174" s="273"/>
      <c r="N174" s="273"/>
      <c r="O174" s="273"/>
      <c r="P174" s="273"/>
      <c r="Q174" s="273"/>
    </row>
    <row r="175" spans="1:17" x14ac:dyDescent="0.2">
      <c r="A175" s="243"/>
      <c r="B175" s="217"/>
      <c r="C175" s="244"/>
      <c r="D175" s="234"/>
      <c r="E175" s="245"/>
      <c r="F175" s="273"/>
      <c r="G175" s="273"/>
      <c r="H175" s="273"/>
      <c r="I175" s="273"/>
      <c r="J175" s="273"/>
      <c r="K175" s="273"/>
      <c r="L175" s="273"/>
      <c r="M175" s="273"/>
      <c r="N175" s="273"/>
      <c r="O175" s="273"/>
      <c r="P175" s="273"/>
      <c r="Q175" s="273"/>
    </row>
    <row r="176" spans="1:17" x14ac:dyDescent="0.2">
      <c r="A176" s="243"/>
      <c r="B176" s="217"/>
      <c r="C176" s="244"/>
      <c r="D176" s="234"/>
      <c r="E176" s="245"/>
      <c r="F176" s="273"/>
      <c r="G176" s="273"/>
      <c r="H176" s="273"/>
      <c r="I176" s="273"/>
      <c r="J176" s="273"/>
      <c r="K176" s="273"/>
      <c r="L176" s="273"/>
      <c r="M176" s="273"/>
      <c r="N176" s="273"/>
      <c r="O176" s="273"/>
      <c r="P176" s="273"/>
      <c r="Q176" s="273"/>
    </row>
    <row r="177" spans="1:17" x14ac:dyDescent="0.2">
      <c r="A177" s="243"/>
      <c r="B177" s="217"/>
      <c r="C177" s="244"/>
      <c r="D177" s="234"/>
      <c r="E177" s="245"/>
      <c r="F177" s="273"/>
      <c r="G177" s="273"/>
      <c r="H177" s="273"/>
      <c r="I177" s="273"/>
      <c r="J177" s="273"/>
      <c r="K177" s="273"/>
      <c r="L177" s="273"/>
      <c r="M177" s="273"/>
      <c r="N177" s="273"/>
      <c r="O177" s="273"/>
      <c r="P177" s="273"/>
      <c r="Q177" s="273"/>
    </row>
    <row r="178" spans="1:17" x14ac:dyDescent="0.2">
      <c r="A178" s="243"/>
      <c r="B178" s="217"/>
      <c r="C178" s="244"/>
      <c r="D178" s="234"/>
      <c r="E178" s="245"/>
      <c r="F178" s="273"/>
      <c r="G178" s="273"/>
      <c r="H178" s="273"/>
      <c r="I178" s="273"/>
      <c r="J178" s="273"/>
      <c r="K178" s="273"/>
      <c r="L178" s="273"/>
      <c r="M178" s="273"/>
      <c r="N178" s="273"/>
      <c r="O178" s="273"/>
      <c r="P178" s="273"/>
      <c r="Q178" s="273"/>
    </row>
    <row r="179" spans="1:17" x14ac:dyDescent="0.2">
      <c r="A179" s="243"/>
      <c r="B179" s="217"/>
      <c r="C179" s="244"/>
      <c r="D179" s="234"/>
      <c r="E179" s="245"/>
      <c r="F179" s="273"/>
      <c r="G179" s="273"/>
      <c r="H179" s="273"/>
      <c r="I179" s="273"/>
      <c r="J179" s="273"/>
      <c r="K179" s="273"/>
      <c r="L179" s="273"/>
      <c r="M179" s="273"/>
      <c r="N179" s="273"/>
      <c r="O179" s="273"/>
      <c r="P179" s="273"/>
      <c r="Q179" s="273"/>
    </row>
    <row r="180" spans="1:17" x14ac:dyDescent="0.2">
      <c r="A180" s="243"/>
      <c r="B180" s="217"/>
      <c r="C180" s="244"/>
      <c r="D180" s="234"/>
      <c r="E180" s="245"/>
      <c r="F180" s="273"/>
      <c r="G180" s="273"/>
      <c r="H180" s="273"/>
      <c r="I180" s="273"/>
      <c r="J180" s="273"/>
      <c r="K180" s="273"/>
      <c r="L180" s="273"/>
      <c r="M180" s="273"/>
      <c r="N180" s="273"/>
      <c r="O180" s="273"/>
      <c r="P180" s="273"/>
      <c r="Q180" s="273"/>
    </row>
    <row r="181" spans="1:17" x14ac:dyDescent="0.2">
      <c r="A181" s="243"/>
      <c r="B181" s="217"/>
      <c r="C181" s="244"/>
      <c r="D181" s="234"/>
      <c r="E181" s="245"/>
      <c r="F181" s="273"/>
      <c r="G181" s="273"/>
      <c r="H181" s="273"/>
      <c r="I181" s="273"/>
      <c r="J181" s="273"/>
      <c r="K181" s="273"/>
      <c r="L181" s="273"/>
      <c r="M181" s="273"/>
      <c r="N181" s="273"/>
      <c r="O181" s="273"/>
      <c r="P181" s="273"/>
      <c r="Q181" s="273"/>
    </row>
    <row r="182" spans="1:17" x14ac:dyDescent="0.2">
      <c r="A182" s="243"/>
      <c r="B182" s="217"/>
      <c r="C182" s="244"/>
      <c r="D182" s="234"/>
      <c r="E182" s="245"/>
      <c r="F182" s="273"/>
      <c r="G182" s="273"/>
      <c r="H182" s="273"/>
      <c r="I182" s="273"/>
      <c r="J182" s="273"/>
      <c r="K182" s="273"/>
      <c r="L182" s="273"/>
      <c r="M182" s="273"/>
      <c r="N182" s="273"/>
      <c r="O182" s="273"/>
      <c r="P182" s="273"/>
      <c r="Q182" s="273"/>
    </row>
    <row r="183" spans="1:17" x14ac:dyDescent="0.2">
      <c r="A183" s="243"/>
      <c r="B183" s="217"/>
      <c r="C183" s="244"/>
      <c r="D183" s="234"/>
      <c r="E183" s="245"/>
      <c r="F183" s="273"/>
      <c r="G183" s="273"/>
      <c r="H183" s="273"/>
      <c r="I183" s="273"/>
      <c r="J183" s="273"/>
      <c r="K183" s="273"/>
      <c r="L183" s="273"/>
      <c r="M183" s="273"/>
      <c r="N183" s="273"/>
      <c r="O183" s="273"/>
      <c r="P183" s="273"/>
      <c r="Q183" s="273"/>
    </row>
    <row r="184" spans="1:17" x14ac:dyDescent="0.2">
      <c r="A184" s="243"/>
      <c r="B184" s="217"/>
      <c r="C184" s="244"/>
      <c r="D184" s="234"/>
      <c r="E184" s="245"/>
      <c r="F184" s="273"/>
      <c r="G184" s="273"/>
      <c r="H184" s="273"/>
      <c r="I184" s="273"/>
      <c r="J184" s="273"/>
      <c r="K184" s="273"/>
      <c r="L184" s="273"/>
      <c r="M184" s="273"/>
      <c r="N184" s="273"/>
      <c r="O184" s="273"/>
      <c r="P184" s="273"/>
      <c r="Q184" s="273"/>
    </row>
    <row r="185" spans="1:17" x14ac:dyDescent="0.2">
      <c r="A185" s="243"/>
      <c r="B185" s="217"/>
      <c r="C185" s="244"/>
      <c r="D185" s="234"/>
      <c r="E185" s="245"/>
      <c r="F185" s="273"/>
      <c r="G185" s="273"/>
      <c r="H185" s="273"/>
      <c r="I185" s="273"/>
      <c r="J185" s="273"/>
      <c r="K185" s="273"/>
      <c r="L185" s="273"/>
      <c r="M185" s="273"/>
      <c r="N185" s="273"/>
      <c r="O185" s="273"/>
      <c r="P185" s="273"/>
      <c r="Q185" s="273"/>
    </row>
    <row r="186" spans="1:17" x14ac:dyDescent="0.2">
      <c r="A186" s="243"/>
      <c r="B186" s="217"/>
      <c r="C186" s="244"/>
      <c r="D186" s="234"/>
      <c r="E186" s="245"/>
      <c r="F186" s="273"/>
      <c r="G186" s="273"/>
      <c r="H186" s="273"/>
      <c r="I186" s="273"/>
      <c r="J186" s="273"/>
      <c r="K186" s="273"/>
      <c r="L186" s="273"/>
      <c r="M186" s="273"/>
      <c r="N186" s="273"/>
      <c r="O186" s="273"/>
      <c r="P186" s="273"/>
      <c r="Q186" s="273"/>
    </row>
    <row r="187" spans="1:17" x14ac:dyDescent="0.2">
      <c r="A187" s="243"/>
      <c r="B187" s="217"/>
      <c r="C187" s="244"/>
      <c r="D187" s="234"/>
      <c r="E187" s="245"/>
      <c r="F187" s="273"/>
      <c r="G187" s="273"/>
      <c r="H187" s="273"/>
      <c r="I187" s="273"/>
      <c r="J187" s="273"/>
      <c r="K187" s="273"/>
      <c r="L187" s="273"/>
      <c r="M187" s="273"/>
      <c r="N187" s="273"/>
      <c r="O187" s="273"/>
      <c r="P187" s="273"/>
      <c r="Q187" s="273"/>
    </row>
    <row r="188" spans="1:17" x14ac:dyDescent="0.2">
      <c r="A188" s="243"/>
      <c r="B188" s="217"/>
      <c r="C188" s="244"/>
      <c r="D188" s="234"/>
      <c r="E188" s="245"/>
      <c r="F188" s="273"/>
      <c r="G188" s="273"/>
      <c r="H188" s="273"/>
      <c r="I188" s="273"/>
      <c r="J188" s="273"/>
      <c r="K188" s="273"/>
      <c r="L188" s="273"/>
      <c r="M188" s="273"/>
      <c r="N188" s="273"/>
      <c r="O188" s="273"/>
      <c r="P188" s="273"/>
      <c r="Q188" s="273"/>
    </row>
    <row r="189" spans="1:17" x14ac:dyDescent="0.2">
      <c r="A189" s="243"/>
      <c r="B189" s="217"/>
      <c r="C189" s="244"/>
      <c r="D189" s="234"/>
      <c r="E189" s="245"/>
      <c r="F189" s="273"/>
      <c r="G189" s="273"/>
      <c r="H189" s="273"/>
      <c r="I189" s="273"/>
      <c r="J189" s="273"/>
      <c r="K189" s="273"/>
      <c r="L189" s="273"/>
      <c r="M189" s="273"/>
      <c r="N189" s="273"/>
      <c r="O189" s="273"/>
      <c r="P189" s="273"/>
      <c r="Q189" s="273"/>
    </row>
    <row r="190" spans="1:17" x14ac:dyDescent="0.2">
      <c r="A190" s="243"/>
      <c r="B190" s="217"/>
      <c r="C190" s="244"/>
      <c r="D190" s="234"/>
      <c r="E190" s="245"/>
      <c r="F190" s="273"/>
      <c r="G190" s="273"/>
      <c r="H190" s="273"/>
      <c r="I190" s="273"/>
      <c r="J190" s="273"/>
      <c r="K190" s="273"/>
      <c r="L190" s="273"/>
      <c r="M190" s="273"/>
      <c r="N190" s="273"/>
      <c r="O190" s="273"/>
      <c r="P190" s="273"/>
      <c r="Q190" s="273"/>
    </row>
    <row r="191" spans="1:17" x14ac:dyDescent="0.2">
      <c r="A191" s="243"/>
      <c r="B191" s="217"/>
      <c r="C191" s="244"/>
      <c r="D191" s="234"/>
      <c r="E191" s="245"/>
      <c r="F191" s="273"/>
      <c r="G191" s="273"/>
      <c r="H191" s="273"/>
      <c r="I191" s="273"/>
      <c r="J191" s="273"/>
      <c r="K191" s="273"/>
      <c r="L191" s="273"/>
      <c r="M191" s="273"/>
      <c r="N191" s="273"/>
      <c r="O191" s="273"/>
      <c r="P191" s="273"/>
      <c r="Q191" s="273"/>
    </row>
    <row r="192" spans="1:17" x14ac:dyDescent="0.2">
      <c r="A192" s="243"/>
      <c r="B192" s="217"/>
      <c r="C192" s="244"/>
      <c r="D192" s="234"/>
      <c r="E192" s="245"/>
      <c r="F192" s="273"/>
      <c r="G192" s="273"/>
      <c r="H192" s="273"/>
      <c r="I192" s="273"/>
      <c r="J192" s="273"/>
      <c r="K192" s="273"/>
      <c r="L192" s="273"/>
      <c r="M192" s="273"/>
      <c r="N192" s="273"/>
      <c r="O192" s="273"/>
      <c r="P192" s="273"/>
      <c r="Q192" s="273"/>
    </row>
    <row r="193" spans="1:17" x14ac:dyDescent="0.2">
      <c r="A193" s="243"/>
      <c r="B193" s="217"/>
      <c r="C193" s="244"/>
      <c r="D193" s="234"/>
      <c r="E193" s="245"/>
      <c r="F193" s="273"/>
      <c r="G193" s="273"/>
      <c r="H193" s="273"/>
      <c r="I193" s="273"/>
      <c r="J193" s="273"/>
      <c r="K193" s="273"/>
      <c r="L193" s="273"/>
      <c r="M193" s="273"/>
      <c r="N193" s="273"/>
      <c r="O193" s="273"/>
      <c r="P193" s="273"/>
      <c r="Q193" s="273"/>
    </row>
    <row r="194" spans="1:17" x14ac:dyDescent="0.2">
      <c r="A194" s="243"/>
      <c r="B194" s="217"/>
      <c r="C194" s="244"/>
      <c r="D194" s="234"/>
      <c r="E194" s="245"/>
      <c r="F194" s="273"/>
      <c r="G194" s="273"/>
      <c r="H194" s="273"/>
      <c r="I194" s="273"/>
      <c r="J194" s="273"/>
      <c r="K194" s="273"/>
      <c r="L194" s="273"/>
      <c r="M194" s="273"/>
      <c r="N194" s="273"/>
      <c r="O194" s="273"/>
      <c r="P194" s="273"/>
      <c r="Q194" s="273"/>
    </row>
    <row r="195" spans="1:17" x14ac:dyDescent="0.2">
      <c r="A195" s="243"/>
      <c r="B195" s="217"/>
      <c r="C195" s="244"/>
      <c r="D195" s="234"/>
      <c r="E195" s="245"/>
      <c r="F195" s="273"/>
      <c r="G195" s="273"/>
      <c r="H195" s="273"/>
      <c r="I195" s="273"/>
      <c r="J195" s="273"/>
      <c r="K195" s="273"/>
      <c r="L195" s="273"/>
      <c r="M195" s="273"/>
      <c r="N195" s="273"/>
      <c r="O195" s="273"/>
      <c r="P195" s="273"/>
      <c r="Q195" s="273"/>
    </row>
    <row r="196" spans="1:17" x14ac:dyDescent="0.2">
      <c r="A196" s="243"/>
      <c r="B196" s="217"/>
      <c r="C196" s="244"/>
      <c r="D196" s="234"/>
      <c r="E196" s="245"/>
      <c r="F196" s="273"/>
      <c r="G196" s="273"/>
      <c r="H196" s="273"/>
      <c r="I196" s="273"/>
      <c r="J196" s="273"/>
      <c r="K196" s="273"/>
      <c r="L196" s="273"/>
      <c r="M196" s="273"/>
      <c r="N196" s="273"/>
      <c r="O196" s="273"/>
      <c r="P196" s="273"/>
      <c r="Q196" s="273"/>
    </row>
    <row r="197" spans="1:17" x14ac:dyDescent="0.2">
      <c r="A197" s="243"/>
      <c r="B197" s="217"/>
      <c r="C197" s="244"/>
      <c r="D197" s="234"/>
      <c r="E197" s="245"/>
      <c r="F197" s="273"/>
      <c r="G197" s="273"/>
      <c r="H197" s="273"/>
      <c r="I197" s="273"/>
      <c r="J197" s="273"/>
      <c r="K197" s="273"/>
      <c r="L197" s="273"/>
      <c r="M197" s="273"/>
      <c r="N197" s="273"/>
      <c r="O197" s="273"/>
      <c r="P197" s="273"/>
      <c r="Q197" s="273"/>
    </row>
    <row r="198" spans="1:17" x14ac:dyDescent="0.2">
      <c r="A198" s="243"/>
      <c r="B198" s="217"/>
      <c r="C198" s="244"/>
      <c r="D198" s="234"/>
      <c r="E198" s="245"/>
      <c r="F198" s="273"/>
      <c r="G198" s="273"/>
      <c r="H198" s="273"/>
      <c r="I198" s="273"/>
      <c r="J198" s="273"/>
      <c r="K198" s="273"/>
      <c r="L198" s="273"/>
      <c r="M198" s="273"/>
      <c r="N198" s="273"/>
      <c r="O198" s="273"/>
      <c r="P198" s="273"/>
      <c r="Q198" s="273"/>
    </row>
    <row r="199" spans="1:17" x14ac:dyDescent="0.2">
      <c r="A199" s="243"/>
      <c r="B199" s="217"/>
      <c r="C199" s="244"/>
      <c r="D199" s="234"/>
      <c r="E199" s="245"/>
      <c r="F199" s="273"/>
      <c r="G199" s="273"/>
      <c r="H199" s="273"/>
      <c r="I199" s="273"/>
      <c r="J199" s="273"/>
      <c r="K199" s="273"/>
      <c r="L199" s="273"/>
      <c r="M199" s="273"/>
      <c r="N199" s="273"/>
      <c r="O199" s="273"/>
      <c r="P199" s="273"/>
      <c r="Q199" s="273"/>
    </row>
  </sheetData>
  <mergeCells count="58">
    <mergeCell ref="A150:Q150"/>
    <mergeCell ref="A151:Q151"/>
    <mergeCell ref="A139:C139"/>
    <mergeCell ref="A141:C141"/>
    <mergeCell ref="A142:C142"/>
    <mergeCell ref="A143:C143"/>
    <mergeCell ref="A147:Q147"/>
    <mergeCell ref="A148:Q148"/>
    <mergeCell ref="A131:I131"/>
    <mergeCell ref="A132:I132"/>
    <mergeCell ref="A133:I133"/>
    <mergeCell ref="A134:I134"/>
    <mergeCell ref="A135:I135"/>
    <mergeCell ref="A136:I136"/>
    <mergeCell ref="A125:I125"/>
    <mergeCell ref="A126:I126"/>
    <mergeCell ref="A127:I127"/>
    <mergeCell ref="A128:I128"/>
    <mergeCell ref="A129:I129"/>
    <mergeCell ref="A130:I130"/>
    <mergeCell ref="A119:I119"/>
    <mergeCell ref="A120:I120"/>
    <mergeCell ref="A121:I121"/>
    <mergeCell ref="A122:Q122"/>
    <mergeCell ref="A123:I123"/>
    <mergeCell ref="A124:I124"/>
    <mergeCell ref="A113:I113"/>
    <mergeCell ref="A114:I114"/>
    <mergeCell ref="A115:I115"/>
    <mergeCell ref="A116:I116"/>
    <mergeCell ref="A117:I117"/>
    <mergeCell ref="A118:I118"/>
    <mergeCell ref="A28:Q28"/>
    <mergeCell ref="A108:I108"/>
    <mergeCell ref="A109:I109"/>
    <mergeCell ref="A110:I110"/>
    <mergeCell ref="A111:I111"/>
    <mergeCell ref="A112:I112"/>
    <mergeCell ref="F24:I24"/>
    <mergeCell ref="J24:M24"/>
    <mergeCell ref="N24:N26"/>
    <mergeCell ref="O24:O26"/>
    <mergeCell ref="P24:P26"/>
    <mergeCell ref="Q24:Q26"/>
    <mergeCell ref="F25:F26"/>
    <mergeCell ref="G25:I25"/>
    <mergeCell ref="J25:J26"/>
    <mergeCell ref="K25:M25"/>
    <mergeCell ref="J16:K16"/>
    <mergeCell ref="J17:K17"/>
    <mergeCell ref="J18:K18"/>
    <mergeCell ref="J19:K19"/>
    <mergeCell ref="J20:K20"/>
    <mergeCell ref="A24:A26"/>
    <mergeCell ref="B24:B26"/>
    <mergeCell ref="C24:C26"/>
    <mergeCell ref="D24:D26"/>
    <mergeCell ref="E24:E2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Q189"/>
  <sheetViews>
    <sheetView workbookViewId="0">
      <selection activeCell="Q35" sqref="Q35"/>
    </sheetView>
  </sheetViews>
  <sheetFormatPr defaultRowHeight="12.75" x14ac:dyDescent="0.2"/>
  <cols>
    <col min="3" max="3" width="56.140625" customWidth="1"/>
  </cols>
  <sheetData>
    <row r="1" spans="1:17" x14ac:dyDescent="0.2">
      <c r="A1" s="216" t="s">
        <v>100</v>
      </c>
      <c r="B1" s="217"/>
      <c r="C1" s="218"/>
      <c r="D1" s="219"/>
      <c r="E1" s="220"/>
      <c r="F1" s="221"/>
      <c r="G1" s="221"/>
      <c r="H1" s="221"/>
      <c r="I1" s="221"/>
      <c r="J1" s="221"/>
      <c r="K1" s="221"/>
      <c r="L1" s="221"/>
      <c r="M1" s="222" t="s">
        <v>101</v>
      </c>
      <c r="N1" s="223"/>
      <c r="O1" s="221"/>
      <c r="P1" s="221"/>
      <c r="Q1" s="221"/>
    </row>
    <row r="2" spans="1:17" x14ac:dyDescent="0.2">
      <c r="A2" s="224"/>
      <c r="B2" s="217"/>
      <c r="C2" s="218"/>
      <c r="D2" s="219"/>
      <c r="E2" s="220"/>
      <c r="F2" s="221"/>
      <c r="G2" s="221"/>
      <c r="H2" s="221"/>
      <c r="I2" s="221"/>
      <c r="J2" s="221"/>
      <c r="K2" s="221"/>
      <c r="L2" s="221"/>
      <c r="M2" s="224"/>
      <c r="N2" s="223"/>
      <c r="O2" s="221"/>
      <c r="P2" s="221"/>
      <c r="Q2" s="221"/>
    </row>
    <row r="3" spans="1:17" x14ac:dyDescent="0.2">
      <c r="A3" s="224"/>
      <c r="B3" s="217"/>
      <c r="C3" s="218"/>
      <c r="D3" s="219"/>
      <c r="E3" s="220"/>
      <c r="F3" s="221"/>
      <c r="G3" s="221"/>
      <c r="H3" s="221"/>
      <c r="I3" s="221"/>
      <c r="J3" s="221"/>
      <c r="K3" s="221"/>
      <c r="L3" s="221"/>
      <c r="M3" s="224"/>
      <c r="N3" s="223"/>
      <c r="O3" s="221"/>
      <c r="P3" s="221"/>
      <c r="Q3" s="221"/>
    </row>
    <row r="4" spans="1:17" x14ac:dyDescent="0.2">
      <c r="A4" s="224" t="s">
        <v>102</v>
      </c>
      <c r="B4" s="217"/>
      <c r="C4" s="218"/>
      <c r="D4" s="219"/>
      <c r="E4" s="220"/>
      <c r="F4" s="221"/>
      <c r="G4" s="221"/>
      <c r="H4" s="221"/>
      <c r="I4" s="221"/>
      <c r="J4" s="221"/>
      <c r="K4" s="221"/>
      <c r="L4" s="221"/>
      <c r="M4" s="224" t="s">
        <v>102</v>
      </c>
      <c r="N4" s="223"/>
      <c r="O4" s="221"/>
      <c r="P4" s="221"/>
      <c r="Q4" s="221"/>
    </row>
    <row r="5" spans="1:17" x14ac:dyDescent="0.2">
      <c r="A5" s="224" t="s">
        <v>103</v>
      </c>
      <c r="B5" s="217"/>
      <c r="C5" s="218"/>
      <c r="D5" s="219"/>
      <c r="E5" s="220"/>
      <c r="F5" s="221"/>
      <c r="G5" s="221"/>
      <c r="H5" s="221"/>
      <c r="I5" s="221"/>
      <c r="J5" s="221"/>
      <c r="K5" s="221"/>
      <c r="L5" s="221"/>
      <c r="M5" s="225" t="s">
        <v>104</v>
      </c>
      <c r="N5" s="223"/>
      <c r="O5" s="221"/>
      <c r="P5" s="221"/>
      <c r="Q5" s="221"/>
    </row>
    <row r="6" spans="1:17" x14ac:dyDescent="0.2">
      <c r="A6" s="220"/>
      <c r="B6" s="224"/>
      <c r="C6" s="218"/>
      <c r="D6" s="219"/>
      <c r="E6" s="226"/>
      <c r="F6" s="221"/>
      <c r="G6" s="221"/>
      <c r="H6" s="220" t="s">
        <v>105</v>
      </c>
      <c r="I6" s="221"/>
      <c r="J6" s="227"/>
      <c r="K6" s="221"/>
      <c r="L6" s="221"/>
      <c r="M6" s="221"/>
      <c r="N6" s="221"/>
      <c r="O6" s="221"/>
      <c r="P6" s="221"/>
      <c r="Q6" s="221"/>
    </row>
    <row r="7" spans="1:17" x14ac:dyDescent="0.2">
      <c r="A7" s="220"/>
      <c r="B7" s="224"/>
      <c r="C7" s="218"/>
      <c r="D7" s="219"/>
      <c r="E7" s="228"/>
      <c r="F7" s="229"/>
      <c r="G7" s="229"/>
      <c r="H7" s="230" t="s">
        <v>106</v>
      </c>
      <c r="I7" s="230"/>
      <c r="J7" s="231"/>
      <c r="K7" s="221"/>
      <c r="L7" s="221"/>
      <c r="M7" s="221"/>
      <c r="N7" s="221"/>
      <c r="O7" s="221"/>
      <c r="P7" s="221"/>
      <c r="Q7" s="221"/>
    </row>
    <row r="8" spans="1:17" x14ac:dyDescent="0.2">
      <c r="A8" s="220"/>
      <c r="B8" s="224"/>
      <c r="C8" s="218"/>
      <c r="D8" s="219"/>
      <c r="E8" s="226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</row>
    <row r="9" spans="1:17" x14ac:dyDescent="0.2">
      <c r="A9" s="220"/>
      <c r="B9" s="224"/>
      <c r="C9" s="218"/>
      <c r="D9" s="219"/>
      <c r="E9" s="226"/>
      <c r="F9" s="221"/>
      <c r="G9" s="221"/>
      <c r="H9" s="232" t="s">
        <v>3274</v>
      </c>
      <c r="I9" s="232"/>
      <c r="J9" s="221"/>
      <c r="K9" s="221"/>
      <c r="L9" s="221"/>
      <c r="M9" s="221"/>
      <c r="N9" s="221"/>
      <c r="O9" s="221"/>
      <c r="P9" s="221"/>
      <c r="Q9" s="221"/>
    </row>
    <row r="10" spans="1:17" x14ac:dyDescent="0.2">
      <c r="A10" s="220"/>
      <c r="B10" s="224"/>
      <c r="C10" s="218"/>
      <c r="D10" s="219"/>
      <c r="E10" s="226"/>
      <c r="F10" s="221"/>
      <c r="G10" s="221"/>
      <c r="H10" s="220" t="s">
        <v>108</v>
      </c>
      <c r="I10" s="220"/>
      <c r="J10" s="221"/>
      <c r="K10" s="221"/>
      <c r="L10" s="221"/>
      <c r="M10" s="221"/>
      <c r="N10" s="221"/>
      <c r="O10" s="221"/>
      <c r="P10" s="221"/>
      <c r="Q10" s="221"/>
    </row>
    <row r="11" spans="1:17" x14ac:dyDescent="0.2">
      <c r="A11" s="220"/>
      <c r="B11" s="224"/>
      <c r="C11" s="218"/>
      <c r="D11" s="219"/>
      <c r="E11" s="226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</row>
    <row r="12" spans="1:17" x14ac:dyDescent="0.2">
      <c r="A12" s="220"/>
      <c r="B12" s="224"/>
      <c r="C12" s="233"/>
      <c r="D12" s="286"/>
      <c r="E12" s="235"/>
      <c r="F12" s="221"/>
      <c r="G12" s="236" t="s">
        <v>3275</v>
      </c>
      <c r="H12" s="220"/>
      <c r="I12" s="221"/>
      <c r="J12" s="221"/>
      <c r="K12" s="227"/>
      <c r="L12" s="227"/>
      <c r="M12" s="221"/>
      <c r="N12" s="221"/>
      <c r="O12" s="221"/>
      <c r="P12" s="221"/>
      <c r="Q12" s="221"/>
    </row>
    <row r="13" spans="1:17" x14ac:dyDescent="0.2">
      <c r="A13" s="220"/>
      <c r="B13" s="224"/>
      <c r="C13" s="218"/>
      <c r="D13" s="219"/>
      <c r="E13" s="237"/>
      <c r="F13" s="229"/>
      <c r="G13" s="229"/>
      <c r="H13" s="230" t="s">
        <v>110</v>
      </c>
      <c r="I13" s="230"/>
      <c r="J13" s="229"/>
      <c r="K13" s="231"/>
      <c r="L13" s="221"/>
      <c r="M13" s="221"/>
      <c r="N13" s="221"/>
      <c r="O13" s="221"/>
      <c r="P13" s="221"/>
      <c r="Q13" s="221"/>
    </row>
    <row r="14" spans="1:17" x14ac:dyDescent="0.2">
      <c r="A14" s="238"/>
      <c r="B14" s="239"/>
      <c r="C14" s="218"/>
      <c r="D14" s="219"/>
      <c r="E14" s="226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</row>
    <row r="15" spans="1:17" x14ac:dyDescent="0.2">
      <c r="A15" s="220"/>
      <c r="B15" s="224"/>
      <c r="C15" s="218"/>
      <c r="D15" s="235" t="s">
        <v>3276</v>
      </c>
      <c r="E15" s="220"/>
      <c r="F15" s="221"/>
      <c r="G15" s="221"/>
      <c r="H15" s="221"/>
      <c r="I15" s="235"/>
      <c r="J15" s="235"/>
      <c r="K15" s="221"/>
      <c r="L15" s="221"/>
      <c r="M15" s="221"/>
      <c r="N15" s="221"/>
      <c r="O15" s="221"/>
      <c r="P15" s="221"/>
      <c r="Q15" s="221"/>
    </row>
    <row r="16" spans="1:17" x14ac:dyDescent="0.2">
      <c r="A16" s="220"/>
      <c r="B16" s="224"/>
      <c r="C16" s="218"/>
      <c r="D16" s="235" t="s">
        <v>112</v>
      </c>
      <c r="E16" s="220"/>
      <c r="F16" s="221"/>
      <c r="G16" s="221"/>
      <c r="H16" s="221"/>
      <c r="I16" s="235"/>
      <c r="J16" s="240" t="s">
        <v>3277</v>
      </c>
      <c r="K16" s="241"/>
      <c r="L16" s="225" t="s">
        <v>114</v>
      </c>
      <c r="M16" s="221"/>
      <c r="N16" s="221"/>
      <c r="O16" s="221"/>
      <c r="P16" s="221"/>
      <c r="Q16" s="221"/>
    </row>
    <row r="17" spans="1:17" x14ac:dyDescent="0.2">
      <c r="A17" s="220"/>
      <c r="B17" s="224"/>
      <c r="C17" s="218"/>
      <c r="D17" s="235" t="s">
        <v>115</v>
      </c>
      <c r="E17" s="220"/>
      <c r="F17" s="221"/>
      <c r="G17" s="221"/>
      <c r="H17" s="221"/>
      <c r="I17" s="235"/>
      <c r="J17" s="240" t="s">
        <v>3278</v>
      </c>
      <c r="K17" s="241"/>
      <c r="L17" s="225" t="s">
        <v>114</v>
      </c>
      <c r="M17" s="221"/>
      <c r="N17" s="221"/>
      <c r="O17" s="221"/>
      <c r="P17" s="221"/>
      <c r="Q17" s="221"/>
    </row>
    <row r="18" spans="1:17" x14ac:dyDescent="0.2">
      <c r="A18" s="220"/>
      <c r="B18" s="224"/>
      <c r="C18" s="218"/>
      <c r="D18" s="235" t="s">
        <v>117</v>
      </c>
      <c r="E18" s="220"/>
      <c r="F18" s="221"/>
      <c r="G18" s="221"/>
      <c r="H18" s="221"/>
      <c r="I18" s="235"/>
      <c r="J18" s="240" t="s">
        <v>3279</v>
      </c>
      <c r="K18" s="241"/>
      <c r="L18" s="225" t="s">
        <v>119</v>
      </c>
      <c r="M18" s="221"/>
      <c r="N18" s="221"/>
      <c r="O18" s="221"/>
      <c r="P18" s="221"/>
      <c r="Q18" s="221"/>
    </row>
    <row r="19" spans="1:17" x14ac:dyDescent="0.2">
      <c r="A19" s="220"/>
      <c r="B19" s="224"/>
      <c r="C19" s="218"/>
      <c r="D19" s="242" t="s">
        <v>120</v>
      </c>
      <c r="E19" s="220"/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1"/>
      <c r="Q19" s="221"/>
    </row>
    <row r="20" spans="1:17" x14ac:dyDescent="0.2">
      <c r="A20" s="220"/>
      <c r="B20" s="224"/>
      <c r="C20" s="218"/>
      <c r="D20" s="219"/>
      <c r="E20" s="220"/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  <c r="Q20" s="221"/>
    </row>
    <row r="21" spans="1:17" x14ac:dyDescent="0.2">
      <c r="A21" s="243"/>
      <c r="B21" s="217"/>
      <c r="C21" s="244"/>
      <c r="D21" s="234"/>
      <c r="E21" s="245"/>
      <c r="F21" s="223"/>
      <c r="G21" s="223"/>
      <c r="H21" s="223"/>
      <c r="I21" s="223"/>
      <c r="J21" s="223"/>
      <c r="K21" s="223"/>
      <c r="L21" s="223"/>
      <c r="M21" s="223"/>
      <c r="N21" s="223"/>
      <c r="O21" s="223"/>
      <c r="P21" s="223"/>
      <c r="Q21" s="223"/>
    </row>
    <row r="22" spans="1:17" x14ac:dyDescent="0.2">
      <c r="A22" s="246" t="s">
        <v>121</v>
      </c>
      <c r="B22" s="247" t="s">
        <v>122</v>
      </c>
      <c r="C22" s="246" t="s">
        <v>123</v>
      </c>
      <c r="D22" s="246" t="s">
        <v>124</v>
      </c>
      <c r="E22" s="246" t="s">
        <v>125</v>
      </c>
      <c r="F22" s="246" t="s">
        <v>126</v>
      </c>
      <c r="G22" s="248"/>
      <c r="H22" s="248"/>
      <c r="I22" s="248"/>
      <c r="J22" s="246" t="s">
        <v>127</v>
      </c>
      <c r="K22" s="248"/>
      <c r="L22" s="248"/>
      <c r="M22" s="248"/>
      <c r="N22" s="246" t="s">
        <v>128</v>
      </c>
      <c r="O22" s="246" t="s">
        <v>129</v>
      </c>
      <c r="P22" s="246" t="s">
        <v>130</v>
      </c>
      <c r="Q22" s="246" t="s">
        <v>131</v>
      </c>
    </row>
    <row r="23" spans="1:17" x14ac:dyDescent="0.2">
      <c r="A23" s="248"/>
      <c r="B23" s="249"/>
      <c r="C23" s="250"/>
      <c r="D23" s="246"/>
      <c r="E23" s="248"/>
      <c r="F23" s="246" t="s">
        <v>0</v>
      </c>
      <c r="G23" s="246" t="s">
        <v>132</v>
      </c>
      <c r="H23" s="248"/>
      <c r="I23" s="248"/>
      <c r="J23" s="246" t="s">
        <v>0</v>
      </c>
      <c r="K23" s="246" t="s">
        <v>132</v>
      </c>
      <c r="L23" s="248"/>
      <c r="M23" s="248"/>
      <c r="N23" s="246"/>
      <c r="O23" s="246"/>
      <c r="P23" s="246"/>
      <c r="Q23" s="246"/>
    </row>
    <row r="24" spans="1:17" x14ac:dyDescent="0.2">
      <c r="A24" s="248"/>
      <c r="B24" s="249"/>
      <c r="C24" s="250"/>
      <c r="D24" s="246"/>
      <c r="E24" s="248"/>
      <c r="F24" s="248"/>
      <c r="G24" s="251" t="s">
        <v>133</v>
      </c>
      <c r="H24" s="251" t="s">
        <v>134</v>
      </c>
      <c r="I24" s="251" t="s">
        <v>135</v>
      </c>
      <c r="J24" s="248"/>
      <c r="K24" s="251" t="s">
        <v>133</v>
      </c>
      <c r="L24" s="251" t="s">
        <v>134</v>
      </c>
      <c r="M24" s="251" t="s">
        <v>135</v>
      </c>
      <c r="N24" s="246"/>
      <c r="O24" s="246"/>
      <c r="P24" s="246"/>
      <c r="Q24" s="246"/>
    </row>
    <row r="25" spans="1:17" x14ac:dyDescent="0.2">
      <c r="A25" s="252">
        <v>1</v>
      </c>
      <c r="B25" s="253">
        <v>2</v>
      </c>
      <c r="C25" s="251">
        <v>3</v>
      </c>
      <c r="D25" s="251">
        <v>4</v>
      </c>
      <c r="E25" s="252">
        <v>5</v>
      </c>
      <c r="F25" s="254">
        <v>6</v>
      </c>
      <c r="G25" s="254">
        <v>7</v>
      </c>
      <c r="H25" s="254">
        <v>8</v>
      </c>
      <c r="I25" s="254">
        <v>9</v>
      </c>
      <c r="J25" s="254">
        <v>10</v>
      </c>
      <c r="K25" s="254">
        <v>11</v>
      </c>
      <c r="L25" s="254">
        <v>12</v>
      </c>
      <c r="M25" s="254">
        <v>13</v>
      </c>
      <c r="N25" s="254">
        <v>14</v>
      </c>
      <c r="O25" s="254">
        <v>15</v>
      </c>
      <c r="P25" s="254">
        <v>16</v>
      </c>
      <c r="Q25" s="254">
        <v>17</v>
      </c>
    </row>
    <row r="26" spans="1:17" x14ac:dyDescent="0.2">
      <c r="A26" s="255" t="s">
        <v>3280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</row>
    <row r="27" spans="1:17" ht="43.5" x14ac:dyDescent="0.2">
      <c r="A27" s="252">
        <v>1</v>
      </c>
      <c r="B27" s="258" t="s">
        <v>3281</v>
      </c>
      <c r="C27" s="259" t="s">
        <v>3282</v>
      </c>
      <c r="D27" s="260" t="s">
        <v>183</v>
      </c>
      <c r="E27" s="261" t="s">
        <v>3283</v>
      </c>
      <c r="F27" s="262">
        <v>1711.14</v>
      </c>
      <c r="G27" s="262">
        <v>1025.21</v>
      </c>
      <c r="H27" s="262">
        <v>386.58</v>
      </c>
      <c r="I27" s="262">
        <v>2</v>
      </c>
      <c r="J27" s="263">
        <v>136</v>
      </c>
      <c r="K27" s="263">
        <v>82</v>
      </c>
      <c r="L27" s="263">
        <v>31</v>
      </c>
      <c r="M27" s="263"/>
      <c r="N27" s="263">
        <v>80.22</v>
      </c>
      <c r="O27" s="263">
        <v>6.39</v>
      </c>
      <c r="P27" s="263">
        <v>0.11</v>
      </c>
      <c r="Q27" s="263">
        <v>0.01</v>
      </c>
    </row>
    <row r="28" spans="1:17" ht="19.5" x14ac:dyDescent="0.2">
      <c r="A28" s="252"/>
      <c r="B28" s="264"/>
      <c r="C28" s="265" t="s">
        <v>152</v>
      </c>
      <c r="D28" s="261" t="s">
        <v>119</v>
      </c>
      <c r="E28" s="266" t="s">
        <v>3284</v>
      </c>
      <c r="F28" s="267">
        <v>12.78</v>
      </c>
      <c r="G28" s="267">
        <v>12.78</v>
      </c>
      <c r="H28" s="263"/>
      <c r="I28" s="263"/>
      <c r="J28" s="267">
        <v>81.66</v>
      </c>
      <c r="K28" s="267">
        <v>81.66</v>
      </c>
      <c r="L28" s="263"/>
      <c r="M28" s="263"/>
      <c r="N28" s="263"/>
      <c r="O28" s="263"/>
      <c r="P28" s="263"/>
      <c r="Q28" s="263"/>
    </row>
    <row r="29" spans="1:17" ht="22.5" x14ac:dyDescent="0.2">
      <c r="A29" s="252"/>
      <c r="B29" s="268" t="s">
        <v>324</v>
      </c>
      <c r="C29" s="265" t="s">
        <v>191</v>
      </c>
      <c r="D29" s="261" t="s">
        <v>146</v>
      </c>
      <c r="E29" s="266" t="s">
        <v>2646</v>
      </c>
      <c r="F29" s="267">
        <v>127.47</v>
      </c>
      <c r="G29" s="263"/>
      <c r="H29" s="267">
        <v>127.47</v>
      </c>
      <c r="I29" s="267">
        <v>18.2</v>
      </c>
      <c r="J29" s="267">
        <v>1.27</v>
      </c>
      <c r="K29" s="263"/>
      <c r="L29" s="267">
        <v>1.27</v>
      </c>
      <c r="M29" s="267">
        <v>0.18</v>
      </c>
      <c r="N29" s="263"/>
      <c r="O29" s="263"/>
      <c r="P29" s="263"/>
      <c r="Q29" s="263"/>
    </row>
    <row r="30" spans="1:17" ht="19.5" x14ac:dyDescent="0.2">
      <c r="A30" s="252"/>
      <c r="B30" s="268" t="s">
        <v>353</v>
      </c>
      <c r="C30" s="265" t="s">
        <v>354</v>
      </c>
      <c r="D30" s="261" t="s">
        <v>146</v>
      </c>
      <c r="E30" s="266" t="s">
        <v>3285</v>
      </c>
      <c r="F30" s="267">
        <v>7.34</v>
      </c>
      <c r="G30" s="263"/>
      <c r="H30" s="267">
        <v>7.34</v>
      </c>
      <c r="I30" s="263"/>
      <c r="J30" s="267">
        <v>2.5</v>
      </c>
      <c r="K30" s="263"/>
      <c r="L30" s="267">
        <v>2.5</v>
      </c>
      <c r="M30" s="263"/>
      <c r="N30" s="263"/>
      <c r="O30" s="263"/>
      <c r="P30" s="263"/>
      <c r="Q30" s="263"/>
    </row>
    <row r="31" spans="1:17" ht="19.5" x14ac:dyDescent="0.2">
      <c r="A31" s="252"/>
      <c r="B31" s="268" t="s">
        <v>356</v>
      </c>
      <c r="C31" s="265" t="s">
        <v>200</v>
      </c>
      <c r="D31" s="261" t="s">
        <v>146</v>
      </c>
      <c r="E31" s="266" t="s">
        <v>3286</v>
      </c>
      <c r="F31" s="267">
        <v>1.24</v>
      </c>
      <c r="G31" s="263"/>
      <c r="H31" s="267">
        <v>1.24</v>
      </c>
      <c r="I31" s="263"/>
      <c r="J31" s="267">
        <v>0.22</v>
      </c>
      <c r="K31" s="263"/>
      <c r="L31" s="267">
        <v>0.22</v>
      </c>
      <c r="M31" s="263"/>
      <c r="N31" s="263"/>
      <c r="O31" s="263"/>
      <c r="P31" s="263"/>
      <c r="Q31" s="263"/>
    </row>
    <row r="32" spans="1:17" ht="22.5" x14ac:dyDescent="0.2">
      <c r="A32" s="252"/>
      <c r="B32" s="268" t="s">
        <v>358</v>
      </c>
      <c r="C32" s="265" t="s">
        <v>203</v>
      </c>
      <c r="D32" s="261" t="s">
        <v>146</v>
      </c>
      <c r="E32" s="266" t="s">
        <v>3287</v>
      </c>
      <c r="F32" s="267">
        <v>16.43</v>
      </c>
      <c r="G32" s="263"/>
      <c r="H32" s="267">
        <v>16.43</v>
      </c>
      <c r="I32" s="263"/>
      <c r="J32" s="267">
        <v>24.81</v>
      </c>
      <c r="K32" s="263"/>
      <c r="L32" s="267">
        <v>24.81</v>
      </c>
      <c r="M32" s="263"/>
      <c r="N32" s="263"/>
      <c r="O32" s="263"/>
      <c r="P32" s="263"/>
      <c r="Q32" s="263"/>
    </row>
    <row r="33" spans="1:17" ht="22.5" x14ac:dyDescent="0.2">
      <c r="A33" s="252"/>
      <c r="B33" s="268" t="s">
        <v>360</v>
      </c>
      <c r="C33" s="265" t="s">
        <v>206</v>
      </c>
      <c r="D33" s="261" t="s">
        <v>146</v>
      </c>
      <c r="E33" s="266" t="s">
        <v>3288</v>
      </c>
      <c r="F33" s="267">
        <v>8.43</v>
      </c>
      <c r="G33" s="263"/>
      <c r="H33" s="267">
        <v>8.43</v>
      </c>
      <c r="I33" s="263"/>
      <c r="J33" s="267">
        <v>0.76</v>
      </c>
      <c r="K33" s="263"/>
      <c r="L33" s="267">
        <v>0.76</v>
      </c>
      <c r="M33" s="263"/>
      <c r="N33" s="263"/>
      <c r="O33" s="263"/>
      <c r="P33" s="263"/>
      <c r="Q33" s="263"/>
    </row>
    <row r="34" spans="1:17" ht="19.5" x14ac:dyDescent="0.2">
      <c r="A34" s="252"/>
      <c r="B34" s="268" t="s">
        <v>3289</v>
      </c>
      <c r="C34" s="265" t="s">
        <v>212</v>
      </c>
      <c r="D34" s="261" t="s">
        <v>146</v>
      </c>
      <c r="E34" s="266" t="s">
        <v>3290</v>
      </c>
      <c r="F34" s="267">
        <v>109.17</v>
      </c>
      <c r="G34" s="263"/>
      <c r="H34" s="267">
        <v>109.17</v>
      </c>
      <c r="I34" s="263"/>
      <c r="J34" s="267">
        <v>1.0900000000000001</v>
      </c>
      <c r="K34" s="263"/>
      <c r="L34" s="267">
        <v>1.0900000000000001</v>
      </c>
      <c r="M34" s="263"/>
      <c r="N34" s="263"/>
      <c r="O34" s="263"/>
      <c r="P34" s="263"/>
      <c r="Q34" s="263"/>
    </row>
    <row r="35" spans="1:17" ht="22.5" x14ac:dyDescent="0.2">
      <c r="A35" s="252"/>
      <c r="B35" s="268" t="s">
        <v>3291</v>
      </c>
      <c r="C35" s="265" t="s">
        <v>215</v>
      </c>
      <c r="D35" s="261" t="s">
        <v>216</v>
      </c>
      <c r="E35" s="266" t="s">
        <v>1284</v>
      </c>
      <c r="F35" s="267">
        <v>40709.9</v>
      </c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</row>
    <row r="36" spans="1:17" ht="22.5" x14ac:dyDescent="0.2">
      <c r="A36" s="252"/>
      <c r="B36" s="268" t="s">
        <v>2344</v>
      </c>
      <c r="C36" s="265" t="s">
        <v>219</v>
      </c>
      <c r="D36" s="261" t="s">
        <v>220</v>
      </c>
      <c r="E36" s="266" t="s">
        <v>3292</v>
      </c>
      <c r="F36" s="267">
        <v>11.89</v>
      </c>
      <c r="G36" s="263"/>
      <c r="H36" s="263"/>
      <c r="I36" s="263"/>
      <c r="J36" s="267">
        <v>1.85</v>
      </c>
      <c r="K36" s="263"/>
      <c r="L36" s="263"/>
      <c r="M36" s="263"/>
      <c r="N36" s="263"/>
      <c r="O36" s="263"/>
      <c r="P36" s="263"/>
      <c r="Q36" s="263"/>
    </row>
    <row r="37" spans="1:17" ht="22.5" x14ac:dyDescent="0.2">
      <c r="A37" s="252"/>
      <c r="B37" s="268" t="s">
        <v>3293</v>
      </c>
      <c r="C37" s="265" t="s">
        <v>222</v>
      </c>
      <c r="D37" s="261" t="s">
        <v>216</v>
      </c>
      <c r="E37" s="266" t="s">
        <v>1288</v>
      </c>
      <c r="F37" s="267">
        <v>4786.18</v>
      </c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</row>
    <row r="38" spans="1:17" ht="22.5" x14ac:dyDescent="0.2">
      <c r="A38" s="252"/>
      <c r="B38" s="268" t="s">
        <v>3294</v>
      </c>
      <c r="C38" s="265" t="s">
        <v>224</v>
      </c>
      <c r="D38" s="261" t="s">
        <v>216</v>
      </c>
      <c r="E38" s="266" t="s">
        <v>3295</v>
      </c>
      <c r="F38" s="267">
        <v>5607.98</v>
      </c>
      <c r="G38" s="263"/>
      <c r="H38" s="263"/>
      <c r="I38" s="263"/>
      <c r="J38" s="267">
        <v>1.1200000000000001</v>
      </c>
      <c r="K38" s="263"/>
      <c r="L38" s="263"/>
      <c r="M38" s="263"/>
      <c r="N38" s="263"/>
      <c r="O38" s="263"/>
      <c r="P38" s="263"/>
      <c r="Q38" s="263"/>
    </row>
    <row r="39" spans="1:17" ht="22.5" x14ac:dyDescent="0.2">
      <c r="A39" s="252"/>
      <c r="B39" s="268" t="s">
        <v>3296</v>
      </c>
      <c r="C39" s="265" t="s">
        <v>226</v>
      </c>
      <c r="D39" s="261" t="s">
        <v>216</v>
      </c>
      <c r="E39" s="266" t="s">
        <v>3297</v>
      </c>
      <c r="F39" s="267">
        <v>10924.19</v>
      </c>
      <c r="G39" s="263"/>
      <c r="H39" s="263"/>
      <c r="I39" s="263"/>
      <c r="J39" s="267">
        <v>12.02</v>
      </c>
      <c r="K39" s="263"/>
      <c r="L39" s="263"/>
      <c r="M39" s="263"/>
      <c r="N39" s="263"/>
      <c r="O39" s="263"/>
      <c r="P39" s="263"/>
      <c r="Q39" s="263"/>
    </row>
    <row r="40" spans="1:17" ht="22.5" x14ac:dyDescent="0.2">
      <c r="A40" s="252"/>
      <c r="B40" s="268" t="s">
        <v>3298</v>
      </c>
      <c r="C40" s="265" t="s">
        <v>372</v>
      </c>
      <c r="D40" s="261" t="s">
        <v>216</v>
      </c>
      <c r="E40" s="266" t="s">
        <v>3299</v>
      </c>
      <c r="F40" s="267">
        <v>16800</v>
      </c>
      <c r="G40" s="263"/>
      <c r="H40" s="263"/>
      <c r="I40" s="263"/>
      <c r="J40" s="267">
        <v>6.72</v>
      </c>
      <c r="K40" s="263"/>
      <c r="L40" s="263"/>
      <c r="M40" s="263"/>
      <c r="N40" s="263"/>
      <c r="O40" s="263"/>
      <c r="P40" s="263"/>
      <c r="Q40" s="263"/>
    </row>
    <row r="41" spans="1:17" ht="22.5" x14ac:dyDescent="0.2">
      <c r="A41" s="252"/>
      <c r="B41" s="268" t="s">
        <v>3300</v>
      </c>
      <c r="C41" s="265" t="s">
        <v>228</v>
      </c>
      <c r="D41" s="261" t="s">
        <v>216</v>
      </c>
      <c r="E41" s="266" t="s">
        <v>1295</v>
      </c>
      <c r="F41" s="267">
        <v>10317.299999999999</v>
      </c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</row>
    <row r="42" spans="1:17" ht="22.5" x14ac:dyDescent="0.2">
      <c r="A42" s="252"/>
      <c r="B42" s="268" t="s">
        <v>467</v>
      </c>
      <c r="C42" s="265" t="s">
        <v>230</v>
      </c>
      <c r="D42" s="261" t="s">
        <v>231</v>
      </c>
      <c r="E42" s="266" t="s">
        <v>3301</v>
      </c>
      <c r="F42" s="267">
        <v>9.16</v>
      </c>
      <c r="G42" s="263"/>
      <c r="H42" s="263"/>
      <c r="I42" s="263"/>
      <c r="J42" s="267">
        <v>0.43</v>
      </c>
      <c r="K42" s="263"/>
      <c r="L42" s="263"/>
      <c r="M42" s="263"/>
      <c r="N42" s="263"/>
      <c r="O42" s="263"/>
      <c r="P42" s="263"/>
      <c r="Q42" s="263"/>
    </row>
    <row r="43" spans="1:17" ht="22.5" x14ac:dyDescent="0.2">
      <c r="A43" s="252"/>
      <c r="B43" s="268" t="s">
        <v>3302</v>
      </c>
      <c r="C43" s="265" t="s">
        <v>233</v>
      </c>
      <c r="D43" s="261" t="s">
        <v>216</v>
      </c>
      <c r="E43" s="266" t="s">
        <v>3303</v>
      </c>
      <c r="F43" s="267">
        <v>11900</v>
      </c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</row>
    <row r="44" spans="1:17" ht="22.5" x14ac:dyDescent="0.2">
      <c r="A44" s="252"/>
      <c r="B44" s="268" t="s">
        <v>3304</v>
      </c>
      <c r="C44" s="265" t="s">
        <v>235</v>
      </c>
      <c r="D44" s="261" t="s">
        <v>220</v>
      </c>
      <c r="E44" s="266" t="s">
        <v>3305</v>
      </c>
      <c r="F44" s="267">
        <v>2003.96</v>
      </c>
      <c r="G44" s="263"/>
      <c r="H44" s="263"/>
      <c r="I44" s="263"/>
      <c r="J44" s="267">
        <v>0.2</v>
      </c>
      <c r="K44" s="263"/>
      <c r="L44" s="263"/>
      <c r="M44" s="263"/>
      <c r="N44" s="263"/>
      <c r="O44" s="263"/>
      <c r="P44" s="263"/>
      <c r="Q44" s="263"/>
    </row>
    <row r="45" spans="1:17" ht="22.5" x14ac:dyDescent="0.2">
      <c r="A45" s="252"/>
      <c r="B45" s="268" t="s">
        <v>376</v>
      </c>
      <c r="C45" s="265" t="s">
        <v>237</v>
      </c>
      <c r="D45" s="261" t="s">
        <v>216</v>
      </c>
      <c r="E45" s="266" t="s">
        <v>1834</v>
      </c>
      <c r="F45" s="267">
        <v>23800</v>
      </c>
      <c r="G45" s="263"/>
      <c r="H45" s="263"/>
      <c r="I45" s="263"/>
      <c r="J45" s="263"/>
      <c r="K45" s="263"/>
      <c r="L45" s="263"/>
      <c r="M45" s="263"/>
      <c r="N45" s="263"/>
      <c r="O45" s="263"/>
      <c r="P45" s="263"/>
      <c r="Q45" s="263"/>
    </row>
    <row r="46" spans="1:17" ht="33.75" x14ac:dyDescent="0.2">
      <c r="A46" s="252"/>
      <c r="B46" s="268" t="s">
        <v>377</v>
      </c>
      <c r="C46" s="265" t="s">
        <v>241</v>
      </c>
      <c r="D46" s="261" t="s">
        <v>242</v>
      </c>
      <c r="E46" s="266" t="s">
        <v>3306</v>
      </c>
      <c r="F46" s="267">
        <v>109.23</v>
      </c>
      <c r="G46" s="263"/>
      <c r="H46" s="263"/>
      <c r="I46" s="263"/>
      <c r="J46" s="267">
        <v>0.16</v>
      </c>
      <c r="K46" s="263"/>
      <c r="L46" s="263"/>
      <c r="M46" s="263"/>
      <c r="N46" s="263"/>
      <c r="O46" s="263"/>
      <c r="P46" s="263"/>
      <c r="Q46" s="263"/>
    </row>
    <row r="47" spans="1:17" ht="29.25" x14ac:dyDescent="0.2">
      <c r="A47" s="252">
        <v>2</v>
      </c>
      <c r="B47" s="258" t="s">
        <v>2569</v>
      </c>
      <c r="C47" s="259" t="s">
        <v>2570</v>
      </c>
      <c r="D47" s="260" t="s">
        <v>216</v>
      </c>
      <c r="E47" s="261" t="s">
        <v>3283</v>
      </c>
      <c r="F47" s="262">
        <v>12993</v>
      </c>
      <c r="G47" s="263"/>
      <c r="H47" s="263"/>
      <c r="I47" s="263"/>
      <c r="J47" s="263">
        <v>1036</v>
      </c>
      <c r="K47" s="263"/>
      <c r="L47" s="263"/>
      <c r="M47" s="263"/>
      <c r="N47" s="263"/>
      <c r="O47" s="263"/>
      <c r="P47" s="263"/>
      <c r="Q47" s="263"/>
    </row>
    <row r="48" spans="1:17" ht="43.5" x14ac:dyDescent="0.2">
      <c r="A48" s="252">
        <v>3</v>
      </c>
      <c r="B48" s="258" t="s">
        <v>3307</v>
      </c>
      <c r="C48" s="259" t="s">
        <v>3308</v>
      </c>
      <c r="D48" s="260" t="s">
        <v>2754</v>
      </c>
      <c r="E48" s="261" t="s">
        <v>1695</v>
      </c>
      <c r="F48" s="262">
        <v>2712.24</v>
      </c>
      <c r="G48" s="262">
        <v>234.42</v>
      </c>
      <c r="H48" s="262">
        <v>872.51</v>
      </c>
      <c r="I48" s="262">
        <v>222.22</v>
      </c>
      <c r="J48" s="263">
        <v>434</v>
      </c>
      <c r="K48" s="263">
        <v>38</v>
      </c>
      <c r="L48" s="263">
        <v>140</v>
      </c>
      <c r="M48" s="263">
        <v>36</v>
      </c>
      <c r="N48" s="263">
        <v>17.3</v>
      </c>
      <c r="O48" s="263">
        <v>2.77</v>
      </c>
      <c r="P48" s="263">
        <v>16.399999999999999</v>
      </c>
      <c r="Q48" s="263">
        <v>2.62</v>
      </c>
    </row>
    <row r="49" spans="1:17" ht="19.5" x14ac:dyDescent="0.2">
      <c r="A49" s="252"/>
      <c r="B49" s="264"/>
      <c r="C49" s="265" t="s">
        <v>492</v>
      </c>
      <c r="D49" s="261" t="s">
        <v>119</v>
      </c>
      <c r="E49" s="266" t="s">
        <v>3309</v>
      </c>
      <c r="F49" s="267">
        <v>13.55</v>
      </c>
      <c r="G49" s="267">
        <v>13.55</v>
      </c>
      <c r="H49" s="263"/>
      <c r="I49" s="263"/>
      <c r="J49" s="267">
        <v>37.53</v>
      </c>
      <c r="K49" s="267">
        <v>37.53</v>
      </c>
      <c r="L49" s="263"/>
      <c r="M49" s="263"/>
      <c r="N49" s="263"/>
      <c r="O49" s="263"/>
      <c r="P49" s="263"/>
      <c r="Q49" s="263"/>
    </row>
    <row r="50" spans="1:17" ht="22.5" x14ac:dyDescent="0.2">
      <c r="A50" s="252"/>
      <c r="B50" s="268" t="s">
        <v>3310</v>
      </c>
      <c r="C50" s="265" t="s">
        <v>3311</v>
      </c>
      <c r="D50" s="261" t="s">
        <v>146</v>
      </c>
      <c r="E50" s="266" t="s">
        <v>3312</v>
      </c>
      <c r="F50" s="267">
        <v>41.22</v>
      </c>
      <c r="G50" s="263"/>
      <c r="H50" s="267">
        <v>41.22</v>
      </c>
      <c r="I50" s="267">
        <v>13.55</v>
      </c>
      <c r="J50" s="267">
        <v>108</v>
      </c>
      <c r="K50" s="263"/>
      <c r="L50" s="267">
        <v>108</v>
      </c>
      <c r="M50" s="267">
        <v>35.5</v>
      </c>
      <c r="N50" s="263"/>
      <c r="O50" s="263"/>
      <c r="P50" s="263"/>
      <c r="Q50" s="263"/>
    </row>
    <row r="51" spans="1:17" ht="19.5" x14ac:dyDescent="0.2">
      <c r="A51" s="252"/>
      <c r="B51" s="268" t="s">
        <v>789</v>
      </c>
      <c r="C51" s="265" t="s">
        <v>212</v>
      </c>
      <c r="D51" s="261" t="s">
        <v>146</v>
      </c>
      <c r="E51" s="266" t="s">
        <v>3313</v>
      </c>
      <c r="F51" s="267">
        <v>109.17</v>
      </c>
      <c r="G51" s="263"/>
      <c r="H51" s="267">
        <v>109.17</v>
      </c>
      <c r="I51" s="263"/>
      <c r="J51" s="267">
        <v>31.66</v>
      </c>
      <c r="K51" s="263"/>
      <c r="L51" s="267">
        <v>31.66</v>
      </c>
      <c r="M51" s="263"/>
      <c r="N51" s="263"/>
      <c r="O51" s="263"/>
      <c r="P51" s="263"/>
      <c r="Q51" s="263"/>
    </row>
    <row r="52" spans="1:17" ht="22.5" x14ac:dyDescent="0.2">
      <c r="A52" s="252"/>
      <c r="B52" s="268" t="s">
        <v>3314</v>
      </c>
      <c r="C52" s="265" t="s">
        <v>3315</v>
      </c>
      <c r="D52" s="261" t="s">
        <v>346</v>
      </c>
      <c r="E52" s="266" t="s">
        <v>3316</v>
      </c>
      <c r="F52" s="267">
        <v>636.16999999999996</v>
      </c>
      <c r="G52" s="263"/>
      <c r="H52" s="263"/>
      <c r="I52" s="263"/>
      <c r="J52" s="267">
        <v>256.5</v>
      </c>
      <c r="K52" s="263"/>
      <c r="L52" s="263"/>
      <c r="M52" s="263"/>
      <c r="N52" s="263"/>
      <c r="O52" s="263"/>
      <c r="P52" s="263"/>
      <c r="Q52" s="263"/>
    </row>
    <row r="53" spans="1:17" ht="22.5" x14ac:dyDescent="0.2">
      <c r="A53" s="252"/>
      <c r="B53" s="268" t="s">
        <v>776</v>
      </c>
      <c r="C53" s="265" t="s">
        <v>418</v>
      </c>
      <c r="D53" s="261" t="s">
        <v>220</v>
      </c>
      <c r="E53" s="266" t="s">
        <v>3317</v>
      </c>
      <c r="F53" s="267">
        <v>4.88</v>
      </c>
      <c r="G53" s="263"/>
      <c r="H53" s="263"/>
      <c r="I53" s="263"/>
      <c r="J53" s="267">
        <v>0.35</v>
      </c>
      <c r="K53" s="263"/>
      <c r="L53" s="263"/>
      <c r="M53" s="263"/>
      <c r="N53" s="263"/>
      <c r="O53" s="263"/>
      <c r="P53" s="263"/>
      <c r="Q53" s="263"/>
    </row>
    <row r="54" spans="1:17" ht="53.25" x14ac:dyDescent="0.2">
      <c r="A54" s="252">
        <v>4</v>
      </c>
      <c r="B54" s="258" t="s">
        <v>3318</v>
      </c>
      <c r="C54" s="259" t="s">
        <v>3319</v>
      </c>
      <c r="D54" s="260" t="s">
        <v>2754</v>
      </c>
      <c r="E54" s="261" t="s">
        <v>3320</v>
      </c>
      <c r="F54" s="262">
        <v>1399.56</v>
      </c>
      <c r="G54" s="262">
        <v>30.84</v>
      </c>
      <c r="H54" s="262">
        <v>405.6</v>
      </c>
      <c r="I54" s="262">
        <v>133.32</v>
      </c>
      <c r="J54" s="263">
        <v>-224</v>
      </c>
      <c r="K54" s="263">
        <v>-5</v>
      </c>
      <c r="L54" s="263">
        <v>-65</v>
      </c>
      <c r="M54" s="263">
        <v>-21</v>
      </c>
      <c r="N54" s="263">
        <v>2.2799999999999998</v>
      </c>
      <c r="O54" s="263">
        <v>-0.36</v>
      </c>
      <c r="P54" s="263">
        <v>9.84</v>
      </c>
      <c r="Q54" s="263">
        <v>-1.57</v>
      </c>
    </row>
    <row r="55" spans="1:17" ht="19.5" x14ac:dyDescent="0.2">
      <c r="A55" s="252"/>
      <c r="B55" s="264"/>
      <c r="C55" s="265" t="s">
        <v>492</v>
      </c>
      <c r="D55" s="261" t="s">
        <v>119</v>
      </c>
      <c r="E55" s="266" t="s">
        <v>3321</v>
      </c>
      <c r="F55" s="267">
        <v>13.55</v>
      </c>
      <c r="G55" s="267">
        <v>13.55</v>
      </c>
      <c r="H55" s="263"/>
      <c r="I55" s="263"/>
      <c r="J55" s="267">
        <v>-4.88</v>
      </c>
      <c r="K55" s="267">
        <v>-4.88</v>
      </c>
      <c r="L55" s="263"/>
      <c r="M55" s="263"/>
      <c r="N55" s="263"/>
      <c r="O55" s="263"/>
      <c r="P55" s="263"/>
      <c r="Q55" s="263"/>
    </row>
    <row r="56" spans="1:17" ht="22.5" x14ac:dyDescent="0.2">
      <c r="A56" s="252"/>
      <c r="B56" s="268" t="s">
        <v>3310</v>
      </c>
      <c r="C56" s="265" t="s">
        <v>3311</v>
      </c>
      <c r="D56" s="261" t="s">
        <v>146</v>
      </c>
      <c r="E56" s="266" t="s">
        <v>3322</v>
      </c>
      <c r="F56" s="267">
        <v>41.22</v>
      </c>
      <c r="G56" s="263"/>
      <c r="H56" s="267">
        <v>41.22</v>
      </c>
      <c r="I56" s="267">
        <v>13.55</v>
      </c>
      <c r="J56" s="267">
        <v>-64.72</v>
      </c>
      <c r="K56" s="263"/>
      <c r="L56" s="267">
        <v>-64.72</v>
      </c>
      <c r="M56" s="267">
        <v>-21.27</v>
      </c>
      <c r="N56" s="263"/>
      <c r="O56" s="263"/>
      <c r="P56" s="263"/>
      <c r="Q56" s="263"/>
    </row>
    <row r="57" spans="1:17" ht="22.5" x14ac:dyDescent="0.2">
      <c r="A57" s="252"/>
      <c r="B57" s="268" t="s">
        <v>3323</v>
      </c>
      <c r="C57" s="265" t="s">
        <v>3315</v>
      </c>
      <c r="D57" s="261" t="s">
        <v>346</v>
      </c>
      <c r="E57" s="266" t="s">
        <v>3324</v>
      </c>
      <c r="F57" s="267">
        <v>636.16999999999996</v>
      </c>
      <c r="G57" s="263"/>
      <c r="H57" s="263"/>
      <c r="I57" s="263"/>
      <c r="J57" s="267">
        <v>-153.88999999999999</v>
      </c>
      <c r="K57" s="263"/>
      <c r="L57" s="263"/>
      <c r="M57" s="263"/>
      <c r="N57" s="263"/>
      <c r="O57" s="263"/>
      <c r="P57" s="263"/>
      <c r="Q57" s="263"/>
    </row>
    <row r="58" spans="1:17" ht="22.5" x14ac:dyDescent="0.2">
      <c r="A58" s="252"/>
      <c r="B58" s="268" t="s">
        <v>871</v>
      </c>
      <c r="C58" s="265" t="s">
        <v>418</v>
      </c>
      <c r="D58" s="261" t="s">
        <v>220</v>
      </c>
      <c r="E58" s="266" t="s">
        <v>3325</v>
      </c>
      <c r="F58" s="267">
        <v>4.88</v>
      </c>
      <c r="G58" s="263"/>
      <c r="H58" s="263"/>
      <c r="I58" s="263"/>
      <c r="J58" s="267">
        <v>-0.21</v>
      </c>
      <c r="K58" s="263"/>
      <c r="L58" s="263"/>
      <c r="M58" s="263"/>
      <c r="N58" s="263"/>
      <c r="O58" s="263"/>
      <c r="P58" s="263"/>
      <c r="Q58" s="263"/>
    </row>
    <row r="59" spans="1:17" ht="43.5" x14ac:dyDescent="0.2">
      <c r="A59" s="252">
        <v>5</v>
      </c>
      <c r="B59" s="258" t="s">
        <v>3326</v>
      </c>
      <c r="C59" s="259" t="s">
        <v>3327</v>
      </c>
      <c r="D59" s="260" t="s">
        <v>2754</v>
      </c>
      <c r="E59" s="261" t="s">
        <v>605</v>
      </c>
      <c r="F59" s="262">
        <v>3025.12</v>
      </c>
      <c r="G59" s="262">
        <v>315.72000000000003</v>
      </c>
      <c r="H59" s="262">
        <v>1103.3499999999999</v>
      </c>
      <c r="I59" s="262">
        <v>298.10000000000002</v>
      </c>
      <c r="J59" s="263">
        <v>363</v>
      </c>
      <c r="K59" s="263">
        <v>38</v>
      </c>
      <c r="L59" s="263">
        <v>132</v>
      </c>
      <c r="M59" s="263">
        <v>36</v>
      </c>
      <c r="N59" s="263">
        <v>23.3</v>
      </c>
      <c r="O59" s="263">
        <v>2.8</v>
      </c>
      <c r="P59" s="263">
        <v>22</v>
      </c>
      <c r="Q59" s="263">
        <v>2.64</v>
      </c>
    </row>
    <row r="60" spans="1:17" ht="19.5" x14ac:dyDescent="0.2">
      <c r="A60" s="252"/>
      <c r="B60" s="264"/>
      <c r="C60" s="265" t="s">
        <v>492</v>
      </c>
      <c r="D60" s="261" t="s">
        <v>119</v>
      </c>
      <c r="E60" s="266" t="s">
        <v>3328</v>
      </c>
      <c r="F60" s="267">
        <v>13.55</v>
      </c>
      <c r="G60" s="267">
        <v>13.55</v>
      </c>
      <c r="H60" s="263"/>
      <c r="I60" s="263"/>
      <c r="J60" s="267">
        <v>37.94</v>
      </c>
      <c r="K60" s="267">
        <v>37.94</v>
      </c>
      <c r="L60" s="263"/>
      <c r="M60" s="263"/>
      <c r="N60" s="263"/>
      <c r="O60" s="263"/>
      <c r="P60" s="263"/>
      <c r="Q60" s="263"/>
    </row>
    <row r="61" spans="1:17" ht="22.5" x14ac:dyDescent="0.2">
      <c r="A61" s="252"/>
      <c r="B61" s="268" t="s">
        <v>3310</v>
      </c>
      <c r="C61" s="265" t="s">
        <v>3311</v>
      </c>
      <c r="D61" s="261" t="s">
        <v>146</v>
      </c>
      <c r="E61" s="266" t="s">
        <v>3329</v>
      </c>
      <c r="F61" s="267">
        <v>41.22</v>
      </c>
      <c r="G61" s="263"/>
      <c r="H61" s="267">
        <v>41.22</v>
      </c>
      <c r="I61" s="267">
        <v>13.55</v>
      </c>
      <c r="J61" s="267">
        <v>108.82</v>
      </c>
      <c r="K61" s="263"/>
      <c r="L61" s="267">
        <v>108.82</v>
      </c>
      <c r="M61" s="267">
        <v>35.770000000000003</v>
      </c>
      <c r="N61" s="263"/>
      <c r="O61" s="263"/>
      <c r="P61" s="263"/>
      <c r="Q61" s="263"/>
    </row>
    <row r="62" spans="1:17" ht="19.5" x14ac:dyDescent="0.2">
      <c r="A62" s="252"/>
      <c r="B62" s="268" t="s">
        <v>789</v>
      </c>
      <c r="C62" s="265" t="s">
        <v>212</v>
      </c>
      <c r="D62" s="261" t="s">
        <v>146</v>
      </c>
      <c r="E62" s="266" t="s">
        <v>3330</v>
      </c>
      <c r="F62" s="267">
        <v>109.17</v>
      </c>
      <c r="G62" s="263"/>
      <c r="H62" s="267">
        <v>109.17</v>
      </c>
      <c r="I62" s="263"/>
      <c r="J62" s="267">
        <v>24.02</v>
      </c>
      <c r="K62" s="263"/>
      <c r="L62" s="267">
        <v>24.02</v>
      </c>
      <c r="M62" s="263"/>
      <c r="N62" s="263"/>
      <c r="O62" s="263"/>
      <c r="P62" s="263"/>
      <c r="Q62" s="263"/>
    </row>
    <row r="63" spans="1:17" ht="22.5" x14ac:dyDescent="0.2">
      <c r="A63" s="252"/>
      <c r="B63" s="268" t="s">
        <v>3314</v>
      </c>
      <c r="C63" s="265" t="s">
        <v>3315</v>
      </c>
      <c r="D63" s="261" t="s">
        <v>346</v>
      </c>
      <c r="E63" s="266" t="s">
        <v>3331</v>
      </c>
      <c r="F63" s="267">
        <v>636.16999999999996</v>
      </c>
      <c r="G63" s="263"/>
      <c r="H63" s="263"/>
      <c r="I63" s="263"/>
      <c r="J63" s="267">
        <v>192.38</v>
      </c>
      <c r="K63" s="263"/>
      <c r="L63" s="263"/>
      <c r="M63" s="263"/>
      <c r="N63" s="263"/>
      <c r="O63" s="263"/>
      <c r="P63" s="263"/>
      <c r="Q63" s="263"/>
    </row>
    <row r="64" spans="1:17" ht="22.5" x14ac:dyDescent="0.2">
      <c r="A64" s="252"/>
      <c r="B64" s="268" t="s">
        <v>776</v>
      </c>
      <c r="C64" s="265" t="s">
        <v>418</v>
      </c>
      <c r="D64" s="261" t="s">
        <v>220</v>
      </c>
      <c r="E64" s="266" t="s">
        <v>3332</v>
      </c>
      <c r="F64" s="267">
        <v>4.88</v>
      </c>
      <c r="G64" s="263"/>
      <c r="H64" s="263"/>
      <c r="I64" s="263"/>
      <c r="J64" s="267">
        <v>0.35</v>
      </c>
      <c r="K64" s="263"/>
      <c r="L64" s="263"/>
      <c r="M64" s="263"/>
      <c r="N64" s="263"/>
      <c r="O64" s="263"/>
      <c r="P64" s="263"/>
      <c r="Q64" s="263"/>
    </row>
    <row r="65" spans="1:17" ht="53.25" x14ac:dyDescent="0.2">
      <c r="A65" s="252">
        <v>6</v>
      </c>
      <c r="B65" s="258" t="s">
        <v>3333</v>
      </c>
      <c r="C65" s="259" t="s">
        <v>3334</v>
      </c>
      <c r="D65" s="260" t="s">
        <v>2754</v>
      </c>
      <c r="E65" s="261" t="s">
        <v>3335</v>
      </c>
      <c r="F65" s="262">
        <v>1567.8</v>
      </c>
      <c r="G65" s="262">
        <v>60.12</v>
      </c>
      <c r="H65" s="262">
        <v>544.08000000000004</v>
      </c>
      <c r="I65" s="262">
        <v>178.92</v>
      </c>
      <c r="J65" s="263">
        <v>-188</v>
      </c>
      <c r="K65" s="263">
        <v>-7</v>
      </c>
      <c r="L65" s="263">
        <v>-65</v>
      </c>
      <c r="M65" s="263">
        <v>-21</v>
      </c>
      <c r="N65" s="263">
        <v>4.4400000000000004</v>
      </c>
      <c r="O65" s="263">
        <v>-0.53</v>
      </c>
      <c r="P65" s="263">
        <v>13.2</v>
      </c>
      <c r="Q65" s="263">
        <v>-1.58</v>
      </c>
    </row>
    <row r="66" spans="1:17" ht="19.5" x14ac:dyDescent="0.2">
      <c r="A66" s="252"/>
      <c r="B66" s="264"/>
      <c r="C66" s="265" t="s">
        <v>492</v>
      </c>
      <c r="D66" s="261" t="s">
        <v>119</v>
      </c>
      <c r="E66" s="266" t="s">
        <v>3336</v>
      </c>
      <c r="F66" s="267">
        <v>13.55</v>
      </c>
      <c r="G66" s="267">
        <v>13.55</v>
      </c>
      <c r="H66" s="263"/>
      <c r="I66" s="263"/>
      <c r="J66" s="267">
        <v>-7.18</v>
      </c>
      <c r="K66" s="267">
        <v>-7.18</v>
      </c>
      <c r="L66" s="263"/>
      <c r="M66" s="263"/>
      <c r="N66" s="263"/>
      <c r="O66" s="263"/>
      <c r="P66" s="263"/>
      <c r="Q66" s="263"/>
    </row>
    <row r="67" spans="1:17" ht="22.5" x14ac:dyDescent="0.2">
      <c r="A67" s="252"/>
      <c r="B67" s="268" t="s">
        <v>3310</v>
      </c>
      <c r="C67" s="265" t="s">
        <v>3311</v>
      </c>
      <c r="D67" s="261" t="s">
        <v>146</v>
      </c>
      <c r="E67" s="266" t="s">
        <v>3337</v>
      </c>
      <c r="F67" s="267">
        <v>41.22</v>
      </c>
      <c r="G67" s="263"/>
      <c r="H67" s="267">
        <v>41.22</v>
      </c>
      <c r="I67" s="267">
        <v>13.55</v>
      </c>
      <c r="J67" s="267">
        <v>-65.13</v>
      </c>
      <c r="K67" s="263"/>
      <c r="L67" s="267">
        <v>-65.13</v>
      </c>
      <c r="M67" s="267">
        <v>-21.41</v>
      </c>
      <c r="N67" s="263"/>
      <c r="O67" s="263"/>
      <c r="P67" s="263"/>
      <c r="Q67" s="263"/>
    </row>
    <row r="68" spans="1:17" ht="22.5" x14ac:dyDescent="0.2">
      <c r="A68" s="252"/>
      <c r="B68" s="268" t="s">
        <v>3323</v>
      </c>
      <c r="C68" s="265" t="s">
        <v>3315</v>
      </c>
      <c r="D68" s="261" t="s">
        <v>346</v>
      </c>
      <c r="E68" s="266" t="s">
        <v>3338</v>
      </c>
      <c r="F68" s="267">
        <v>636.16999999999996</v>
      </c>
      <c r="G68" s="263"/>
      <c r="H68" s="263"/>
      <c r="I68" s="263"/>
      <c r="J68" s="267">
        <v>-115.4</v>
      </c>
      <c r="K68" s="263"/>
      <c r="L68" s="263"/>
      <c r="M68" s="263"/>
      <c r="N68" s="263"/>
      <c r="O68" s="263"/>
      <c r="P68" s="263"/>
      <c r="Q68" s="263"/>
    </row>
    <row r="69" spans="1:17" ht="22.5" x14ac:dyDescent="0.2">
      <c r="A69" s="252"/>
      <c r="B69" s="268" t="s">
        <v>871</v>
      </c>
      <c r="C69" s="265" t="s">
        <v>418</v>
      </c>
      <c r="D69" s="261" t="s">
        <v>220</v>
      </c>
      <c r="E69" s="266" t="s">
        <v>3339</v>
      </c>
      <c r="F69" s="267">
        <v>4.88</v>
      </c>
      <c r="G69" s="263"/>
      <c r="H69" s="263"/>
      <c r="I69" s="263"/>
      <c r="J69" s="267">
        <v>-0.21</v>
      </c>
      <c r="K69" s="263"/>
      <c r="L69" s="263"/>
      <c r="M69" s="263"/>
      <c r="N69" s="263"/>
      <c r="O69" s="263"/>
      <c r="P69" s="263"/>
      <c r="Q69" s="263"/>
    </row>
    <row r="70" spans="1:17" ht="53.25" x14ac:dyDescent="0.2">
      <c r="A70" s="252">
        <v>7</v>
      </c>
      <c r="B70" s="258" t="s">
        <v>3340</v>
      </c>
      <c r="C70" s="259" t="s">
        <v>3341</v>
      </c>
      <c r="D70" s="260" t="s">
        <v>437</v>
      </c>
      <c r="E70" s="261" t="s">
        <v>3342</v>
      </c>
      <c r="F70" s="262">
        <v>4007.9</v>
      </c>
      <c r="G70" s="262">
        <v>3931.32</v>
      </c>
      <c r="H70" s="262">
        <v>72.260000000000005</v>
      </c>
      <c r="I70" s="262">
        <v>4.55</v>
      </c>
      <c r="J70" s="263">
        <v>3</v>
      </c>
      <c r="K70" s="263">
        <v>3</v>
      </c>
      <c r="L70" s="263"/>
      <c r="M70" s="263"/>
      <c r="N70" s="263">
        <v>315.01</v>
      </c>
      <c r="O70" s="263">
        <v>0.26</v>
      </c>
      <c r="P70" s="263">
        <v>0.25</v>
      </c>
      <c r="Q70" s="263"/>
    </row>
    <row r="71" spans="1:17" ht="19.5" x14ac:dyDescent="0.2">
      <c r="A71" s="252"/>
      <c r="B71" s="264"/>
      <c r="C71" s="265" t="s">
        <v>786</v>
      </c>
      <c r="D71" s="261" t="s">
        <v>119</v>
      </c>
      <c r="E71" s="266" t="s">
        <v>3343</v>
      </c>
      <c r="F71" s="267">
        <v>12.48</v>
      </c>
      <c r="G71" s="267">
        <v>12.48</v>
      </c>
      <c r="H71" s="263"/>
      <c r="I71" s="263"/>
      <c r="J71" s="267">
        <v>3.24</v>
      </c>
      <c r="K71" s="267">
        <v>3.24</v>
      </c>
      <c r="L71" s="263"/>
      <c r="M71" s="263"/>
      <c r="N71" s="263"/>
      <c r="O71" s="263"/>
      <c r="P71" s="263"/>
      <c r="Q71" s="263"/>
    </row>
    <row r="72" spans="1:17" ht="22.5" x14ac:dyDescent="0.2">
      <c r="A72" s="252"/>
      <c r="B72" s="268" t="s">
        <v>324</v>
      </c>
      <c r="C72" s="265" t="s">
        <v>191</v>
      </c>
      <c r="D72" s="261" t="s">
        <v>146</v>
      </c>
      <c r="E72" s="266" t="s">
        <v>3344</v>
      </c>
      <c r="F72" s="267">
        <v>127.47</v>
      </c>
      <c r="G72" s="263"/>
      <c r="H72" s="267">
        <v>127.47</v>
      </c>
      <c r="I72" s="267">
        <v>18.2</v>
      </c>
      <c r="J72" s="263"/>
      <c r="K72" s="263"/>
      <c r="L72" s="263"/>
      <c r="M72" s="263"/>
      <c r="N72" s="263"/>
      <c r="O72" s="263"/>
      <c r="P72" s="263"/>
      <c r="Q72" s="263"/>
    </row>
    <row r="73" spans="1:17" ht="19.5" x14ac:dyDescent="0.2">
      <c r="A73" s="252"/>
      <c r="B73" s="268" t="s">
        <v>789</v>
      </c>
      <c r="C73" s="265" t="s">
        <v>212</v>
      </c>
      <c r="D73" s="261" t="s">
        <v>146</v>
      </c>
      <c r="E73" s="266" t="s">
        <v>3345</v>
      </c>
      <c r="F73" s="267">
        <v>109.17</v>
      </c>
      <c r="G73" s="263"/>
      <c r="H73" s="267">
        <v>109.17</v>
      </c>
      <c r="I73" s="263"/>
      <c r="J73" s="263"/>
      <c r="K73" s="263"/>
      <c r="L73" s="263"/>
      <c r="M73" s="263"/>
      <c r="N73" s="263"/>
      <c r="O73" s="263"/>
      <c r="P73" s="263"/>
      <c r="Q73" s="263"/>
    </row>
    <row r="74" spans="1:17" ht="22.5" x14ac:dyDescent="0.2">
      <c r="A74" s="252"/>
      <c r="B74" s="268" t="s">
        <v>3346</v>
      </c>
      <c r="C74" s="265" t="s">
        <v>3347</v>
      </c>
      <c r="D74" s="261" t="s">
        <v>346</v>
      </c>
      <c r="E74" s="266" t="s">
        <v>1309</v>
      </c>
      <c r="F74" s="267">
        <v>432</v>
      </c>
      <c r="G74" s="263"/>
      <c r="H74" s="263"/>
      <c r="I74" s="263"/>
      <c r="J74" s="263"/>
      <c r="K74" s="263"/>
      <c r="L74" s="263"/>
      <c r="M74" s="263"/>
      <c r="N74" s="263"/>
      <c r="O74" s="263"/>
      <c r="P74" s="263"/>
      <c r="Q74" s="263"/>
    </row>
    <row r="75" spans="1:17" ht="31.5" x14ac:dyDescent="0.2">
      <c r="A75" s="252">
        <v>8</v>
      </c>
      <c r="B75" s="258" t="s">
        <v>2526</v>
      </c>
      <c r="C75" s="259" t="s">
        <v>3348</v>
      </c>
      <c r="D75" s="260" t="s">
        <v>2573</v>
      </c>
      <c r="E75" s="287">
        <v>28</v>
      </c>
      <c r="F75" s="262" t="s">
        <v>3349</v>
      </c>
      <c r="G75" s="263"/>
      <c r="H75" s="263"/>
      <c r="I75" s="263"/>
      <c r="J75" s="263">
        <v>123</v>
      </c>
      <c r="K75" s="263"/>
      <c r="L75" s="263"/>
      <c r="M75" s="263"/>
      <c r="N75" s="263"/>
      <c r="O75" s="263"/>
      <c r="P75" s="263"/>
      <c r="Q75" s="263"/>
    </row>
    <row r="76" spans="1:17" ht="31.5" x14ac:dyDescent="0.2">
      <c r="A76" s="252">
        <v>9</v>
      </c>
      <c r="B76" s="258" t="s">
        <v>2526</v>
      </c>
      <c r="C76" s="259" t="s">
        <v>3350</v>
      </c>
      <c r="D76" s="260" t="s">
        <v>2573</v>
      </c>
      <c r="E76" s="287">
        <v>1</v>
      </c>
      <c r="F76" s="262" t="s">
        <v>3351</v>
      </c>
      <c r="G76" s="263"/>
      <c r="H76" s="263"/>
      <c r="I76" s="263"/>
      <c r="J76" s="263">
        <v>156</v>
      </c>
      <c r="K76" s="263"/>
      <c r="L76" s="263"/>
      <c r="M76" s="263"/>
      <c r="N76" s="263"/>
      <c r="O76" s="263"/>
      <c r="P76" s="263"/>
      <c r="Q76" s="263"/>
    </row>
    <row r="77" spans="1:17" ht="60" x14ac:dyDescent="0.2">
      <c r="A77" s="252">
        <v>10</v>
      </c>
      <c r="B77" s="258" t="s">
        <v>2547</v>
      </c>
      <c r="C77" s="259" t="s">
        <v>3352</v>
      </c>
      <c r="D77" s="260" t="s">
        <v>887</v>
      </c>
      <c r="E77" s="261" t="s">
        <v>3353</v>
      </c>
      <c r="F77" s="262">
        <v>417.46</v>
      </c>
      <c r="G77" s="262">
        <v>79.650000000000006</v>
      </c>
      <c r="H77" s="262">
        <v>10.15</v>
      </c>
      <c r="I77" s="262">
        <v>0.16</v>
      </c>
      <c r="J77" s="263">
        <v>17</v>
      </c>
      <c r="K77" s="263">
        <v>3</v>
      </c>
      <c r="L77" s="263"/>
      <c r="M77" s="263"/>
      <c r="N77" s="263">
        <v>5.31</v>
      </c>
      <c r="O77" s="263">
        <v>0.21</v>
      </c>
      <c r="P77" s="263">
        <v>0.01</v>
      </c>
      <c r="Q77" s="263"/>
    </row>
    <row r="78" spans="1:17" ht="19.5" x14ac:dyDescent="0.2">
      <c r="A78" s="252"/>
      <c r="B78" s="264"/>
      <c r="C78" s="265" t="s">
        <v>2550</v>
      </c>
      <c r="D78" s="261" t="s">
        <v>119</v>
      </c>
      <c r="E78" s="266" t="s">
        <v>3354</v>
      </c>
      <c r="F78" s="267">
        <v>15</v>
      </c>
      <c r="G78" s="267">
        <v>15</v>
      </c>
      <c r="H78" s="263"/>
      <c r="I78" s="263"/>
      <c r="J78" s="267">
        <v>3.15</v>
      </c>
      <c r="K78" s="267">
        <v>3.15</v>
      </c>
      <c r="L78" s="263"/>
      <c r="M78" s="263"/>
      <c r="N78" s="263"/>
      <c r="O78" s="263"/>
      <c r="P78" s="263"/>
      <c r="Q78" s="263"/>
    </row>
    <row r="79" spans="1:17" ht="19.5" x14ac:dyDescent="0.2">
      <c r="A79" s="252"/>
      <c r="B79" s="268" t="s">
        <v>801</v>
      </c>
      <c r="C79" s="265" t="s">
        <v>802</v>
      </c>
      <c r="D79" s="261" t="s">
        <v>146</v>
      </c>
      <c r="E79" s="266" t="s">
        <v>1309</v>
      </c>
      <c r="F79" s="267">
        <v>76.88</v>
      </c>
      <c r="G79" s="263"/>
      <c r="H79" s="267">
        <v>76.88</v>
      </c>
      <c r="I79" s="267">
        <v>15.62</v>
      </c>
      <c r="J79" s="263"/>
      <c r="K79" s="263"/>
      <c r="L79" s="263"/>
      <c r="M79" s="263"/>
      <c r="N79" s="263"/>
      <c r="O79" s="263"/>
      <c r="P79" s="263"/>
      <c r="Q79" s="263"/>
    </row>
    <row r="80" spans="1:17" ht="19.5" x14ac:dyDescent="0.2">
      <c r="A80" s="252"/>
      <c r="B80" s="268" t="s">
        <v>1310</v>
      </c>
      <c r="C80" s="265" t="s">
        <v>1311</v>
      </c>
      <c r="D80" s="261" t="s">
        <v>146</v>
      </c>
      <c r="E80" s="266" t="s">
        <v>1309</v>
      </c>
      <c r="F80" s="267">
        <v>1.93</v>
      </c>
      <c r="G80" s="263"/>
      <c r="H80" s="267">
        <v>1.93</v>
      </c>
      <c r="I80" s="263"/>
      <c r="J80" s="263"/>
      <c r="K80" s="263"/>
      <c r="L80" s="263"/>
      <c r="M80" s="263"/>
      <c r="N80" s="263"/>
      <c r="O80" s="263"/>
      <c r="P80" s="263"/>
      <c r="Q80" s="263"/>
    </row>
    <row r="81" spans="1:17" ht="22.5" x14ac:dyDescent="0.2">
      <c r="A81" s="252"/>
      <c r="B81" s="268" t="s">
        <v>1312</v>
      </c>
      <c r="C81" s="265" t="s">
        <v>1313</v>
      </c>
      <c r="D81" s="261" t="s">
        <v>146</v>
      </c>
      <c r="E81" s="266" t="s">
        <v>3355</v>
      </c>
      <c r="F81" s="267">
        <v>7.38</v>
      </c>
      <c r="G81" s="263"/>
      <c r="H81" s="267">
        <v>7.38</v>
      </c>
      <c r="I81" s="263"/>
      <c r="J81" s="267">
        <v>0.3</v>
      </c>
      <c r="K81" s="263"/>
      <c r="L81" s="267">
        <v>0.3</v>
      </c>
      <c r="M81" s="263"/>
      <c r="N81" s="263"/>
      <c r="O81" s="263"/>
      <c r="P81" s="263"/>
      <c r="Q81" s="263"/>
    </row>
    <row r="82" spans="1:17" ht="19.5" x14ac:dyDescent="0.2">
      <c r="A82" s="252"/>
      <c r="B82" s="268" t="s">
        <v>407</v>
      </c>
      <c r="C82" s="265" t="s">
        <v>212</v>
      </c>
      <c r="D82" s="261" t="s">
        <v>146</v>
      </c>
      <c r="E82" s="266" t="s">
        <v>1309</v>
      </c>
      <c r="F82" s="267">
        <v>109.17</v>
      </c>
      <c r="G82" s="263"/>
      <c r="H82" s="267">
        <v>109.17</v>
      </c>
      <c r="I82" s="263"/>
      <c r="J82" s="263"/>
      <c r="K82" s="263"/>
      <c r="L82" s="263"/>
      <c r="M82" s="263"/>
      <c r="N82" s="263"/>
      <c r="O82" s="263"/>
      <c r="P82" s="263"/>
      <c r="Q82" s="263"/>
    </row>
    <row r="83" spans="1:17" ht="22.5" x14ac:dyDescent="0.2">
      <c r="A83" s="252"/>
      <c r="B83" s="268" t="s">
        <v>2553</v>
      </c>
      <c r="C83" s="265" t="s">
        <v>237</v>
      </c>
      <c r="D83" s="261" t="s">
        <v>216</v>
      </c>
      <c r="E83" s="266" t="s">
        <v>3356</v>
      </c>
      <c r="F83" s="267">
        <v>23800</v>
      </c>
      <c r="G83" s="263"/>
      <c r="H83" s="263"/>
      <c r="I83" s="263"/>
      <c r="J83" s="267">
        <v>11.9</v>
      </c>
      <c r="K83" s="263"/>
      <c r="L83" s="263"/>
      <c r="M83" s="263"/>
      <c r="N83" s="263"/>
      <c r="O83" s="263"/>
      <c r="P83" s="263"/>
      <c r="Q83" s="263"/>
    </row>
    <row r="84" spans="1:17" ht="22.5" x14ac:dyDescent="0.2">
      <c r="A84" s="252"/>
      <c r="B84" s="268" t="s">
        <v>2555</v>
      </c>
      <c r="C84" s="265" t="s">
        <v>2556</v>
      </c>
      <c r="D84" s="261" t="s">
        <v>216</v>
      </c>
      <c r="E84" s="266" t="s">
        <v>3357</v>
      </c>
      <c r="F84" s="267">
        <v>21030.01</v>
      </c>
      <c r="G84" s="263"/>
      <c r="H84" s="263"/>
      <c r="I84" s="263"/>
      <c r="J84" s="267">
        <v>2.1</v>
      </c>
      <c r="K84" s="263"/>
      <c r="L84" s="263"/>
      <c r="M84" s="263"/>
      <c r="N84" s="263"/>
      <c r="O84" s="263"/>
      <c r="P84" s="263"/>
      <c r="Q84" s="263"/>
    </row>
    <row r="85" spans="1:17" x14ac:dyDescent="0.2">
      <c r="A85" s="257" t="s">
        <v>243</v>
      </c>
      <c r="B85" s="256"/>
      <c r="C85" s="256"/>
      <c r="D85" s="256"/>
      <c r="E85" s="256"/>
      <c r="F85" s="256"/>
      <c r="G85" s="256"/>
      <c r="H85" s="256"/>
      <c r="I85" s="256"/>
      <c r="J85" s="262">
        <v>1856</v>
      </c>
      <c r="K85" s="262">
        <v>152</v>
      </c>
      <c r="L85" s="262">
        <v>173</v>
      </c>
      <c r="M85" s="262">
        <v>30</v>
      </c>
      <c r="N85" s="263"/>
      <c r="O85" s="262">
        <v>11.54</v>
      </c>
      <c r="P85" s="263"/>
      <c r="Q85" s="262">
        <v>2.12</v>
      </c>
    </row>
    <row r="86" spans="1:17" x14ac:dyDescent="0.2">
      <c r="A86" s="257" t="s">
        <v>244</v>
      </c>
      <c r="B86" s="256"/>
      <c r="C86" s="256"/>
      <c r="D86" s="256"/>
      <c r="E86" s="256"/>
      <c r="F86" s="256"/>
      <c r="G86" s="256"/>
      <c r="H86" s="256"/>
      <c r="I86" s="256"/>
      <c r="J86" s="262">
        <v>164</v>
      </c>
      <c r="K86" s="263"/>
      <c r="L86" s="263"/>
      <c r="M86" s="263"/>
      <c r="N86" s="263"/>
      <c r="O86" s="263"/>
      <c r="P86" s="263"/>
      <c r="Q86" s="263"/>
    </row>
    <row r="87" spans="1:17" x14ac:dyDescent="0.2">
      <c r="A87" s="257" t="s">
        <v>245</v>
      </c>
      <c r="B87" s="256"/>
      <c r="C87" s="256"/>
      <c r="D87" s="256"/>
      <c r="E87" s="256"/>
      <c r="F87" s="256"/>
      <c r="G87" s="256"/>
      <c r="H87" s="256"/>
      <c r="I87" s="256"/>
      <c r="J87" s="262">
        <v>119</v>
      </c>
      <c r="K87" s="263"/>
      <c r="L87" s="263"/>
      <c r="M87" s="263"/>
      <c r="N87" s="263"/>
      <c r="O87" s="263"/>
      <c r="P87" s="263"/>
      <c r="Q87" s="263"/>
    </row>
    <row r="88" spans="1:17" x14ac:dyDescent="0.2">
      <c r="A88" s="269" t="s">
        <v>3358</v>
      </c>
      <c r="B88" s="256"/>
      <c r="C88" s="256"/>
      <c r="D88" s="256"/>
      <c r="E88" s="256"/>
      <c r="F88" s="256"/>
      <c r="G88" s="256"/>
      <c r="H88" s="256"/>
      <c r="I88" s="256"/>
      <c r="J88" s="263"/>
      <c r="K88" s="263"/>
      <c r="L88" s="263"/>
      <c r="M88" s="263"/>
      <c r="N88" s="263"/>
      <c r="O88" s="263"/>
      <c r="P88" s="263"/>
      <c r="Q88" s="263"/>
    </row>
    <row r="89" spans="1:17" x14ac:dyDescent="0.2">
      <c r="A89" s="257" t="s">
        <v>251</v>
      </c>
      <c r="B89" s="256"/>
      <c r="C89" s="256"/>
      <c r="D89" s="256"/>
      <c r="E89" s="256"/>
      <c r="F89" s="256"/>
      <c r="G89" s="256"/>
      <c r="H89" s="256"/>
      <c r="I89" s="256"/>
      <c r="J89" s="262">
        <v>261</v>
      </c>
      <c r="K89" s="263"/>
      <c r="L89" s="263"/>
      <c r="M89" s="263"/>
      <c r="N89" s="263"/>
      <c r="O89" s="262">
        <v>6.39</v>
      </c>
      <c r="P89" s="263"/>
      <c r="Q89" s="262">
        <v>0.01</v>
      </c>
    </row>
    <row r="90" spans="1:17" x14ac:dyDescent="0.2">
      <c r="A90" s="257" t="s">
        <v>928</v>
      </c>
      <c r="B90" s="256"/>
      <c r="C90" s="256"/>
      <c r="D90" s="256"/>
      <c r="E90" s="256"/>
      <c r="F90" s="256"/>
      <c r="G90" s="256"/>
      <c r="H90" s="256"/>
      <c r="I90" s="256"/>
      <c r="J90" s="262">
        <v>1036</v>
      </c>
      <c r="K90" s="263"/>
      <c r="L90" s="263"/>
      <c r="M90" s="263"/>
      <c r="N90" s="263"/>
      <c r="O90" s="263"/>
      <c r="P90" s="263"/>
      <c r="Q90" s="263"/>
    </row>
    <row r="91" spans="1:17" x14ac:dyDescent="0.2">
      <c r="A91" s="257" t="s">
        <v>248</v>
      </c>
      <c r="B91" s="256"/>
      <c r="C91" s="256"/>
      <c r="D91" s="256"/>
      <c r="E91" s="256"/>
      <c r="F91" s="256"/>
      <c r="G91" s="256"/>
      <c r="H91" s="256"/>
      <c r="I91" s="256"/>
      <c r="J91" s="262">
        <v>534</v>
      </c>
      <c r="K91" s="263"/>
      <c r="L91" s="263"/>
      <c r="M91" s="263"/>
      <c r="N91" s="263"/>
      <c r="O91" s="262">
        <v>4.68</v>
      </c>
      <c r="P91" s="263"/>
      <c r="Q91" s="262">
        <v>2.11</v>
      </c>
    </row>
    <row r="92" spans="1:17" x14ac:dyDescent="0.2">
      <c r="A92" s="257" t="s">
        <v>3359</v>
      </c>
      <c r="B92" s="256"/>
      <c r="C92" s="256"/>
      <c r="D92" s="256"/>
      <c r="E92" s="256"/>
      <c r="F92" s="256"/>
      <c r="G92" s="256"/>
      <c r="H92" s="256"/>
      <c r="I92" s="256"/>
      <c r="J92" s="262">
        <v>8</v>
      </c>
      <c r="K92" s="263"/>
      <c r="L92" s="263"/>
      <c r="M92" s="263"/>
      <c r="N92" s="263"/>
      <c r="O92" s="262">
        <v>0.26</v>
      </c>
      <c r="P92" s="263"/>
      <c r="Q92" s="263"/>
    </row>
    <row r="93" spans="1:17" x14ac:dyDescent="0.2">
      <c r="A93" s="257" t="s">
        <v>1646</v>
      </c>
      <c r="B93" s="256"/>
      <c r="C93" s="256"/>
      <c r="D93" s="256"/>
      <c r="E93" s="256"/>
      <c r="F93" s="256"/>
      <c r="G93" s="256"/>
      <c r="H93" s="256"/>
      <c r="I93" s="256"/>
      <c r="J93" s="262">
        <v>279</v>
      </c>
      <c r="K93" s="263"/>
      <c r="L93" s="263"/>
      <c r="M93" s="263"/>
      <c r="N93" s="263"/>
      <c r="O93" s="263"/>
      <c r="P93" s="263"/>
      <c r="Q93" s="263"/>
    </row>
    <row r="94" spans="1:17" x14ac:dyDescent="0.2">
      <c r="A94" s="257" t="s">
        <v>3360</v>
      </c>
      <c r="B94" s="256"/>
      <c r="C94" s="256"/>
      <c r="D94" s="256"/>
      <c r="E94" s="256"/>
      <c r="F94" s="256"/>
      <c r="G94" s="256"/>
      <c r="H94" s="256"/>
      <c r="I94" s="256"/>
      <c r="J94" s="262">
        <v>21</v>
      </c>
      <c r="K94" s="263"/>
      <c r="L94" s="263"/>
      <c r="M94" s="263"/>
      <c r="N94" s="263"/>
      <c r="O94" s="262">
        <v>0.21</v>
      </c>
      <c r="P94" s="263"/>
      <c r="Q94" s="263"/>
    </row>
    <row r="95" spans="1:17" x14ac:dyDescent="0.2">
      <c r="A95" s="257" t="s">
        <v>252</v>
      </c>
      <c r="B95" s="256"/>
      <c r="C95" s="256"/>
      <c r="D95" s="256"/>
      <c r="E95" s="256"/>
      <c r="F95" s="256"/>
      <c r="G95" s="256"/>
      <c r="H95" s="256"/>
      <c r="I95" s="256"/>
      <c r="J95" s="262">
        <v>2139</v>
      </c>
      <c r="K95" s="263"/>
      <c r="L95" s="263"/>
      <c r="M95" s="263"/>
      <c r="N95" s="263"/>
      <c r="O95" s="262">
        <v>11.54</v>
      </c>
      <c r="P95" s="263"/>
      <c r="Q95" s="262">
        <v>2.12</v>
      </c>
    </row>
    <row r="96" spans="1:17" x14ac:dyDescent="0.2">
      <c r="A96" s="257" t="s">
        <v>253</v>
      </c>
      <c r="B96" s="256"/>
      <c r="C96" s="256"/>
      <c r="D96" s="256"/>
      <c r="E96" s="256"/>
      <c r="F96" s="256"/>
      <c r="G96" s="256"/>
      <c r="H96" s="256"/>
      <c r="I96" s="256"/>
      <c r="J96" s="263"/>
      <c r="K96" s="263"/>
      <c r="L96" s="263"/>
      <c r="M96" s="263"/>
      <c r="N96" s="263"/>
      <c r="O96" s="263"/>
      <c r="P96" s="263"/>
      <c r="Q96" s="263"/>
    </row>
    <row r="97" spans="1:17" x14ac:dyDescent="0.2">
      <c r="A97" s="257" t="s">
        <v>572</v>
      </c>
      <c r="B97" s="256"/>
      <c r="C97" s="256"/>
      <c r="D97" s="256"/>
      <c r="E97" s="256"/>
      <c r="F97" s="256"/>
      <c r="G97" s="256"/>
      <c r="H97" s="256"/>
      <c r="I97" s="256"/>
      <c r="J97" s="262">
        <v>1531</v>
      </c>
      <c r="K97" s="263"/>
      <c r="L97" s="263"/>
      <c r="M97" s="263"/>
      <c r="N97" s="263"/>
      <c r="O97" s="263"/>
      <c r="P97" s="263"/>
      <c r="Q97" s="263"/>
    </row>
    <row r="98" spans="1:17" x14ac:dyDescent="0.2">
      <c r="A98" s="257" t="s">
        <v>254</v>
      </c>
      <c r="B98" s="256"/>
      <c r="C98" s="256"/>
      <c r="D98" s="256"/>
      <c r="E98" s="256"/>
      <c r="F98" s="256"/>
      <c r="G98" s="256"/>
      <c r="H98" s="256"/>
      <c r="I98" s="256"/>
      <c r="J98" s="262">
        <v>173</v>
      </c>
      <c r="K98" s="263"/>
      <c r="L98" s="263"/>
      <c r="M98" s="263"/>
      <c r="N98" s="263"/>
      <c r="O98" s="263"/>
      <c r="P98" s="263"/>
      <c r="Q98" s="263"/>
    </row>
    <row r="99" spans="1:17" x14ac:dyDescent="0.2">
      <c r="A99" s="257" t="s">
        <v>255</v>
      </c>
      <c r="B99" s="256"/>
      <c r="C99" s="256"/>
      <c r="D99" s="256"/>
      <c r="E99" s="256"/>
      <c r="F99" s="256"/>
      <c r="G99" s="256"/>
      <c r="H99" s="256"/>
      <c r="I99" s="256"/>
      <c r="J99" s="262">
        <v>182</v>
      </c>
      <c r="K99" s="263"/>
      <c r="L99" s="263"/>
      <c r="M99" s="263"/>
      <c r="N99" s="263"/>
      <c r="O99" s="263"/>
      <c r="P99" s="263"/>
      <c r="Q99" s="263"/>
    </row>
    <row r="100" spans="1:17" x14ac:dyDescent="0.2">
      <c r="A100" s="257" t="s">
        <v>256</v>
      </c>
      <c r="B100" s="256"/>
      <c r="C100" s="256"/>
      <c r="D100" s="256"/>
      <c r="E100" s="256"/>
      <c r="F100" s="256"/>
      <c r="G100" s="256"/>
      <c r="H100" s="256"/>
      <c r="I100" s="256"/>
      <c r="J100" s="262">
        <v>164</v>
      </c>
      <c r="K100" s="263"/>
      <c r="L100" s="263"/>
      <c r="M100" s="263"/>
      <c r="N100" s="263"/>
      <c r="O100" s="263"/>
      <c r="P100" s="263"/>
      <c r="Q100" s="263"/>
    </row>
    <row r="101" spans="1:17" x14ac:dyDescent="0.2">
      <c r="A101" s="257" t="s">
        <v>257</v>
      </c>
      <c r="B101" s="256"/>
      <c r="C101" s="256"/>
      <c r="D101" s="256"/>
      <c r="E101" s="256"/>
      <c r="F101" s="256"/>
      <c r="G101" s="256"/>
      <c r="H101" s="256"/>
      <c r="I101" s="256"/>
      <c r="J101" s="262">
        <v>119</v>
      </c>
      <c r="K101" s="263"/>
      <c r="L101" s="263"/>
      <c r="M101" s="263"/>
      <c r="N101" s="263"/>
      <c r="O101" s="263"/>
      <c r="P101" s="263"/>
      <c r="Q101" s="263"/>
    </row>
    <row r="102" spans="1:17" x14ac:dyDescent="0.2">
      <c r="A102" s="269" t="s">
        <v>3361</v>
      </c>
      <c r="B102" s="256"/>
      <c r="C102" s="256"/>
      <c r="D102" s="256"/>
      <c r="E102" s="256"/>
      <c r="F102" s="256"/>
      <c r="G102" s="256"/>
      <c r="H102" s="256"/>
      <c r="I102" s="256"/>
      <c r="J102" s="270">
        <v>2139</v>
      </c>
      <c r="K102" s="263"/>
      <c r="L102" s="263"/>
      <c r="M102" s="263"/>
      <c r="N102" s="263"/>
      <c r="O102" s="270">
        <v>11.54</v>
      </c>
      <c r="P102" s="263"/>
      <c r="Q102" s="270">
        <v>2.12</v>
      </c>
    </row>
    <row r="103" spans="1:17" x14ac:dyDescent="0.2">
      <c r="A103" s="271" t="s">
        <v>290</v>
      </c>
      <c r="B103" s="272"/>
      <c r="C103" s="272"/>
      <c r="D103" s="272"/>
      <c r="E103" s="272"/>
      <c r="F103" s="272"/>
      <c r="G103" s="272"/>
      <c r="H103" s="272"/>
      <c r="I103" s="272"/>
      <c r="J103" s="272"/>
      <c r="K103" s="272"/>
      <c r="L103" s="272"/>
      <c r="M103" s="272"/>
      <c r="N103" s="272"/>
      <c r="O103" s="272"/>
      <c r="P103" s="272"/>
      <c r="Q103" s="272"/>
    </row>
    <row r="104" spans="1:17" x14ac:dyDescent="0.2">
      <c r="A104" s="257" t="s">
        <v>291</v>
      </c>
      <c r="B104" s="256"/>
      <c r="C104" s="256"/>
      <c r="D104" s="256"/>
      <c r="E104" s="256"/>
      <c r="F104" s="256"/>
      <c r="G104" s="256"/>
      <c r="H104" s="256"/>
      <c r="I104" s="256"/>
      <c r="J104" s="262">
        <v>1856</v>
      </c>
      <c r="K104" s="262">
        <v>152</v>
      </c>
      <c r="L104" s="262">
        <v>173</v>
      </c>
      <c r="M104" s="262">
        <v>30</v>
      </c>
      <c r="N104" s="263"/>
      <c r="O104" s="262">
        <v>11.54</v>
      </c>
      <c r="P104" s="263"/>
      <c r="Q104" s="262">
        <v>2.12</v>
      </c>
    </row>
    <row r="105" spans="1:17" x14ac:dyDescent="0.2">
      <c r="A105" s="257" t="s">
        <v>244</v>
      </c>
      <c r="B105" s="256"/>
      <c r="C105" s="256"/>
      <c r="D105" s="256"/>
      <c r="E105" s="256"/>
      <c r="F105" s="256"/>
      <c r="G105" s="256"/>
      <c r="H105" s="256"/>
      <c r="I105" s="256"/>
      <c r="J105" s="262">
        <v>164</v>
      </c>
      <c r="K105" s="263"/>
      <c r="L105" s="263"/>
      <c r="M105" s="263"/>
      <c r="N105" s="263"/>
      <c r="O105" s="263"/>
      <c r="P105" s="263"/>
      <c r="Q105" s="263"/>
    </row>
    <row r="106" spans="1:17" x14ac:dyDescent="0.2">
      <c r="A106" s="257" t="s">
        <v>245</v>
      </c>
      <c r="B106" s="256"/>
      <c r="C106" s="256"/>
      <c r="D106" s="256"/>
      <c r="E106" s="256"/>
      <c r="F106" s="256"/>
      <c r="G106" s="256"/>
      <c r="H106" s="256"/>
      <c r="I106" s="256"/>
      <c r="J106" s="262">
        <v>119</v>
      </c>
      <c r="K106" s="263"/>
      <c r="L106" s="263"/>
      <c r="M106" s="263"/>
      <c r="N106" s="263"/>
      <c r="O106" s="263"/>
      <c r="P106" s="263"/>
      <c r="Q106" s="263"/>
    </row>
    <row r="107" spans="1:17" x14ac:dyDescent="0.2">
      <c r="A107" s="269" t="s">
        <v>292</v>
      </c>
      <c r="B107" s="256"/>
      <c r="C107" s="256"/>
      <c r="D107" s="256"/>
      <c r="E107" s="256"/>
      <c r="F107" s="256"/>
      <c r="G107" s="256"/>
      <c r="H107" s="256"/>
      <c r="I107" s="256"/>
      <c r="J107" s="263"/>
      <c r="K107" s="263"/>
      <c r="L107" s="263"/>
      <c r="M107" s="263"/>
      <c r="N107" s="263"/>
      <c r="O107" s="263"/>
      <c r="P107" s="263"/>
      <c r="Q107" s="263"/>
    </row>
    <row r="108" spans="1:17" x14ac:dyDescent="0.2">
      <c r="A108" s="257" t="s">
        <v>251</v>
      </c>
      <c r="B108" s="256"/>
      <c r="C108" s="256"/>
      <c r="D108" s="256"/>
      <c r="E108" s="256"/>
      <c r="F108" s="256"/>
      <c r="G108" s="256"/>
      <c r="H108" s="256"/>
      <c r="I108" s="256"/>
      <c r="J108" s="262">
        <v>261</v>
      </c>
      <c r="K108" s="263"/>
      <c r="L108" s="263"/>
      <c r="M108" s="263"/>
      <c r="N108" s="263"/>
      <c r="O108" s="262">
        <v>6.39</v>
      </c>
      <c r="P108" s="263"/>
      <c r="Q108" s="262">
        <v>0.01</v>
      </c>
    </row>
    <row r="109" spans="1:17" x14ac:dyDescent="0.2">
      <c r="A109" s="257" t="s">
        <v>928</v>
      </c>
      <c r="B109" s="256"/>
      <c r="C109" s="256"/>
      <c r="D109" s="256"/>
      <c r="E109" s="256"/>
      <c r="F109" s="256"/>
      <c r="G109" s="256"/>
      <c r="H109" s="256"/>
      <c r="I109" s="256"/>
      <c r="J109" s="262">
        <v>1036</v>
      </c>
      <c r="K109" s="263"/>
      <c r="L109" s="263"/>
      <c r="M109" s="263"/>
      <c r="N109" s="263"/>
      <c r="O109" s="263"/>
      <c r="P109" s="263"/>
      <c r="Q109" s="263"/>
    </row>
    <row r="110" spans="1:17" x14ac:dyDescent="0.2">
      <c r="A110" s="257" t="s">
        <v>248</v>
      </c>
      <c r="B110" s="256"/>
      <c r="C110" s="256"/>
      <c r="D110" s="256"/>
      <c r="E110" s="256"/>
      <c r="F110" s="256"/>
      <c r="G110" s="256"/>
      <c r="H110" s="256"/>
      <c r="I110" s="256"/>
      <c r="J110" s="262">
        <v>534</v>
      </c>
      <c r="K110" s="263"/>
      <c r="L110" s="263"/>
      <c r="M110" s="263"/>
      <c r="N110" s="263"/>
      <c r="O110" s="262">
        <v>4.68</v>
      </c>
      <c r="P110" s="263"/>
      <c r="Q110" s="262">
        <v>2.11</v>
      </c>
    </row>
    <row r="111" spans="1:17" x14ac:dyDescent="0.2">
      <c r="A111" s="257" t="s">
        <v>3359</v>
      </c>
      <c r="B111" s="256"/>
      <c r="C111" s="256"/>
      <c r="D111" s="256"/>
      <c r="E111" s="256"/>
      <c r="F111" s="256"/>
      <c r="G111" s="256"/>
      <c r="H111" s="256"/>
      <c r="I111" s="256"/>
      <c r="J111" s="262">
        <v>8</v>
      </c>
      <c r="K111" s="263"/>
      <c r="L111" s="263"/>
      <c r="M111" s="263"/>
      <c r="N111" s="263"/>
      <c r="O111" s="262">
        <v>0.26</v>
      </c>
      <c r="P111" s="263"/>
      <c r="Q111" s="263"/>
    </row>
    <row r="112" spans="1:17" x14ac:dyDescent="0.2">
      <c r="A112" s="257" t="s">
        <v>1646</v>
      </c>
      <c r="B112" s="256"/>
      <c r="C112" s="256"/>
      <c r="D112" s="256"/>
      <c r="E112" s="256"/>
      <c r="F112" s="256"/>
      <c r="G112" s="256"/>
      <c r="H112" s="256"/>
      <c r="I112" s="256"/>
      <c r="J112" s="262">
        <v>279</v>
      </c>
      <c r="K112" s="263"/>
      <c r="L112" s="263"/>
      <c r="M112" s="263"/>
      <c r="N112" s="263"/>
      <c r="O112" s="263"/>
      <c r="P112" s="263"/>
      <c r="Q112" s="263"/>
    </row>
    <row r="113" spans="1:17" x14ac:dyDescent="0.2">
      <c r="A113" s="257" t="s">
        <v>3360</v>
      </c>
      <c r="B113" s="256"/>
      <c r="C113" s="256"/>
      <c r="D113" s="256"/>
      <c r="E113" s="256"/>
      <c r="F113" s="256"/>
      <c r="G113" s="256"/>
      <c r="H113" s="256"/>
      <c r="I113" s="256"/>
      <c r="J113" s="262">
        <v>21</v>
      </c>
      <c r="K113" s="263"/>
      <c r="L113" s="263"/>
      <c r="M113" s="263"/>
      <c r="N113" s="263"/>
      <c r="O113" s="262">
        <v>0.21</v>
      </c>
      <c r="P113" s="263"/>
      <c r="Q113" s="263"/>
    </row>
    <row r="114" spans="1:17" x14ac:dyDescent="0.2">
      <c r="A114" s="257" t="s">
        <v>252</v>
      </c>
      <c r="B114" s="256"/>
      <c r="C114" s="256"/>
      <c r="D114" s="256"/>
      <c r="E114" s="256"/>
      <c r="F114" s="256"/>
      <c r="G114" s="256"/>
      <c r="H114" s="256"/>
      <c r="I114" s="256"/>
      <c r="J114" s="262">
        <v>2139</v>
      </c>
      <c r="K114" s="263"/>
      <c r="L114" s="263"/>
      <c r="M114" s="263"/>
      <c r="N114" s="263"/>
      <c r="O114" s="262">
        <v>11.54</v>
      </c>
      <c r="P114" s="263"/>
      <c r="Q114" s="262">
        <v>2.12</v>
      </c>
    </row>
    <row r="115" spans="1:17" x14ac:dyDescent="0.2">
      <c r="A115" s="257" t="s">
        <v>253</v>
      </c>
      <c r="B115" s="256"/>
      <c r="C115" s="256"/>
      <c r="D115" s="256"/>
      <c r="E115" s="256"/>
      <c r="F115" s="256"/>
      <c r="G115" s="256"/>
      <c r="H115" s="256"/>
      <c r="I115" s="256"/>
      <c r="J115" s="263"/>
      <c r="K115" s="263"/>
      <c r="L115" s="263"/>
      <c r="M115" s="263"/>
      <c r="N115" s="263"/>
      <c r="O115" s="263"/>
      <c r="P115" s="263"/>
      <c r="Q115" s="263"/>
    </row>
    <row r="116" spans="1:17" x14ac:dyDescent="0.2">
      <c r="A116" s="257" t="s">
        <v>572</v>
      </c>
      <c r="B116" s="256"/>
      <c r="C116" s="256"/>
      <c r="D116" s="256"/>
      <c r="E116" s="256"/>
      <c r="F116" s="256"/>
      <c r="G116" s="256"/>
      <c r="H116" s="256"/>
      <c r="I116" s="256"/>
      <c r="J116" s="262">
        <v>1531</v>
      </c>
      <c r="K116" s="263"/>
      <c r="L116" s="263"/>
      <c r="M116" s="263"/>
      <c r="N116" s="263"/>
      <c r="O116" s="263"/>
      <c r="P116" s="263"/>
      <c r="Q116" s="263"/>
    </row>
    <row r="117" spans="1:17" x14ac:dyDescent="0.2">
      <c r="A117" s="257" t="s">
        <v>254</v>
      </c>
      <c r="B117" s="256"/>
      <c r="C117" s="256"/>
      <c r="D117" s="256"/>
      <c r="E117" s="256"/>
      <c r="F117" s="256"/>
      <c r="G117" s="256"/>
      <c r="H117" s="256"/>
      <c r="I117" s="256"/>
      <c r="J117" s="262">
        <v>173</v>
      </c>
      <c r="K117" s="263"/>
      <c r="L117" s="263"/>
      <c r="M117" s="263"/>
      <c r="N117" s="263"/>
      <c r="O117" s="263"/>
      <c r="P117" s="263"/>
      <c r="Q117" s="263"/>
    </row>
    <row r="118" spans="1:17" x14ac:dyDescent="0.2">
      <c r="A118" s="257" t="s">
        <v>255</v>
      </c>
      <c r="B118" s="256"/>
      <c r="C118" s="256"/>
      <c r="D118" s="256"/>
      <c r="E118" s="256"/>
      <c r="F118" s="256"/>
      <c r="G118" s="256"/>
      <c r="H118" s="256"/>
      <c r="I118" s="256"/>
      <c r="J118" s="262">
        <v>182</v>
      </c>
      <c r="K118" s="263"/>
      <c r="L118" s="263"/>
      <c r="M118" s="263"/>
      <c r="N118" s="263"/>
      <c r="O118" s="263"/>
      <c r="P118" s="263"/>
      <c r="Q118" s="263"/>
    </row>
    <row r="119" spans="1:17" x14ac:dyDescent="0.2">
      <c r="A119" s="257" t="s">
        <v>256</v>
      </c>
      <c r="B119" s="256"/>
      <c r="C119" s="256"/>
      <c r="D119" s="256"/>
      <c r="E119" s="256"/>
      <c r="F119" s="256"/>
      <c r="G119" s="256"/>
      <c r="H119" s="256"/>
      <c r="I119" s="256"/>
      <c r="J119" s="262">
        <v>164</v>
      </c>
      <c r="K119" s="263"/>
      <c r="L119" s="263"/>
      <c r="M119" s="263"/>
      <c r="N119" s="263"/>
      <c r="O119" s="263"/>
      <c r="P119" s="263"/>
      <c r="Q119" s="263"/>
    </row>
    <row r="120" spans="1:17" x14ac:dyDescent="0.2">
      <c r="A120" s="257" t="s">
        <v>257</v>
      </c>
      <c r="B120" s="256"/>
      <c r="C120" s="256"/>
      <c r="D120" s="256"/>
      <c r="E120" s="256"/>
      <c r="F120" s="256"/>
      <c r="G120" s="256"/>
      <c r="H120" s="256"/>
      <c r="I120" s="256"/>
      <c r="J120" s="262">
        <v>119</v>
      </c>
      <c r="K120" s="263"/>
      <c r="L120" s="263"/>
      <c r="M120" s="263"/>
      <c r="N120" s="263"/>
      <c r="O120" s="263"/>
      <c r="P120" s="263"/>
      <c r="Q120" s="263"/>
    </row>
    <row r="121" spans="1:17" x14ac:dyDescent="0.2">
      <c r="A121" s="269" t="s">
        <v>293</v>
      </c>
      <c r="B121" s="256"/>
      <c r="C121" s="256"/>
      <c r="D121" s="256"/>
      <c r="E121" s="256"/>
      <c r="F121" s="256"/>
      <c r="G121" s="256"/>
      <c r="H121" s="256"/>
      <c r="I121" s="256"/>
      <c r="J121" s="270">
        <v>2139</v>
      </c>
      <c r="K121" s="263"/>
      <c r="L121" s="263"/>
      <c r="M121" s="263"/>
      <c r="N121" s="263"/>
      <c r="O121" s="270">
        <v>11.54</v>
      </c>
      <c r="P121" s="263"/>
      <c r="Q121" s="270">
        <v>2.12</v>
      </c>
    </row>
    <row r="122" spans="1:17" x14ac:dyDescent="0.2">
      <c r="A122" s="243"/>
      <c r="B122" s="217"/>
      <c r="C122" s="244"/>
      <c r="D122" s="234"/>
      <c r="E122" s="245"/>
      <c r="F122" s="273"/>
      <c r="G122" s="273"/>
      <c r="H122" s="273"/>
      <c r="I122" s="273"/>
      <c r="J122" s="273"/>
      <c r="K122" s="273"/>
      <c r="L122" s="273"/>
      <c r="M122" s="273"/>
      <c r="N122" s="273"/>
      <c r="O122" s="273"/>
      <c r="P122" s="273"/>
      <c r="Q122" s="273"/>
    </row>
    <row r="123" spans="1:17" x14ac:dyDescent="0.2">
      <c r="A123" s="243"/>
      <c r="B123" s="217"/>
      <c r="C123" s="244"/>
      <c r="D123" s="234"/>
      <c r="E123" s="245"/>
      <c r="F123" s="273"/>
      <c r="G123" s="273"/>
      <c r="H123" s="273"/>
      <c r="I123" s="273"/>
      <c r="J123" s="273"/>
      <c r="K123" s="273"/>
      <c r="L123" s="273"/>
      <c r="M123" s="273"/>
      <c r="N123" s="273"/>
      <c r="O123" s="273"/>
      <c r="P123" s="273"/>
      <c r="Q123" s="273"/>
    </row>
    <row r="124" spans="1:17" x14ac:dyDescent="0.2">
      <c r="A124" s="274" t="s">
        <v>294</v>
      </c>
      <c r="B124" s="275"/>
      <c r="C124" s="275"/>
      <c r="D124" s="234"/>
      <c r="E124" s="245"/>
      <c r="F124" s="273"/>
      <c r="G124" s="273"/>
      <c r="H124" s="273"/>
      <c r="I124" s="273"/>
      <c r="J124" s="273"/>
      <c r="K124" s="273"/>
      <c r="L124" s="273"/>
      <c r="M124" s="273"/>
      <c r="N124" s="273"/>
      <c r="O124" s="273"/>
      <c r="P124" s="273"/>
      <c r="Q124" s="273"/>
    </row>
    <row r="125" spans="1:17" x14ac:dyDescent="0.2">
      <c r="A125" s="243"/>
      <c r="B125" s="217"/>
      <c r="C125" s="244"/>
      <c r="D125" s="234"/>
      <c r="E125" s="245"/>
      <c r="F125" s="273"/>
      <c r="G125" s="273"/>
      <c r="H125" s="273"/>
      <c r="I125" s="273"/>
      <c r="J125" s="273"/>
      <c r="K125" s="273"/>
      <c r="L125" s="273"/>
      <c r="M125" s="273"/>
      <c r="N125" s="273"/>
      <c r="O125" s="273"/>
      <c r="P125" s="273"/>
      <c r="Q125" s="273"/>
    </row>
    <row r="126" spans="1:17" ht="24" x14ac:dyDescent="0.2">
      <c r="A126" s="276" t="s">
        <v>295</v>
      </c>
      <c r="B126" s="277"/>
      <c r="C126" s="277"/>
      <c r="D126" s="278" t="s">
        <v>296</v>
      </c>
      <c r="E126" s="279" t="s">
        <v>297</v>
      </c>
      <c r="F126" s="280" t="s">
        <v>298</v>
      </c>
      <c r="G126" s="273"/>
      <c r="H126" s="273"/>
      <c r="I126" s="273"/>
      <c r="J126" s="273"/>
      <c r="K126" s="273"/>
      <c r="L126" s="273"/>
      <c r="M126" s="273"/>
      <c r="N126" s="273"/>
      <c r="O126" s="273"/>
      <c r="P126" s="273"/>
      <c r="Q126" s="273"/>
    </row>
    <row r="127" spans="1:17" ht="24" x14ac:dyDescent="0.2">
      <c r="A127" s="257" t="s">
        <v>299</v>
      </c>
      <c r="B127" s="281"/>
      <c r="C127" s="281"/>
      <c r="D127" s="259" t="s">
        <v>300</v>
      </c>
      <c r="E127" s="282">
        <v>5.73</v>
      </c>
      <c r="F127" s="262">
        <v>5.73</v>
      </c>
      <c r="G127" s="273"/>
      <c r="H127" s="273"/>
      <c r="I127" s="273"/>
      <c r="J127" s="273"/>
      <c r="K127" s="273"/>
      <c r="L127" s="273"/>
      <c r="M127" s="273"/>
      <c r="N127" s="273"/>
      <c r="O127" s="273"/>
      <c r="P127" s="273"/>
      <c r="Q127" s="273"/>
    </row>
    <row r="128" spans="1:17" ht="24" x14ac:dyDescent="0.2">
      <c r="A128" s="257" t="s">
        <v>301</v>
      </c>
      <c r="B128" s="281"/>
      <c r="C128" s="281"/>
      <c r="D128" s="259" t="s">
        <v>302</v>
      </c>
      <c r="E128" s="282">
        <v>4.04</v>
      </c>
      <c r="F128" s="262">
        <v>4.04</v>
      </c>
      <c r="G128" s="273"/>
      <c r="H128" s="273"/>
      <c r="I128" s="273"/>
      <c r="J128" s="273"/>
      <c r="K128" s="273"/>
      <c r="L128" s="273"/>
      <c r="M128" s="273"/>
      <c r="N128" s="273"/>
      <c r="O128" s="273"/>
      <c r="P128" s="273"/>
      <c r="Q128" s="273"/>
    </row>
    <row r="129" spans="1:17" x14ac:dyDescent="0.2">
      <c r="A129" s="243"/>
      <c r="B129" s="217"/>
      <c r="C129" s="244"/>
      <c r="D129" s="234"/>
      <c r="E129" s="245"/>
      <c r="F129" s="273"/>
      <c r="G129" s="273"/>
      <c r="H129" s="273"/>
      <c r="I129" s="273"/>
      <c r="J129" s="273"/>
      <c r="K129" s="273"/>
      <c r="L129" s="273"/>
      <c r="M129" s="273"/>
      <c r="N129" s="273"/>
      <c r="O129" s="273"/>
      <c r="P129" s="273"/>
      <c r="Q129" s="273"/>
    </row>
    <row r="130" spans="1:17" x14ac:dyDescent="0.2">
      <c r="A130" s="243"/>
      <c r="B130" s="217"/>
      <c r="C130" s="244"/>
      <c r="D130" s="234"/>
      <c r="E130" s="245"/>
      <c r="F130" s="273"/>
      <c r="G130" s="273"/>
      <c r="H130" s="273"/>
      <c r="I130" s="273"/>
      <c r="J130" s="273"/>
      <c r="K130" s="273"/>
      <c r="L130" s="273"/>
      <c r="M130" s="273"/>
      <c r="N130" s="273"/>
      <c r="O130" s="273"/>
      <c r="P130" s="273"/>
      <c r="Q130" s="273"/>
    </row>
    <row r="131" spans="1:17" x14ac:dyDescent="0.2">
      <c r="A131" s="243"/>
      <c r="B131" s="217"/>
      <c r="C131" s="244"/>
      <c r="D131" s="234"/>
      <c r="E131" s="245"/>
      <c r="F131" s="273"/>
      <c r="G131" s="273"/>
      <c r="H131" s="273"/>
      <c r="I131" s="273"/>
      <c r="J131" s="273"/>
      <c r="K131" s="273"/>
      <c r="L131" s="273"/>
      <c r="M131" s="273"/>
      <c r="N131" s="273"/>
      <c r="O131" s="273"/>
      <c r="P131" s="273"/>
      <c r="Q131" s="273"/>
    </row>
    <row r="132" spans="1:17" x14ac:dyDescent="0.2">
      <c r="A132" s="283" t="s">
        <v>303</v>
      </c>
      <c r="B132" s="284"/>
      <c r="C132" s="284"/>
      <c r="D132" s="284"/>
      <c r="E132" s="284"/>
      <c r="F132" s="284"/>
      <c r="G132" s="284"/>
      <c r="H132" s="284"/>
      <c r="I132" s="284"/>
      <c r="J132" s="284"/>
      <c r="K132" s="284"/>
      <c r="L132" s="284"/>
      <c r="M132" s="284"/>
      <c r="N132" s="284"/>
      <c r="O132" s="284"/>
      <c r="P132" s="284"/>
      <c r="Q132" s="284"/>
    </row>
    <row r="133" spans="1:17" x14ac:dyDescent="0.2">
      <c r="A133" s="285" t="s">
        <v>304</v>
      </c>
      <c r="B133" s="284"/>
      <c r="C133" s="284"/>
      <c r="D133" s="284"/>
      <c r="E133" s="284"/>
      <c r="F133" s="284"/>
      <c r="G133" s="284"/>
      <c r="H133" s="284"/>
      <c r="I133" s="284"/>
      <c r="J133" s="284"/>
      <c r="K133" s="284"/>
      <c r="L133" s="284"/>
      <c r="M133" s="284"/>
      <c r="N133" s="284"/>
      <c r="O133" s="284"/>
      <c r="P133" s="284"/>
      <c r="Q133" s="284"/>
    </row>
    <row r="134" spans="1:17" x14ac:dyDescent="0.2">
      <c r="A134" s="243"/>
      <c r="B134" s="217"/>
      <c r="C134" s="244"/>
      <c r="D134" s="234"/>
      <c r="E134" s="245"/>
      <c r="F134" s="273"/>
      <c r="G134" s="273"/>
      <c r="H134" s="273"/>
      <c r="I134" s="273"/>
      <c r="J134" s="273"/>
      <c r="K134" s="273"/>
      <c r="L134" s="273"/>
      <c r="M134" s="273"/>
      <c r="N134" s="273"/>
      <c r="O134" s="273"/>
      <c r="P134" s="273"/>
      <c r="Q134" s="273"/>
    </row>
    <row r="135" spans="1:17" x14ac:dyDescent="0.2">
      <c r="A135" s="283" t="s">
        <v>305</v>
      </c>
      <c r="B135" s="284"/>
      <c r="C135" s="284"/>
      <c r="D135" s="284"/>
      <c r="E135" s="284"/>
      <c r="F135" s="284"/>
      <c r="G135" s="284"/>
      <c r="H135" s="284"/>
      <c r="I135" s="284"/>
      <c r="J135" s="284"/>
      <c r="K135" s="284"/>
      <c r="L135" s="284"/>
      <c r="M135" s="284"/>
      <c r="N135" s="284"/>
      <c r="O135" s="284"/>
      <c r="P135" s="284"/>
      <c r="Q135" s="284"/>
    </row>
    <row r="136" spans="1:17" x14ac:dyDescent="0.2">
      <c r="A136" s="285" t="s">
        <v>304</v>
      </c>
      <c r="B136" s="284"/>
      <c r="C136" s="284"/>
      <c r="D136" s="284"/>
      <c r="E136" s="284"/>
      <c r="F136" s="284"/>
      <c r="G136" s="284"/>
      <c r="H136" s="284"/>
      <c r="I136" s="284"/>
      <c r="J136" s="284"/>
      <c r="K136" s="284"/>
      <c r="L136" s="284"/>
      <c r="M136" s="284"/>
      <c r="N136" s="284"/>
      <c r="O136" s="284"/>
      <c r="P136" s="284"/>
      <c r="Q136" s="284"/>
    </row>
    <row r="137" spans="1:17" x14ac:dyDescent="0.2">
      <c r="A137" s="243"/>
      <c r="B137" s="217"/>
      <c r="C137" s="244"/>
      <c r="D137" s="234"/>
      <c r="E137" s="245"/>
      <c r="F137" s="273"/>
      <c r="G137" s="273"/>
      <c r="H137" s="273"/>
      <c r="I137" s="273"/>
      <c r="J137" s="273"/>
      <c r="K137" s="273"/>
      <c r="L137" s="273"/>
      <c r="M137" s="273"/>
      <c r="N137" s="273"/>
      <c r="O137" s="273"/>
      <c r="P137" s="273"/>
      <c r="Q137" s="273"/>
    </row>
    <row r="138" spans="1:17" x14ac:dyDescent="0.2">
      <c r="A138" s="243"/>
      <c r="B138" s="217"/>
      <c r="C138" s="244"/>
      <c r="D138" s="234"/>
      <c r="E138" s="245"/>
      <c r="F138" s="273"/>
      <c r="G138" s="273"/>
      <c r="H138" s="273"/>
      <c r="I138" s="273"/>
      <c r="J138" s="273"/>
      <c r="K138" s="273"/>
      <c r="L138" s="273"/>
      <c r="M138" s="273"/>
      <c r="N138" s="273"/>
      <c r="O138" s="273"/>
      <c r="P138" s="273"/>
      <c r="Q138" s="273"/>
    </row>
    <row r="139" spans="1:17" x14ac:dyDescent="0.2">
      <c r="A139" s="243"/>
      <c r="B139" s="217"/>
      <c r="C139" s="244"/>
      <c r="D139" s="234"/>
      <c r="E139" s="245"/>
      <c r="F139" s="273"/>
      <c r="G139" s="273"/>
      <c r="H139" s="273"/>
      <c r="I139" s="273"/>
      <c r="J139" s="273"/>
      <c r="K139" s="273"/>
      <c r="L139" s="273"/>
      <c r="M139" s="273"/>
      <c r="N139" s="273"/>
      <c r="O139" s="273"/>
      <c r="P139" s="273"/>
      <c r="Q139" s="273"/>
    </row>
    <row r="140" spans="1:17" x14ac:dyDescent="0.2">
      <c r="A140" s="243"/>
      <c r="B140" s="217"/>
      <c r="C140" s="244"/>
      <c r="D140" s="234"/>
      <c r="E140" s="245"/>
      <c r="F140" s="273"/>
      <c r="G140" s="273"/>
      <c r="H140" s="273"/>
      <c r="I140" s="273"/>
      <c r="J140" s="273"/>
      <c r="K140" s="273"/>
      <c r="L140" s="273"/>
      <c r="M140" s="273"/>
      <c r="N140" s="273"/>
      <c r="O140" s="273"/>
      <c r="P140" s="273"/>
      <c r="Q140" s="273"/>
    </row>
    <row r="141" spans="1:17" x14ac:dyDescent="0.2">
      <c r="A141" s="243"/>
      <c r="B141" s="217"/>
      <c r="C141" s="244"/>
      <c r="D141" s="234"/>
      <c r="E141" s="245"/>
      <c r="F141" s="273"/>
      <c r="G141" s="273"/>
      <c r="H141" s="273"/>
      <c r="I141" s="273"/>
      <c r="J141" s="273"/>
      <c r="K141" s="273"/>
      <c r="L141" s="273"/>
      <c r="M141" s="273"/>
      <c r="N141" s="273"/>
      <c r="O141" s="273"/>
      <c r="P141" s="273"/>
      <c r="Q141" s="273"/>
    </row>
    <row r="142" spans="1:17" x14ac:dyDescent="0.2">
      <c r="A142" s="243"/>
      <c r="B142" s="217"/>
      <c r="C142" s="244"/>
      <c r="D142" s="234"/>
      <c r="E142" s="245"/>
      <c r="F142" s="273"/>
      <c r="G142" s="273"/>
      <c r="H142" s="273"/>
      <c r="I142" s="273"/>
      <c r="J142" s="273"/>
      <c r="K142" s="273"/>
      <c r="L142" s="273"/>
      <c r="M142" s="273"/>
      <c r="N142" s="273"/>
      <c r="O142" s="273"/>
      <c r="P142" s="273"/>
      <c r="Q142" s="273"/>
    </row>
    <row r="143" spans="1:17" x14ac:dyDescent="0.2">
      <c r="A143" s="243"/>
      <c r="B143" s="217"/>
      <c r="C143" s="244"/>
      <c r="D143" s="234"/>
      <c r="E143" s="245"/>
      <c r="F143" s="273"/>
      <c r="G143" s="273"/>
      <c r="H143" s="273"/>
      <c r="I143" s="273"/>
      <c r="J143" s="273"/>
      <c r="K143" s="273"/>
      <c r="L143" s="273"/>
      <c r="M143" s="273"/>
      <c r="N143" s="273"/>
      <c r="O143" s="273"/>
      <c r="P143" s="273"/>
      <c r="Q143" s="273"/>
    </row>
    <row r="144" spans="1:17" x14ac:dyDescent="0.2">
      <c r="A144" s="243"/>
      <c r="B144" s="217"/>
      <c r="C144" s="244"/>
      <c r="D144" s="234"/>
      <c r="E144" s="245"/>
      <c r="F144" s="273"/>
      <c r="G144" s="273"/>
      <c r="H144" s="273"/>
      <c r="I144" s="273"/>
      <c r="J144" s="273"/>
      <c r="K144" s="273"/>
      <c r="L144" s="273"/>
      <c r="M144" s="273"/>
      <c r="N144" s="273"/>
      <c r="O144" s="273"/>
      <c r="P144" s="273"/>
      <c r="Q144" s="273"/>
    </row>
    <row r="145" spans="1:17" x14ac:dyDescent="0.2">
      <c r="A145" s="243"/>
      <c r="B145" s="217"/>
      <c r="C145" s="244"/>
      <c r="D145" s="234"/>
      <c r="E145" s="245"/>
      <c r="F145" s="273"/>
      <c r="G145" s="273"/>
      <c r="H145" s="273"/>
      <c r="I145" s="273"/>
      <c r="J145" s="273"/>
      <c r="K145" s="273"/>
      <c r="L145" s="273"/>
      <c r="M145" s="273"/>
      <c r="N145" s="273"/>
      <c r="O145" s="273"/>
      <c r="P145" s="273"/>
      <c r="Q145" s="273"/>
    </row>
    <row r="146" spans="1:17" x14ac:dyDescent="0.2">
      <c r="A146" s="243"/>
      <c r="B146" s="217"/>
      <c r="C146" s="244"/>
      <c r="D146" s="234"/>
      <c r="E146" s="245"/>
      <c r="F146" s="273"/>
      <c r="G146" s="273"/>
      <c r="H146" s="273"/>
      <c r="I146" s="273"/>
      <c r="J146" s="273"/>
      <c r="K146" s="273"/>
      <c r="L146" s="273"/>
      <c r="M146" s="273"/>
      <c r="N146" s="273"/>
      <c r="O146" s="273"/>
      <c r="P146" s="273"/>
      <c r="Q146" s="273"/>
    </row>
    <row r="147" spans="1:17" x14ac:dyDescent="0.2">
      <c r="A147" s="243"/>
      <c r="B147" s="217"/>
      <c r="C147" s="244"/>
      <c r="D147" s="234"/>
      <c r="E147" s="245"/>
      <c r="F147" s="273"/>
      <c r="G147" s="273"/>
      <c r="H147" s="273"/>
      <c r="I147" s="273"/>
      <c r="J147" s="273"/>
      <c r="K147" s="273"/>
      <c r="L147" s="273"/>
      <c r="M147" s="273"/>
      <c r="N147" s="273"/>
      <c r="O147" s="273"/>
      <c r="P147" s="273"/>
      <c r="Q147" s="273"/>
    </row>
    <row r="148" spans="1:17" x14ac:dyDescent="0.2">
      <c r="A148" s="243"/>
      <c r="B148" s="217"/>
      <c r="C148" s="244"/>
      <c r="D148" s="234"/>
      <c r="E148" s="245"/>
      <c r="F148" s="273"/>
      <c r="G148" s="273"/>
      <c r="H148" s="273"/>
      <c r="I148" s="273"/>
      <c r="J148" s="273"/>
      <c r="K148" s="273"/>
      <c r="L148" s="273"/>
      <c r="M148" s="273"/>
      <c r="N148" s="273"/>
      <c r="O148" s="273"/>
      <c r="P148" s="273"/>
      <c r="Q148" s="273"/>
    </row>
    <row r="149" spans="1:17" x14ac:dyDescent="0.2">
      <c r="A149" s="243"/>
      <c r="B149" s="217"/>
      <c r="C149" s="244"/>
      <c r="D149" s="234"/>
      <c r="E149" s="245"/>
      <c r="F149" s="273"/>
      <c r="G149" s="273"/>
      <c r="H149" s="273"/>
      <c r="I149" s="273"/>
      <c r="J149" s="273"/>
      <c r="K149" s="273"/>
      <c r="L149" s="273"/>
      <c r="M149" s="273"/>
      <c r="N149" s="273"/>
      <c r="O149" s="273"/>
      <c r="P149" s="273"/>
      <c r="Q149" s="273"/>
    </row>
    <row r="150" spans="1:17" x14ac:dyDescent="0.2">
      <c r="A150" s="243"/>
      <c r="B150" s="217"/>
      <c r="C150" s="244"/>
      <c r="D150" s="234"/>
      <c r="E150" s="245"/>
      <c r="F150" s="273"/>
      <c r="G150" s="273"/>
      <c r="H150" s="273"/>
      <c r="I150" s="273"/>
      <c r="J150" s="273"/>
      <c r="K150" s="273"/>
      <c r="L150" s="273"/>
      <c r="M150" s="273"/>
      <c r="N150" s="273"/>
      <c r="O150" s="273"/>
      <c r="P150" s="273"/>
      <c r="Q150" s="273"/>
    </row>
    <row r="151" spans="1:17" x14ac:dyDescent="0.2">
      <c r="A151" s="243"/>
      <c r="B151" s="217"/>
      <c r="C151" s="244"/>
      <c r="D151" s="234"/>
      <c r="E151" s="245"/>
      <c r="F151" s="273"/>
      <c r="G151" s="273"/>
      <c r="H151" s="273"/>
      <c r="I151" s="273"/>
      <c r="J151" s="273"/>
      <c r="K151" s="273"/>
      <c r="L151" s="273"/>
      <c r="M151" s="273"/>
      <c r="N151" s="273"/>
      <c r="O151" s="273"/>
      <c r="P151" s="273"/>
      <c r="Q151" s="273"/>
    </row>
    <row r="152" spans="1:17" x14ac:dyDescent="0.2">
      <c r="A152" s="243"/>
      <c r="B152" s="217"/>
      <c r="C152" s="244"/>
      <c r="D152" s="234"/>
      <c r="E152" s="245"/>
      <c r="F152" s="273"/>
      <c r="G152" s="273"/>
      <c r="H152" s="273"/>
      <c r="I152" s="273"/>
      <c r="J152" s="273"/>
      <c r="K152" s="273"/>
      <c r="L152" s="273"/>
      <c r="M152" s="273"/>
      <c r="N152" s="273"/>
      <c r="O152" s="273"/>
      <c r="P152" s="273"/>
      <c r="Q152" s="273"/>
    </row>
    <row r="153" spans="1:17" x14ac:dyDescent="0.2">
      <c r="A153" s="243"/>
      <c r="B153" s="217"/>
      <c r="C153" s="244"/>
      <c r="D153" s="234"/>
      <c r="E153" s="245"/>
      <c r="F153" s="273"/>
      <c r="G153" s="273"/>
      <c r="H153" s="273"/>
      <c r="I153" s="273"/>
      <c r="J153" s="273"/>
      <c r="K153" s="273"/>
      <c r="L153" s="273"/>
      <c r="M153" s="273"/>
      <c r="N153" s="273"/>
      <c r="O153" s="273"/>
      <c r="P153" s="273"/>
      <c r="Q153" s="273"/>
    </row>
    <row r="154" spans="1:17" x14ac:dyDescent="0.2">
      <c r="A154" s="243"/>
      <c r="B154" s="217"/>
      <c r="C154" s="244"/>
      <c r="D154" s="234"/>
      <c r="E154" s="245"/>
      <c r="F154" s="273"/>
      <c r="G154" s="273"/>
      <c r="H154" s="273"/>
      <c r="I154" s="273"/>
      <c r="J154" s="273"/>
      <c r="K154" s="273"/>
      <c r="L154" s="273"/>
      <c r="M154" s="273"/>
      <c r="N154" s="273"/>
      <c r="O154" s="273"/>
      <c r="P154" s="273"/>
      <c r="Q154" s="273"/>
    </row>
    <row r="155" spans="1:17" x14ac:dyDescent="0.2">
      <c r="A155" s="243"/>
      <c r="B155" s="217"/>
      <c r="C155" s="244"/>
      <c r="D155" s="234"/>
      <c r="E155" s="245"/>
      <c r="F155" s="273"/>
      <c r="G155" s="273"/>
      <c r="H155" s="273"/>
      <c r="I155" s="273"/>
      <c r="J155" s="273"/>
      <c r="K155" s="273"/>
      <c r="L155" s="273"/>
      <c r="M155" s="273"/>
      <c r="N155" s="273"/>
      <c r="O155" s="273"/>
      <c r="P155" s="273"/>
      <c r="Q155" s="273"/>
    </row>
    <row r="156" spans="1:17" x14ac:dyDescent="0.2">
      <c r="A156" s="243"/>
      <c r="B156" s="217"/>
      <c r="C156" s="244"/>
      <c r="D156" s="234"/>
      <c r="E156" s="245"/>
      <c r="F156" s="273"/>
      <c r="G156" s="273"/>
      <c r="H156" s="273"/>
      <c r="I156" s="273"/>
      <c r="J156" s="273"/>
      <c r="K156" s="273"/>
      <c r="L156" s="273"/>
      <c r="M156" s="273"/>
      <c r="N156" s="273"/>
      <c r="O156" s="273"/>
      <c r="P156" s="273"/>
      <c r="Q156" s="273"/>
    </row>
    <row r="157" spans="1:17" x14ac:dyDescent="0.2">
      <c r="A157" s="243"/>
      <c r="B157" s="217"/>
      <c r="C157" s="244"/>
      <c r="D157" s="234"/>
      <c r="E157" s="245"/>
      <c r="F157" s="273"/>
      <c r="G157" s="273"/>
      <c r="H157" s="273"/>
      <c r="I157" s="273"/>
      <c r="J157" s="273"/>
      <c r="K157" s="273"/>
      <c r="L157" s="273"/>
      <c r="M157" s="273"/>
      <c r="N157" s="273"/>
      <c r="O157" s="273"/>
      <c r="P157" s="273"/>
      <c r="Q157" s="273"/>
    </row>
    <row r="158" spans="1:17" x14ac:dyDescent="0.2">
      <c r="A158" s="243"/>
      <c r="B158" s="217"/>
      <c r="C158" s="244"/>
      <c r="D158" s="234"/>
      <c r="E158" s="245"/>
      <c r="F158" s="273"/>
      <c r="G158" s="273"/>
      <c r="H158" s="273"/>
      <c r="I158" s="273"/>
      <c r="J158" s="273"/>
      <c r="K158" s="273"/>
      <c r="L158" s="273"/>
      <c r="M158" s="273"/>
      <c r="N158" s="273"/>
      <c r="O158" s="273"/>
      <c r="P158" s="273"/>
      <c r="Q158" s="273"/>
    </row>
    <row r="159" spans="1:17" x14ac:dyDescent="0.2">
      <c r="A159" s="243"/>
      <c r="B159" s="217"/>
      <c r="C159" s="244"/>
      <c r="D159" s="234"/>
      <c r="E159" s="245"/>
      <c r="F159" s="273"/>
      <c r="G159" s="273"/>
      <c r="H159" s="273"/>
      <c r="I159" s="273"/>
      <c r="J159" s="273"/>
      <c r="K159" s="273"/>
      <c r="L159" s="273"/>
      <c r="M159" s="273"/>
      <c r="N159" s="273"/>
      <c r="O159" s="273"/>
      <c r="P159" s="273"/>
      <c r="Q159" s="273"/>
    </row>
    <row r="160" spans="1:17" x14ac:dyDescent="0.2">
      <c r="A160" s="243"/>
      <c r="B160" s="217"/>
      <c r="C160" s="244"/>
      <c r="D160" s="234"/>
      <c r="E160" s="245"/>
      <c r="F160" s="273"/>
      <c r="G160" s="273"/>
      <c r="H160" s="273"/>
      <c r="I160" s="273"/>
      <c r="J160" s="273"/>
      <c r="K160" s="273"/>
      <c r="L160" s="273"/>
      <c r="M160" s="273"/>
      <c r="N160" s="273"/>
      <c r="O160" s="273"/>
      <c r="P160" s="273"/>
      <c r="Q160" s="273"/>
    </row>
    <row r="161" spans="1:17" x14ac:dyDescent="0.2">
      <c r="A161" s="243"/>
      <c r="B161" s="217"/>
      <c r="C161" s="244"/>
      <c r="D161" s="234"/>
      <c r="E161" s="245"/>
      <c r="F161" s="273"/>
      <c r="G161" s="273"/>
      <c r="H161" s="273"/>
      <c r="I161" s="273"/>
      <c r="J161" s="273"/>
      <c r="K161" s="273"/>
      <c r="L161" s="273"/>
      <c r="M161" s="273"/>
      <c r="N161" s="273"/>
      <c r="O161" s="273"/>
      <c r="P161" s="273"/>
      <c r="Q161" s="273"/>
    </row>
    <row r="162" spans="1:17" x14ac:dyDescent="0.2">
      <c r="A162" s="243"/>
      <c r="B162" s="217"/>
      <c r="C162" s="244"/>
      <c r="D162" s="234"/>
      <c r="E162" s="245"/>
      <c r="F162" s="273"/>
      <c r="G162" s="273"/>
      <c r="H162" s="273"/>
      <c r="I162" s="273"/>
      <c r="J162" s="273"/>
      <c r="K162" s="273"/>
      <c r="L162" s="273"/>
      <c r="M162" s="273"/>
      <c r="N162" s="273"/>
      <c r="O162" s="273"/>
      <c r="P162" s="273"/>
      <c r="Q162" s="273"/>
    </row>
    <row r="163" spans="1:17" x14ac:dyDescent="0.2">
      <c r="A163" s="243"/>
      <c r="B163" s="217"/>
      <c r="C163" s="244"/>
      <c r="D163" s="234"/>
      <c r="E163" s="245"/>
      <c r="F163" s="273"/>
      <c r="G163" s="273"/>
      <c r="H163" s="273"/>
      <c r="I163" s="273"/>
      <c r="J163" s="273"/>
      <c r="K163" s="273"/>
      <c r="L163" s="273"/>
      <c r="M163" s="273"/>
      <c r="N163" s="273"/>
      <c r="O163" s="273"/>
      <c r="P163" s="273"/>
      <c r="Q163" s="273"/>
    </row>
    <row r="164" spans="1:17" x14ac:dyDescent="0.2">
      <c r="A164" s="243"/>
      <c r="B164" s="217"/>
      <c r="C164" s="244"/>
      <c r="D164" s="234"/>
      <c r="E164" s="245"/>
      <c r="F164" s="273"/>
      <c r="G164" s="273"/>
      <c r="H164" s="273"/>
      <c r="I164" s="273"/>
      <c r="J164" s="273"/>
      <c r="K164" s="273"/>
      <c r="L164" s="273"/>
      <c r="M164" s="273"/>
      <c r="N164" s="273"/>
      <c r="O164" s="273"/>
      <c r="P164" s="273"/>
      <c r="Q164" s="273"/>
    </row>
    <row r="165" spans="1:17" x14ac:dyDescent="0.2">
      <c r="A165" s="243"/>
      <c r="B165" s="217"/>
      <c r="C165" s="244"/>
      <c r="D165" s="234"/>
      <c r="E165" s="245"/>
      <c r="F165" s="273"/>
      <c r="G165" s="273"/>
      <c r="H165" s="273"/>
      <c r="I165" s="273"/>
      <c r="J165" s="273"/>
      <c r="K165" s="273"/>
      <c r="L165" s="273"/>
      <c r="M165" s="273"/>
      <c r="N165" s="273"/>
      <c r="O165" s="273"/>
      <c r="P165" s="273"/>
      <c r="Q165" s="273"/>
    </row>
    <row r="166" spans="1:17" x14ac:dyDescent="0.2">
      <c r="A166" s="243"/>
      <c r="B166" s="217"/>
      <c r="C166" s="244"/>
      <c r="D166" s="234"/>
      <c r="E166" s="245"/>
      <c r="F166" s="273"/>
      <c r="G166" s="273"/>
      <c r="H166" s="273"/>
      <c r="I166" s="273"/>
      <c r="J166" s="273"/>
      <c r="K166" s="273"/>
      <c r="L166" s="273"/>
      <c r="M166" s="273"/>
      <c r="N166" s="273"/>
      <c r="O166" s="273"/>
      <c r="P166" s="273"/>
      <c r="Q166" s="273"/>
    </row>
    <row r="167" spans="1:17" x14ac:dyDescent="0.2">
      <c r="A167" s="243"/>
      <c r="B167" s="217"/>
      <c r="C167" s="244"/>
      <c r="D167" s="234"/>
      <c r="E167" s="245"/>
      <c r="F167" s="273"/>
      <c r="G167" s="273"/>
      <c r="H167" s="273"/>
      <c r="I167" s="273"/>
      <c r="J167" s="273"/>
      <c r="K167" s="273"/>
      <c r="L167" s="273"/>
      <c r="M167" s="273"/>
      <c r="N167" s="273"/>
      <c r="O167" s="273"/>
      <c r="P167" s="273"/>
      <c r="Q167" s="273"/>
    </row>
    <row r="168" spans="1:17" x14ac:dyDescent="0.2">
      <c r="A168" s="243"/>
      <c r="B168" s="217"/>
      <c r="C168" s="244"/>
      <c r="D168" s="234"/>
      <c r="E168" s="245"/>
      <c r="F168" s="273"/>
      <c r="G168" s="273"/>
      <c r="H168" s="273"/>
      <c r="I168" s="273"/>
      <c r="J168" s="273"/>
      <c r="K168" s="273"/>
      <c r="L168" s="273"/>
      <c r="M168" s="273"/>
      <c r="N168" s="273"/>
      <c r="O168" s="273"/>
      <c r="P168" s="273"/>
      <c r="Q168" s="273"/>
    </row>
    <row r="169" spans="1:17" x14ac:dyDescent="0.2">
      <c r="A169" s="243"/>
      <c r="B169" s="217"/>
      <c r="C169" s="244"/>
      <c r="D169" s="234"/>
      <c r="E169" s="245"/>
      <c r="F169" s="273"/>
      <c r="G169" s="273"/>
      <c r="H169" s="273"/>
      <c r="I169" s="273"/>
      <c r="J169" s="273"/>
      <c r="K169" s="273"/>
      <c r="L169" s="273"/>
      <c r="M169" s="273"/>
      <c r="N169" s="273"/>
      <c r="O169" s="273"/>
      <c r="P169" s="273"/>
      <c r="Q169" s="273"/>
    </row>
    <row r="170" spans="1:17" x14ac:dyDescent="0.2">
      <c r="A170" s="243"/>
      <c r="B170" s="217"/>
      <c r="C170" s="244"/>
      <c r="D170" s="234"/>
      <c r="E170" s="245"/>
      <c r="F170" s="273"/>
      <c r="G170" s="273"/>
      <c r="H170" s="273"/>
      <c r="I170" s="273"/>
      <c r="J170" s="273"/>
      <c r="K170" s="273"/>
      <c r="L170" s="273"/>
      <c r="M170" s="273"/>
      <c r="N170" s="273"/>
      <c r="O170" s="273"/>
      <c r="P170" s="273"/>
      <c r="Q170" s="273"/>
    </row>
    <row r="171" spans="1:17" x14ac:dyDescent="0.2">
      <c r="A171" s="243"/>
      <c r="B171" s="217"/>
      <c r="C171" s="244"/>
      <c r="D171" s="234"/>
      <c r="E171" s="245"/>
      <c r="F171" s="273"/>
      <c r="G171" s="273"/>
      <c r="H171" s="273"/>
      <c r="I171" s="273"/>
      <c r="J171" s="273"/>
      <c r="K171" s="273"/>
      <c r="L171" s="273"/>
      <c r="M171" s="273"/>
      <c r="N171" s="273"/>
      <c r="O171" s="273"/>
      <c r="P171" s="273"/>
      <c r="Q171" s="273"/>
    </row>
    <row r="172" spans="1:17" x14ac:dyDescent="0.2">
      <c r="A172" s="243"/>
      <c r="B172" s="217"/>
      <c r="C172" s="244"/>
      <c r="D172" s="234"/>
      <c r="E172" s="245"/>
      <c r="F172" s="273"/>
      <c r="G172" s="273"/>
      <c r="H172" s="273"/>
      <c r="I172" s="273"/>
      <c r="J172" s="273"/>
      <c r="K172" s="273"/>
      <c r="L172" s="273"/>
      <c r="M172" s="273"/>
      <c r="N172" s="273"/>
      <c r="O172" s="273"/>
      <c r="P172" s="273"/>
      <c r="Q172" s="273"/>
    </row>
    <row r="173" spans="1:17" x14ac:dyDescent="0.2">
      <c r="A173" s="243"/>
      <c r="B173" s="217"/>
      <c r="C173" s="244"/>
      <c r="D173" s="234"/>
      <c r="E173" s="245"/>
      <c r="F173" s="273"/>
      <c r="G173" s="273"/>
      <c r="H173" s="273"/>
      <c r="I173" s="273"/>
      <c r="J173" s="273"/>
      <c r="K173" s="273"/>
      <c r="L173" s="273"/>
      <c r="M173" s="273"/>
      <c r="N173" s="273"/>
      <c r="O173" s="273"/>
      <c r="P173" s="273"/>
      <c r="Q173" s="273"/>
    </row>
    <row r="174" spans="1:17" x14ac:dyDescent="0.2">
      <c r="A174" s="243"/>
      <c r="B174" s="217"/>
      <c r="C174" s="244"/>
      <c r="D174" s="234"/>
      <c r="E174" s="245"/>
      <c r="F174" s="273"/>
      <c r="G174" s="273"/>
      <c r="H174" s="273"/>
      <c r="I174" s="273"/>
      <c r="J174" s="273"/>
      <c r="K174" s="273"/>
      <c r="L174" s="273"/>
      <c r="M174" s="273"/>
      <c r="N174" s="273"/>
      <c r="O174" s="273"/>
      <c r="P174" s="273"/>
      <c r="Q174" s="273"/>
    </row>
    <row r="175" spans="1:17" x14ac:dyDescent="0.2">
      <c r="A175" s="243"/>
      <c r="B175" s="217"/>
      <c r="C175" s="244"/>
      <c r="D175" s="234"/>
      <c r="E175" s="245"/>
      <c r="F175" s="273"/>
      <c r="G175" s="273"/>
      <c r="H175" s="273"/>
      <c r="I175" s="273"/>
      <c r="J175" s="273"/>
      <c r="K175" s="273"/>
      <c r="L175" s="273"/>
      <c r="M175" s="273"/>
      <c r="N175" s="273"/>
      <c r="O175" s="273"/>
      <c r="P175" s="273"/>
      <c r="Q175" s="273"/>
    </row>
    <row r="176" spans="1:17" x14ac:dyDescent="0.2">
      <c r="A176" s="243"/>
      <c r="B176" s="217"/>
      <c r="C176" s="244"/>
      <c r="D176" s="234"/>
      <c r="E176" s="245"/>
      <c r="F176" s="273"/>
      <c r="G176" s="273"/>
      <c r="H176" s="273"/>
      <c r="I176" s="273"/>
      <c r="J176" s="273"/>
      <c r="K176" s="273"/>
      <c r="L176" s="273"/>
      <c r="M176" s="273"/>
      <c r="N176" s="273"/>
      <c r="O176" s="273"/>
      <c r="P176" s="273"/>
      <c r="Q176" s="273"/>
    </row>
    <row r="177" spans="1:17" x14ac:dyDescent="0.2">
      <c r="A177" s="243"/>
      <c r="B177" s="217"/>
      <c r="C177" s="244"/>
      <c r="D177" s="234"/>
      <c r="E177" s="245"/>
      <c r="F177" s="273"/>
      <c r="G177" s="273"/>
      <c r="H177" s="273"/>
      <c r="I177" s="273"/>
      <c r="J177" s="273"/>
      <c r="K177" s="273"/>
      <c r="L177" s="273"/>
      <c r="M177" s="273"/>
      <c r="N177" s="273"/>
      <c r="O177" s="273"/>
      <c r="P177" s="273"/>
      <c r="Q177" s="273"/>
    </row>
    <row r="178" spans="1:17" x14ac:dyDescent="0.2">
      <c r="A178" s="243"/>
      <c r="B178" s="217"/>
      <c r="C178" s="244"/>
      <c r="D178" s="234"/>
      <c r="E178" s="245"/>
      <c r="F178" s="273"/>
      <c r="G178" s="273"/>
      <c r="H178" s="273"/>
      <c r="I178" s="273"/>
      <c r="J178" s="273"/>
      <c r="K178" s="273"/>
      <c r="L178" s="273"/>
      <c r="M178" s="273"/>
      <c r="N178" s="273"/>
      <c r="O178" s="273"/>
      <c r="P178" s="273"/>
      <c r="Q178" s="273"/>
    </row>
    <row r="179" spans="1:17" x14ac:dyDescent="0.2">
      <c r="A179" s="243"/>
      <c r="B179" s="217"/>
      <c r="C179" s="244"/>
      <c r="D179" s="234"/>
      <c r="E179" s="245"/>
      <c r="F179" s="273"/>
      <c r="G179" s="273"/>
      <c r="H179" s="273"/>
      <c r="I179" s="273"/>
      <c r="J179" s="273"/>
      <c r="K179" s="273"/>
      <c r="L179" s="273"/>
      <c r="M179" s="273"/>
      <c r="N179" s="273"/>
      <c r="O179" s="273"/>
      <c r="P179" s="273"/>
      <c r="Q179" s="273"/>
    </row>
    <row r="180" spans="1:17" x14ac:dyDescent="0.2">
      <c r="A180" s="243"/>
      <c r="B180" s="217"/>
      <c r="C180" s="244"/>
      <c r="D180" s="234"/>
      <c r="E180" s="245"/>
      <c r="F180" s="273"/>
      <c r="G180" s="273"/>
      <c r="H180" s="273"/>
      <c r="I180" s="273"/>
      <c r="J180" s="273"/>
      <c r="K180" s="273"/>
      <c r="L180" s="273"/>
      <c r="M180" s="273"/>
      <c r="N180" s="273"/>
      <c r="O180" s="273"/>
      <c r="P180" s="273"/>
      <c r="Q180" s="273"/>
    </row>
    <row r="181" spans="1:17" x14ac:dyDescent="0.2">
      <c r="A181" s="243"/>
      <c r="B181" s="217"/>
      <c r="C181" s="244"/>
      <c r="D181" s="234"/>
      <c r="E181" s="245"/>
      <c r="F181" s="273"/>
      <c r="G181" s="273"/>
      <c r="H181" s="273"/>
      <c r="I181" s="273"/>
      <c r="J181" s="273"/>
      <c r="K181" s="273"/>
      <c r="L181" s="273"/>
      <c r="M181" s="273"/>
      <c r="N181" s="273"/>
      <c r="O181" s="273"/>
      <c r="P181" s="273"/>
      <c r="Q181" s="273"/>
    </row>
    <row r="182" spans="1:17" x14ac:dyDescent="0.2">
      <c r="A182" s="243"/>
      <c r="B182" s="217"/>
      <c r="C182" s="244"/>
      <c r="D182" s="234"/>
      <c r="E182" s="245"/>
      <c r="F182" s="273"/>
      <c r="G182" s="273"/>
      <c r="H182" s="273"/>
      <c r="I182" s="273"/>
      <c r="J182" s="273"/>
      <c r="K182" s="273"/>
      <c r="L182" s="273"/>
      <c r="M182" s="273"/>
      <c r="N182" s="273"/>
      <c r="O182" s="273"/>
      <c r="P182" s="273"/>
      <c r="Q182" s="273"/>
    </row>
    <row r="183" spans="1:17" x14ac:dyDescent="0.2">
      <c r="A183" s="243"/>
      <c r="B183" s="217"/>
      <c r="C183" s="244"/>
      <c r="D183" s="234"/>
      <c r="E183" s="245"/>
      <c r="F183" s="273"/>
      <c r="G183" s="273"/>
      <c r="H183" s="273"/>
      <c r="I183" s="273"/>
      <c r="J183" s="273"/>
      <c r="K183" s="273"/>
      <c r="L183" s="273"/>
      <c r="M183" s="273"/>
      <c r="N183" s="273"/>
      <c r="O183" s="273"/>
      <c r="P183" s="273"/>
      <c r="Q183" s="273"/>
    </row>
    <row r="184" spans="1:17" x14ac:dyDescent="0.2">
      <c r="A184" s="243"/>
      <c r="B184" s="217"/>
      <c r="C184" s="244"/>
      <c r="D184" s="234"/>
      <c r="E184" s="245"/>
      <c r="F184" s="273"/>
      <c r="G184" s="273"/>
      <c r="H184" s="273"/>
      <c r="I184" s="273"/>
      <c r="J184" s="273"/>
      <c r="K184" s="273"/>
      <c r="L184" s="273"/>
      <c r="M184" s="273"/>
      <c r="N184" s="273"/>
      <c r="O184" s="273"/>
      <c r="P184" s="273"/>
      <c r="Q184" s="273"/>
    </row>
    <row r="185" spans="1:17" x14ac:dyDescent="0.2">
      <c r="A185" s="243"/>
      <c r="B185" s="217"/>
      <c r="C185" s="244"/>
      <c r="D185" s="234"/>
      <c r="E185" s="245"/>
      <c r="F185" s="273"/>
      <c r="G185" s="273"/>
      <c r="H185" s="273"/>
      <c r="I185" s="273"/>
      <c r="J185" s="273"/>
      <c r="K185" s="273"/>
      <c r="L185" s="273"/>
      <c r="M185" s="273"/>
      <c r="N185" s="273"/>
      <c r="O185" s="273"/>
      <c r="P185" s="273"/>
      <c r="Q185" s="273"/>
    </row>
    <row r="186" spans="1:17" x14ac:dyDescent="0.2">
      <c r="A186" s="243"/>
      <c r="B186" s="217"/>
      <c r="C186" s="244"/>
      <c r="D186" s="234"/>
      <c r="E186" s="245"/>
      <c r="F186" s="273"/>
      <c r="G186" s="273"/>
      <c r="H186" s="273"/>
      <c r="I186" s="273"/>
      <c r="J186" s="273"/>
      <c r="K186" s="273"/>
      <c r="L186" s="273"/>
      <c r="M186" s="273"/>
      <c r="N186" s="273"/>
      <c r="O186" s="273"/>
      <c r="P186" s="273"/>
      <c r="Q186" s="273"/>
    </row>
    <row r="187" spans="1:17" x14ac:dyDescent="0.2">
      <c r="A187" s="243"/>
      <c r="B187" s="217"/>
      <c r="C187" s="244"/>
      <c r="D187" s="234"/>
      <c r="E187" s="245"/>
      <c r="F187" s="273"/>
      <c r="G187" s="273"/>
      <c r="H187" s="273"/>
      <c r="I187" s="273"/>
      <c r="J187" s="273"/>
      <c r="K187" s="273"/>
      <c r="L187" s="273"/>
      <c r="M187" s="273"/>
      <c r="N187" s="273"/>
      <c r="O187" s="273"/>
      <c r="P187" s="273"/>
      <c r="Q187" s="273"/>
    </row>
    <row r="188" spans="1:17" x14ac:dyDescent="0.2">
      <c r="A188" s="243"/>
      <c r="B188" s="217"/>
      <c r="C188" s="244"/>
      <c r="D188" s="234"/>
      <c r="E188" s="245"/>
      <c r="F188" s="273"/>
      <c r="G188" s="273"/>
      <c r="H188" s="273"/>
      <c r="I188" s="273"/>
      <c r="J188" s="273"/>
      <c r="K188" s="273"/>
      <c r="L188" s="273"/>
      <c r="M188" s="273"/>
      <c r="N188" s="273"/>
      <c r="O188" s="273"/>
      <c r="P188" s="273"/>
      <c r="Q188" s="273"/>
    </row>
    <row r="189" spans="1:17" x14ac:dyDescent="0.2">
      <c r="A189" s="243"/>
      <c r="B189" s="217"/>
      <c r="C189" s="244"/>
      <c r="D189" s="234"/>
      <c r="E189" s="245"/>
      <c r="F189" s="273"/>
      <c r="G189" s="273"/>
      <c r="H189" s="273"/>
      <c r="I189" s="273"/>
      <c r="J189" s="273"/>
      <c r="K189" s="273"/>
      <c r="L189" s="273"/>
      <c r="M189" s="273"/>
      <c r="N189" s="273"/>
      <c r="O189" s="273"/>
      <c r="P189" s="273"/>
      <c r="Q189" s="273"/>
    </row>
  </sheetData>
  <mergeCells count="64">
    <mergeCell ref="A132:Q132"/>
    <mergeCell ref="A133:Q133"/>
    <mergeCell ref="A135:Q135"/>
    <mergeCell ref="A136:Q136"/>
    <mergeCell ref="A120:I120"/>
    <mergeCell ref="A121:I121"/>
    <mergeCell ref="A124:C124"/>
    <mergeCell ref="A126:C126"/>
    <mergeCell ref="A127:C127"/>
    <mergeCell ref="A128:C128"/>
    <mergeCell ref="A114:I114"/>
    <mergeCell ref="A115:I115"/>
    <mergeCell ref="A116:I116"/>
    <mergeCell ref="A117:I117"/>
    <mergeCell ref="A118:I118"/>
    <mergeCell ref="A119:I119"/>
    <mergeCell ref="A108:I108"/>
    <mergeCell ref="A109:I109"/>
    <mergeCell ref="A110:I110"/>
    <mergeCell ref="A111:I111"/>
    <mergeCell ref="A112:I112"/>
    <mergeCell ref="A113:I113"/>
    <mergeCell ref="A102:I102"/>
    <mergeCell ref="A103:Q103"/>
    <mergeCell ref="A104:I104"/>
    <mergeCell ref="A105:I105"/>
    <mergeCell ref="A106:I106"/>
    <mergeCell ref="A107:I107"/>
    <mergeCell ref="A96:I96"/>
    <mergeCell ref="A97:I97"/>
    <mergeCell ref="A98:I98"/>
    <mergeCell ref="A99:I99"/>
    <mergeCell ref="A100:I100"/>
    <mergeCell ref="A101:I101"/>
    <mergeCell ref="A90:I90"/>
    <mergeCell ref="A91:I91"/>
    <mergeCell ref="A92:I92"/>
    <mergeCell ref="A93:I93"/>
    <mergeCell ref="A94:I94"/>
    <mergeCell ref="A95:I95"/>
    <mergeCell ref="A26:Q26"/>
    <mergeCell ref="A85:I85"/>
    <mergeCell ref="A86:I86"/>
    <mergeCell ref="A87:I87"/>
    <mergeCell ref="A88:I88"/>
    <mergeCell ref="A89:I89"/>
    <mergeCell ref="N22:N24"/>
    <mergeCell ref="O22:O24"/>
    <mergeCell ref="P22:P24"/>
    <mergeCell ref="Q22:Q24"/>
    <mergeCell ref="F23:F24"/>
    <mergeCell ref="G23:I23"/>
    <mergeCell ref="J23:J24"/>
    <mergeCell ref="K23:M23"/>
    <mergeCell ref="J16:K16"/>
    <mergeCell ref="J17:K17"/>
    <mergeCell ref="J18:K18"/>
    <mergeCell ref="A22:A24"/>
    <mergeCell ref="B22:B24"/>
    <mergeCell ref="C22:C24"/>
    <mergeCell ref="D22:D24"/>
    <mergeCell ref="E22:E24"/>
    <mergeCell ref="F22:I22"/>
    <mergeCell ref="J22:M2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3"/>
  <sheetViews>
    <sheetView workbookViewId="0">
      <selection sqref="A1:Q133"/>
    </sheetView>
  </sheetViews>
  <sheetFormatPr defaultRowHeight="12.75" x14ac:dyDescent="0.2"/>
  <cols>
    <col min="3" max="3" width="33.28515625" customWidth="1"/>
  </cols>
  <sheetData>
    <row r="1" spans="1:17" x14ac:dyDescent="0.2">
      <c r="A1" s="216" t="s">
        <v>100</v>
      </c>
      <c r="B1" s="217"/>
      <c r="C1" s="218"/>
      <c r="D1" s="219"/>
      <c r="E1" s="220"/>
      <c r="F1" s="221"/>
      <c r="G1" s="221"/>
      <c r="H1" s="221"/>
      <c r="I1" s="221"/>
      <c r="J1" s="221"/>
      <c r="K1" s="221"/>
      <c r="L1" s="221"/>
      <c r="M1" s="222" t="s">
        <v>101</v>
      </c>
      <c r="N1" s="223"/>
      <c r="O1" s="221"/>
      <c r="P1" s="221"/>
      <c r="Q1" s="221"/>
    </row>
    <row r="2" spans="1:17" x14ac:dyDescent="0.2">
      <c r="A2" s="224"/>
      <c r="B2" s="217"/>
      <c r="C2" s="218"/>
      <c r="D2" s="219"/>
      <c r="E2" s="220"/>
      <c r="F2" s="221"/>
      <c r="G2" s="221"/>
      <c r="H2" s="221"/>
      <c r="I2" s="221"/>
      <c r="J2" s="221"/>
      <c r="K2" s="221"/>
      <c r="L2" s="221"/>
      <c r="M2" s="224"/>
      <c r="N2" s="223"/>
      <c r="O2" s="221"/>
      <c r="P2" s="221"/>
      <c r="Q2" s="221"/>
    </row>
    <row r="3" spans="1:17" x14ac:dyDescent="0.2">
      <c r="A3" s="224"/>
      <c r="B3" s="217"/>
      <c r="C3" s="218"/>
      <c r="D3" s="219"/>
      <c r="E3" s="220"/>
      <c r="F3" s="221"/>
      <c r="G3" s="221"/>
      <c r="H3" s="221"/>
      <c r="I3" s="221"/>
      <c r="J3" s="221"/>
      <c r="K3" s="221"/>
      <c r="L3" s="221"/>
      <c r="M3" s="224"/>
      <c r="N3" s="223"/>
      <c r="O3" s="221"/>
      <c r="P3" s="221"/>
      <c r="Q3" s="221"/>
    </row>
    <row r="4" spans="1:17" x14ac:dyDescent="0.2">
      <c r="A4" s="224" t="s">
        <v>102</v>
      </c>
      <c r="B4" s="217"/>
      <c r="C4" s="218"/>
      <c r="D4" s="219"/>
      <c r="E4" s="220"/>
      <c r="F4" s="221"/>
      <c r="G4" s="221"/>
      <c r="H4" s="221"/>
      <c r="I4" s="221"/>
      <c r="J4" s="221"/>
      <c r="K4" s="221"/>
      <c r="L4" s="221"/>
      <c r="M4" s="224" t="s">
        <v>102</v>
      </c>
      <c r="N4" s="223"/>
      <c r="O4" s="221"/>
      <c r="P4" s="221"/>
      <c r="Q4" s="221"/>
    </row>
    <row r="5" spans="1:17" x14ac:dyDescent="0.2">
      <c r="A5" s="224" t="s">
        <v>103</v>
      </c>
      <c r="B5" s="217"/>
      <c r="C5" s="218"/>
      <c r="D5" s="219"/>
      <c r="E5" s="220"/>
      <c r="F5" s="221"/>
      <c r="G5" s="221"/>
      <c r="H5" s="221"/>
      <c r="I5" s="221"/>
      <c r="J5" s="221"/>
      <c r="K5" s="221"/>
      <c r="L5" s="221"/>
      <c r="M5" s="225" t="s">
        <v>104</v>
      </c>
      <c r="N5" s="223"/>
      <c r="O5" s="221"/>
      <c r="P5" s="221"/>
      <c r="Q5" s="221"/>
    </row>
    <row r="6" spans="1:17" x14ac:dyDescent="0.2">
      <c r="A6" s="220"/>
      <c r="B6" s="224"/>
      <c r="C6" s="218"/>
      <c r="D6" s="219"/>
      <c r="E6" s="226"/>
      <c r="F6" s="221"/>
      <c r="G6" s="221"/>
      <c r="H6" s="220" t="s">
        <v>105</v>
      </c>
      <c r="I6" s="221"/>
      <c r="J6" s="227"/>
      <c r="K6" s="221"/>
      <c r="L6" s="221"/>
      <c r="M6" s="221"/>
      <c r="N6" s="221"/>
      <c r="O6" s="221"/>
      <c r="P6" s="221"/>
      <c r="Q6" s="221"/>
    </row>
    <row r="7" spans="1:17" x14ac:dyDescent="0.2">
      <c r="A7" s="220"/>
      <c r="B7" s="224"/>
      <c r="C7" s="218"/>
      <c r="D7" s="219"/>
      <c r="E7" s="228"/>
      <c r="F7" s="229"/>
      <c r="G7" s="229"/>
      <c r="H7" s="230" t="s">
        <v>106</v>
      </c>
      <c r="I7" s="230"/>
      <c r="J7" s="231"/>
      <c r="K7" s="221"/>
      <c r="L7" s="221"/>
      <c r="M7" s="221"/>
      <c r="N7" s="221"/>
      <c r="O7" s="221"/>
      <c r="P7" s="221"/>
      <c r="Q7" s="221"/>
    </row>
    <row r="8" spans="1:17" x14ac:dyDescent="0.2">
      <c r="A8" s="220"/>
      <c r="B8" s="224"/>
      <c r="C8" s="218"/>
      <c r="D8" s="219"/>
      <c r="E8" s="226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</row>
    <row r="9" spans="1:17" x14ac:dyDescent="0.2">
      <c r="A9" s="220"/>
      <c r="B9" s="224"/>
      <c r="C9" s="218"/>
      <c r="D9" s="219"/>
      <c r="E9" s="226"/>
      <c r="F9" s="221"/>
      <c r="G9" s="221"/>
      <c r="H9" s="232" t="s">
        <v>3362</v>
      </c>
      <c r="I9" s="232"/>
      <c r="J9" s="221"/>
      <c r="K9" s="221"/>
      <c r="L9" s="221"/>
      <c r="M9" s="221"/>
      <c r="N9" s="221"/>
      <c r="O9" s="221"/>
      <c r="P9" s="221"/>
      <c r="Q9" s="221"/>
    </row>
    <row r="10" spans="1:17" x14ac:dyDescent="0.2">
      <c r="A10" s="220"/>
      <c r="B10" s="224"/>
      <c r="C10" s="218"/>
      <c r="D10" s="219"/>
      <c r="E10" s="226"/>
      <c r="F10" s="221"/>
      <c r="G10" s="221"/>
      <c r="H10" s="220" t="s">
        <v>108</v>
      </c>
      <c r="I10" s="220"/>
      <c r="J10" s="221"/>
      <c r="K10" s="221"/>
      <c r="L10" s="221"/>
      <c r="M10" s="221"/>
      <c r="N10" s="221"/>
      <c r="O10" s="221"/>
      <c r="P10" s="221"/>
      <c r="Q10" s="221"/>
    </row>
    <row r="11" spans="1:17" x14ac:dyDescent="0.2">
      <c r="A11" s="220"/>
      <c r="B11" s="224"/>
      <c r="C11" s="218"/>
      <c r="D11" s="219"/>
      <c r="E11" s="226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</row>
    <row r="12" spans="1:17" x14ac:dyDescent="0.2">
      <c r="A12" s="220"/>
      <c r="B12" s="224"/>
      <c r="C12" s="233"/>
      <c r="D12" s="286"/>
      <c r="E12" s="235"/>
      <c r="F12" s="221"/>
      <c r="G12" s="236" t="s">
        <v>3363</v>
      </c>
      <c r="H12" s="220"/>
      <c r="I12" s="221"/>
      <c r="J12" s="221"/>
      <c r="K12" s="227"/>
      <c r="L12" s="227"/>
      <c r="M12" s="221"/>
      <c r="N12" s="221"/>
      <c r="O12" s="221"/>
      <c r="P12" s="221"/>
      <c r="Q12" s="221"/>
    </row>
    <row r="13" spans="1:17" x14ac:dyDescent="0.2">
      <c r="A13" s="220"/>
      <c r="B13" s="224"/>
      <c r="C13" s="218"/>
      <c r="D13" s="219"/>
      <c r="E13" s="237"/>
      <c r="F13" s="229"/>
      <c r="G13" s="229"/>
      <c r="H13" s="230" t="s">
        <v>110</v>
      </c>
      <c r="I13" s="230"/>
      <c r="J13" s="229"/>
      <c r="K13" s="231"/>
      <c r="L13" s="221"/>
      <c r="M13" s="221"/>
      <c r="N13" s="221"/>
      <c r="O13" s="221"/>
      <c r="P13" s="221"/>
      <c r="Q13" s="221"/>
    </row>
    <row r="14" spans="1:17" x14ac:dyDescent="0.2">
      <c r="A14" s="238"/>
      <c r="B14" s="239"/>
      <c r="C14" s="218"/>
      <c r="D14" s="219"/>
      <c r="E14" s="226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</row>
    <row r="15" spans="1:17" x14ac:dyDescent="0.2">
      <c r="A15" s="220"/>
      <c r="B15" s="224"/>
      <c r="C15" s="218"/>
      <c r="D15" s="235" t="s">
        <v>3364</v>
      </c>
      <c r="E15" s="220"/>
      <c r="F15" s="221"/>
      <c r="G15" s="221"/>
      <c r="H15" s="221"/>
      <c r="I15" s="235"/>
      <c r="J15" s="235"/>
      <c r="K15" s="221"/>
      <c r="L15" s="221"/>
      <c r="M15" s="221"/>
      <c r="N15" s="221"/>
      <c r="O15" s="221"/>
      <c r="P15" s="221"/>
      <c r="Q15" s="221"/>
    </row>
    <row r="16" spans="1:17" x14ac:dyDescent="0.2">
      <c r="A16" s="220"/>
      <c r="B16" s="224"/>
      <c r="C16" s="218"/>
      <c r="D16" s="235" t="s">
        <v>3365</v>
      </c>
      <c r="E16" s="220"/>
      <c r="F16" s="221"/>
      <c r="G16" s="221"/>
      <c r="H16" s="221"/>
      <c r="I16" s="235"/>
      <c r="J16" s="240" t="s">
        <v>3366</v>
      </c>
      <c r="K16" s="241"/>
      <c r="L16" s="225" t="s">
        <v>114</v>
      </c>
      <c r="M16" s="221"/>
      <c r="N16" s="221"/>
      <c r="O16" s="221"/>
      <c r="P16" s="221"/>
      <c r="Q16" s="221"/>
    </row>
    <row r="17" spans="1:17" x14ac:dyDescent="0.2">
      <c r="A17" s="220"/>
      <c r="B17" s="224"/>
      <c r="C17" s="218"/>
      <c r="D17" s="235" t="s">
        <v>115</v>
      </c>
      <c r="E17" s="220"/>
      <c r="F17" s="221"/>
      <c r="G17" s="221"/>
      <c r="H17" s="221"/>
      <c r="I17" s="235"/>
      <c r="J17" s="240" t="s">
        <v>3367</v>
      </c>
      <c r="K17" s="241"/>
      <c r="L17" s="225" t="s">
        <v>114</v>
      </c>
      <c r="M17" s="221"/>
      <c r="N17" s="221"/>
      <c r="O17" s="221"/>
      <c r="P17" s="221"/>
      <c r="Q17" s="221"/>
    </row>
    <row r="18" spans="1:17" x14ac:dyDescent="0.2">
      <c r="A18" s="220"/>
      <c r="B18" s="224"/>
      <c r="C18" s="218"/>
      <c r="D18" s="235" t="s">
        <v>117</v>
      </c>
      <c r="E18" s="220"/>
      <c r="F18" s="221"/>
      <c r="G18" s="221"/>
      <c r="H18" s="221"/>
      <c r="I18" s="235"/>
      <c r="J18" s="240" t="s">
        <v>3368</v>
      </c>
      <c r="K18" s="241"/>
      <c r="L18" s="225" t="s">
        <v>119</v>
      </c>
      <c r="M18" s="221"/>
      <c r="N18" s="221"/>
      <c r="O18" s="221"/>
      <c r="P18" s="221"/>
      <c r="Q18" s="221"/>
    </row>
    <row r="19" spans="1:17" x14ac:dyDescent="0.2">
      <c r="A19" s="220"/>
      <c r="B19" s="224"/>
      <c r="C19" s="218"/>
      <c r="D19" s="242" t="s">
        <v>120</v>
      </c>
      <c r="E19" s="220"/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1"/>
      <c r="Q19" s="221"/>
    </row>
    <row r="20" spans="1:17" x14ac:dyDescent="0.2">
      <c r="A20" s="220"/>
      <c r="B20" s="224"/>
      <c r="C20" s="218"/>
      <c r="D20" s="219"/>
      <c r="E20" s="220"/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  <c r="Q20" s="221"/>
    </row>
    <row r="21" spans="1:17" x14ac:dyDescent="0.2">
      <c r="A21" s="243"/>
      <c r="B21" s="217"/>
      <c r="C21" s="244"/>
      <c r="D21" s="234"/>
      <c r="E21" s="245"/>
      <c r="F21" s="223"/>
      <c r="G21" s="223"/>
      <c r="H21" s="223"/>
      <c r="I21" s="223"/>
      <c r="J21" s="223"/>
      <c r="K21" s="223"/>
      <c r="L21" s="223"/>
      <c r="M21" s="223"/>
      <c r="N21" s="223"/>
      <c r="O21" s="223"/>
      <c r="P21" s="223"/>
      <c r="Q21" s="223"/>
    </row>
    <row r="22" spans="1:17" x14ac:dyDescent="0.2">
      <c r="A22" s="246" t="s">
        <v>121</v>
      </c>
      <c r="B22" s="247" t="s">
        <v>122</v>
      </c>
      <c r="C22" s="246" t="s">
        <v>123</v>
      </c>
      <c r="D22" s="246" t="s">
        <v>124</v>
      </c>
      <c r="E22" s="246" t="s">
        <v>125</v>
      </c>
      <c r="F22" s="246" t="s">
        <v>126</v>
      </c>
      <c r="G22" s="248"/>
      <c r="H22" s="248"/>
      <c r="I22" s="248"/>
      <c r="J22" s="246" t="s">
        <v>127</v>
      </c>
      <c r="K22" s="248"/>
      <c r="L22" s="248"/>
      <c r="M22" s="248"/>
      <c r="N22" s="246" t="s">
        <v>128</v>
      </c>
      <c r="O22" s="246" t="s">
        <v>129</v>
      </c>
      <c r="P22" s="246" t="s">
        <v>130</v>
      </c>
      <c r="Q22" s="246" t="s">
        <v>131</v>
      </c>
    </row>
    <row r="23" spans="1:17" x14ac:dyDescent="0.2">
      <c r="A23" s="248"/>
      <c r="B23" s="249"/>
      <c r="C23" s="250"/>
      <c r="D23" s="246"/>
      <c r="E23" s="248"/>
      <c r="F23" s="246" t="s">
        <v>0</v>
      </c>
      <c r="G23" s="246" t="s">
        <v>132</v>
      </c>
      <c r="H23" s="248"/>
      <c r="I23" s="248"/>
      <c r="J23" s="246" t="s">
        <v>0</v>
      </c>
      <c r="K23" s="246" t="s">
        <v>132</v>
      </c>
      <c r="L23" s="248"/>
      <c r="M23" s="248"/>
      <c r="N23" s="246"/>
      <c r="O23" s="246"/>
      <c r="P23" s="246"/>
      <c r="Q23" s="246"/>
    </row>
    <row r="24" spans="1:17" x14ac:dyDescent="0.2">
      <c r="A24" s="248"/>
      <c r="B24" s="249"/>
      <c r="C24" s="250"/>
      <c r="D24" s="246"/>
      <c r="E24" s="248"/>
      <c r="F24" s="248"/>
      <c r="G24" s="251" t="s">
        <v>133</v>
      </c>
      <c r="H24" s="251" t="s">
        <v>134</v>
      </c>
      <c r="I24" s="251" t="s">
        <v>135</v>
      </c>
      <c r="J24" s="248"/>
      <c r="K24" s="251" t="s">
        <v>133</v>
      </c>
      <c r="L24" s="251" t="s">
        <v>134</v>
      </c>
      <c r="M24" s="251" t="s">
        <v>135</v>
      </c>
      <c r="N24" s="246"/>
      <c r="O24" s="246"/>
      <c r="P24" s="246"/>
      <c r="Q24" s="246"/>
    </row>
    <row r="25" spans="1:17" x14ac:dyDescent="0.2">
      <c r="A25" s="252">
        <v>1</v>
      </c>
      <c r="B25" s="253">
        <v>2</v>
      </c>
      <c r="C25" s="251">
        <v>3</v>
      </c>
      <c r="D25" s="251">
        <v>4</v>
      </c>
      <c r="E25" s="252">
        <v>5</v>
      </c>
      <c r="F25" s="254">
        <v>6</v>
      </c>
      <c r="G25" s="254">
        <v>7</v>
      </c>
      <c r="H25" s="254">
        <v>8</v>
      </c>
      <c r="I25" s="254">
        <v>9</v>
      </c>
      <c r="J25" s="254">
        <v>10</v>
      </c>
      <c r="K25" s="254">
        <v>11</v>
      </c>
      <c r="L25" s="254">
        <v>12</v>
      </c>
      <c r="M25" s="254">
        <v>13</v>
      </c>
      <c r="N25" s="254">
        <v>14</v>
      </c>
      <c r="O25" s="254">
        <v>15</v>
      </c>
      <c r="P25" s="254">
        <v>16</v>
      </c>
      <c r="Q25" s="254">
        <v>17</v>
      </c>
    </row>
    <row r="26" spans="1:17" x14ac:dyDescent="0.2">
      <c r="A26" s="255" t="s">
        <v>3369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</row>
    <row r="27" spans="1:17" ht="31.5" x14ac:dyDescent="0.2">
      <c r="A27" s="252">
        <v>1</v>
      </c>
      <c r="B27" s="258" t="s">
        <v>3370</v>
      </c>
      <c r="C27" s="259" t="s">
        <v>3371</v>
      </c>
      <c r="D27" s="260" t="s">
        <v>3372</v>
      </c>
      <c r="E27" s="287">
        <v>5</v>
      </c>
      <c r="F27" s="262">
        <v>438.82</v>
      </c>
      <c r="G27" s="262">
        <v>438.82</v>
      </c>
      <c r="H27" s="263"/>
      <c r="I27" s="263"/>
      <c r="J27" s="263">
        <v>2194</v>
      </c>
      <c r="K27" s="263">
        <v>2194</v>
      </c>
      <c r="L27" s="263"/>
      <c r="M27" s="263"/>
      <c r="N27" s="263">
        <v>20</v>
      </c>
      <c r="O27" s="263">
        <v>100</v>
      </c>
      <c r="P27" s="263"/>
      <c r="Q27" s="263"/>
    </row>
    <row r="28" spans="1:17" ht="19.5" x14ac:dyDescent="0.2">
      <c r="A28" s="252"/>
      <c r="B28" s="264"/>
      <c r="C28" s="265" t="s">
        <v>3373</v>
      </c>
      <c r="D28" s="261" t="s">
        <v>119</v>
      </c>
      <c r="E28" s="266" t="s">
        <v>3374</v>
      </c>
      <c r="F28" s="267">
        <v>25.83</v>
      </c>
      <c r="G28" s="267">
        <v>25.83</v>
      </c>
      <c r="H28" s="263"/>
      <c r="I28" s="263"/>
      <c r="J28" s="267">
        <v>129.15</v>
      </c>
      <c r="K28" s="267">
        <v>129.15</v>
      </c>
      <c r="L28" s="263"/>
      <c r="M28" s="263"/>
      <c r="N28" s="263"/>
      <c r="O28" s="263"/>
      <c r="P28" s="263"/>
      <c r="Q28" s="263"/>
    </row>
    <row r="29" spans="1:17" ht="19.5" x14ac:dyDescent="0.2">
      <c r="A29" s="252"/>
      <c r="B29" s="264"/>
      <c r="C29" s="265" t="s">
        <v>3375</v>
      </c>
      <c r="D29" s="261" t="s">
        <v>119</v>
      </c>
      <c r="E29" s="266" t="s">
        <v>3376</v>
      </c>
      <c r="F29" s="267">
        <v>23.86</v>
      </c>
      <c r="G29" s="267">
        <v>23.86</v>
      </c>
      <c r="H29" s="263"/>
      <c r="I29" s="263"/>
      <c r="J29" s="267">
        <v>477.2</v>
      </c>
      <c r="K29" s="267">
        <v>477.2</v>
      </c>
      <c r="L29" s="263"/>
      <c r="M29" s="263"/>
      <c r="N29" s="263"/>
      <c r="O29" s="263"/>
      <c r="P29" s="263"/>
      <c r="Q29" s="263"/>
    </row>
    <row r="30" spans="1:17" ht="19.5" x14ac:dyDescent="0.2">
      <c r="A30" s="252"/>
      <c r="B30" s="264"/>
      <c r="C30" s="265" t="s">
        <v>3377</v>
      </c>
      <c r="D30" s="261" t="s">
        <v>119</v>
      </c>
      <c r="E30" s="266" t="s">
        <v>3378</v>
      </c>
      <c r="F30" s="267">
        <v>21.83</v>
      </c>
      <c r="G30" s="267">
        <v>21.83</v>
      </c>
      <c r="H30" s="263"/>
      <c r="I30" s="263"/>
      <c r="J30" s="267">
        <v>1091.5</v>
      </c>
      <c r="K30" s="267">
        <v>1091.5</v>
      </c>
      <c r="L30" s="263"/>
      <c r="M30" s="263"/>
      <c r="N30" s="263"/>
      <c r="O30" s="263"/>
      <c r="P30" s="263"/>
      <c r="Q30" s="263"/>
    </row>
    <row r="31" spans="1:17" ht="19.5" x14ac:dyDescent="0.2">
      <c r="A31" s="252"/>
      <c r="B31" s="264"/>
      <c r="C31" s="265" t="s">
        <v>3379</v>
      </c>
      <c r="D31" s="261" t="s">
        <v>119</v>
      </c>
      <c r="E31" s="266" t="s">
        <v>3380</v>
      </c>
      <c r="F31" s="267">
        <v>19.850000000000001</v>
      </c>
      <c r="G31" s="267">
        <v>19.850000000000001</v>
      </c>
      <c r="H31" s="263"/>
      <c r="I31" s="263"/>
      <c r="J31" s="267">
        <v>496.25</v>
      </c>
      <c r="K31" s="267">
        <v>496.25</v>
      </c>
      <c r="L31" s="263"/>
      <c r="M31" s="263"/>
      <c r="N31" s="263"/>
      <c r="O31" s="263"/>
      <c r="P31" s="263"/>
      <c r="Q31" s="263"/>
    </row>
    <row r="32" spans="1:17" ht="31.5" x14ac:dyDescent="0.2">
      <c r="A32" s="252">
        <v>2</v>
      </c>
      <c r="B32" s="258" t="s">
        <v>3381</v>
      </c>
      <c r="C32" s="259" t="s">
        <v>3382</v>
      </c>
      <c r="D32" s="260" t="s">
        <v>3372</v>
      </c>
      <c r="E32" s="287">
        <v>1</v>
      </c>
      <c r="F32" s="262">
        <v>6857.11</v>
      </c>
      <c r="G32" s="262">
        <v>6857.11</v>
      </c>
      <c r="H32" s="263"/>
      <c r="I32" s="263"/>
      <c r="J32" s="263">
        <v>6857</v>
      </c>
      <c r="K32" s="263">
        <v>6857</v>
      </c>
      <c r="L32" s="263"/>
      <c r="M32" s="263"/>
      <c r="N32" s="263">
        <v>337</v>
      </c>
      <c r="O32" s="263">
        <v>337</v>
      </c>
      <c r="P32" s="263"/>
      <c r="Q32" s="263"/>
    </row>
    <row r="33" spans="1:17" ht="19.5" x14ac:dyDescent="0.2">
      <c r="A33" s="252"/>
      <c r="B33" s="264"/>
      <c r="C33" s="265" t="s">
        <v>3383</v>
      </c>
      <c r="D33" s="261" t="s">
        <v>119</v>
      </c>
      <c r="E33" s="266" t="s">
        <v>3384</v>
      </c>
      <c r="F33" s="267">
        <v>21.83</v>
      </c>
      <c r="G33" s="267">
        <v>21.83</v>
      </c>
      <c r="H33" s="263"/>
      <c r="I33" s="263"/>
      <c r="J33" s="267">
        <v>3678.36</v>
      </c>
      <c r="K33" s="267">
        <v>3678.36</v>
      </c>
      <c r="L33" s="263"/>
      <c r="M33" s="263"/>
      <c r="N33" s="263"/>
      <c r="O33" s="263"/>
      <c r="P33" s="263"/>
      <c r="Q33" s="263"/>
    </row>
    <row r="34" spans="1:17" ht="19.5" x14ac:dyDescent="0.2">
      <c r="A34" s="252"/>
      <c r="B34" s="264"/>
      <c r="C34" s="265" t="s">
        <v>3385</v>
      </c>
      <c r="D34" s="261" t="s">
        <v>119</v>
      </c>
      <c r="E34" s="266" t="s">
        <v>3386</v>
      </c>
      <c r="F34" s="267">
        <v>19.850000000000001</v>
      </c>
      <c r="G34" s="267">
        <v>19.850000000000001</v>
      </c>
      <c r="H34" s="263"/>
      <c r="I34" s="263"/>
      <c r="J34" s="267">
        <v>1672.36</v>
      </c>
      <c r="K34" s="267">
        <v>1672.36</v>
      </c>
      <c r="L34" s="263"/>
      <c r="M34" s="263"/>
      <c r="N34" s="263"/>
      <c r="O34" s="263"/>
      <c r="P34" s="263"/>
      <c r="Q34" s="263"/>
    </row>
    <row r="35" spans="1:17" ht="19.5" x14ac:dyDescent="0.2">
      <c r="A35" s="252"/>
      <c r="B35" s="264"/>
      <c r="C35" s="265" t="s">
        <v>3387</v>
      </c>
      <c r="D35" s="261" t="s">
        <v>119</v>
      </c>
      <c r="E35" s="266" t="s">
        <v>3386</v>
      </c>
      <c r="F35" s="267">
        <v>17.88</v>
      </c>
      <c r="G35" s="267">
        <v>17.88</v>
      </c>
      <c r="H35" s="263"/>
      <c r="I35" s="263"/>
      <c r="J35" s="267">
        <v>1506.39</v>
      </c>
      <c r="K35" s="267">
        <v>1506.39</v>
      </c>
      <c r="L35" s="263"/>
      <c r="M35" s="263"/>
      <c r="N35" s="263"/>
      <c r="O35" s="263"/>
      <c r="P35" s="263"/>
      <c r="Q35" s="263"/>
    </row>
    <row r="36" spans="1:17" ht="43.5" x14ac:dyDescent="0.2">
      <c r="A36" s="252">
        <v>3</v>
      </c>
      <c r="B36" s="258" t="s">
        <v>3388</v>
      </c>
      <c r="C36" s="259" t="s">
        <v>3389</v>
      </c>
      <c r="D36" s="260" t="s">
        <v>3372</v>
      </c>
      <c r="E36" s="287">
        <v>1</v>
      </c>
      <c r="F36" s="262">
        <v>8505.26</v>
      </c>
      <c r="G36" s="262">
        <v>8505.26</v>
      </c>
      <c r="H36" s="263"/>
      <c r="I36" s="263"/>
      <c r="J36" s="263">
        <v>8505</v>
      </c>
      <c r="K36" s="263">
        <v>8505</v>
      </c>
      <c r="L36" s="263"/>
      <c r="M36" s="263"/>
      <c r="N36" s="263">
        <v>418</v>
      </c>
      <c r="O36" s="263">
        <v>418</v>
      </c>
      <c r="P36" s="263"/>
      <c r="Q36" s="263"/>
    </row>
    <row r="37" spans="1:17" ht="19.5" x14ac:dyDescent="0.2">
      <c r="A37" s="252"/>
      <c r="B37" s="264"/>
      <c r="C37" s="265" t="s">
        <v>3383</v>
      </c>
      <c r="D37" s="261" t="s">
        <v>119</v>
      </c>
      <c r="E37" s="266" t="s">
        <v>3390</v>
      </c>
      <c r="F37" s="267">
        <v>21.83</v>
      </c>
      <c r="G37" s="267">
        <v>21.83</v>
      </c>
      <c r="H37" s="263"/>
      <c r="I37" s="263"/>
      <c r="J37" s="267">
        <v>4562.47</v>
      </c>
      <c r="K37" s="267">
        <v>4562.47</v>
      </c>
      <c r="L37" s="263"/>
      <c r="M37" s="263"/>
      <c r="N37" s="263"/>
      <c r="O37" s="263"/>
      <c r="P37" s="263"/>
      <c r="Q37" s="263"/>
    </row>
    <row r="38" spans="1:17" ht="19.5" x14ac:dyDescent="0.2">
      <c r="A38" s="252"/>
      <c r="B38" s="264"/>
      <c r="C38" s="265" t="s">
        <v>3385</v>
      </c>
      <c r="D38" s="261" t="s">
        <v>119</v>
      </c>
      <c r="E38" s="266" t="s">
        <v>3391</v>
      </c>
      <c r="F38" s="267">
        <v>19.850000000000001</v>
      </c>
      <c r="G38" s="267">
        <v>19.850000000000001</v>
      </c>
      <c r="H38" s="263"/>
      <c r="I38" s="263"/>
      <c r="J38" s="267">
        <v>2074.33</v>
      </c>
      <c r="K38" s="267">
        <v>2074.33</v>
      </c>
      <c r="L38" s="263"/>
      <c r="M38" s="263"/>
      <c r="N38" s="263"/>
      <c r="O38" s="263"/>
      <c r="P38" s="263"/>
      <c r="Q38" s="263"/>
    </row>
    <row r="39" spans="1:17" ht="19.5" x14ac:dyDescent="0.2">
      <c r="A39" s="252"/>
      <c r="B39" s="264"/>
      <c r="C39" s="265" t="s">
        <v>3387</v>
      </c>
      <c r="D39" s="261" t="s">
        <v>119</v>
      </c>
      <c r="E39" s="266" t="s">
        <v>3391</v>
      </c>
      <c r="F39" s="267">
        <v>17.88</v>
      </c>
      <c r="G39" s="267">
        <v>17.88</v>
      </c>
      <c r="H39" s="263"/>
      <c r="I39" s="263"/>
      <c r="J39" s="267">
        <v>1868.46</v>
      </c>
      <c r="K39" s="267">
        <v>1868.46</v>
      </c>
      <c r="L39" s="263"/>
      <c r="M39" s="263"/>
      <c r="N39" s="263"/>
      <c r="O39" s="263"/>
      <c r="P39" s="263"/>
      <c r="Q39" s="263"/>
    </row>
    <row r="40" spans="1:17" x14ac:dyDescent="0.2">
      <c r="A40" s="257" t="s">
        <v>243</v>
      </c>
      <c r="B40" s="256"/>
      <c r="C40" s="256"/>
      <c r="D40" s="256"/>
      <c r="E40" s="256"/>
      <c r="F40" s="256"/>
      <c r="G40" s="256"/>
      <c r="H40" s="256"/>
      <c r="I40" s="256"/>
      <c r="J40" s="262">
        <v>17556</v>
      </c>
      <c r="K40" s="262">
        <v>17556</v>
      </c>
      <c r="L40" s="263"/>
      <c r="M40" s="263"/>
      <c r="N40" s="263"/>
      <c r="O40" s="262">
        <v>855</v>
      </c>
      <c r="P40" s="263"/>
      <c r="Q40" s="263"/>
    </row>
    <row r="41" spans="1:17" x14ac:dyDescent="0.2">
      <c r="A41" s="257" t="s">
        <v>244</v>
      </c>
      <c r="B41" s="256"/>
      <c r="C41" s="256"/>
      <c r="D41" s="256"/>
      <c r="E41" s="256"/>
      <c r="F41" s="256"/>
      <c r="G41" s="256"/>
      <c r="H41" s="256"/>
      <c r="I41" s="256"/>
      <c r="J41" s="262">
        <v>11411</v>
      </c>
      <c r="K41" s="263"/>
      <c r="L41" s="263"/>
      <c r="M41" s="263"/>
      <c r="N41" s="263"/>
      <c r="O41" s="263"/>
      <c r="P41" s="263"/>
      <c r="Q41" s="263"/>
    </row>
    <row r="42" spans="1:17" x14ac:dyDescent="0.2">
      <c r="A42" s="257" t="s">
        <v>245</v>
      </c>
      <c r="B42" s="256"/>
      <c r="C42" s="256"/>
      <c r="D42" s="256"/>
      <c r="E42" s="256"/>
      <c r="F42" s="256"/>
      <c r="G42" s="256"/>
      <c r="H42" s="256"/>
      <c r="I42" s="256"/>
      <c r="J42" s="262">
        <v>7023</v>
      </c>
      <c r="K42" s="263"/>
      <c r="L42" s="263"/>
      <c r="M42" s="263"/>
      <c r="N42" s="263"/>
      <c r="O42" s="263"/>
      <c r="P42" s="263"/>
      <c r="Q42" s="263"/>
    </row>
    <row r="43" spans="1:17" x14ac:dyDescent="0.2">
      <c r="A43" s="269" t="s">
        <v>3392</v>
      </c>
      <c r="B43" s="256"/>
      <c r="C43" s="256"/>
      <c r="D43" s="256"/>
      <c r="E43" s="256"/>
      <c r="F43" s="256"/>
      <c r="G43" s="256"/>
      <c r="H43" s="256"/>
      <c r="I43" s="256"/>
      <c r="J43" s="263"/>
      <c r="K43" s="263"/>
      <c r="L43" s="263"/>
      <c r="M43" s="263"/>
      <c r="N43" s="263"/>
      <c r="O43" s="263"/>
      <c r="P43" s="263"/>
      <c r="Q43" s="263"/>
    </row>
    <row r="44" spans="1:17" x14ac:dyDescent="0.2">
      <c r="A44" s="257" t="s">
        <v>3393</v>
      </c>
      <c r="B44" s="256"/>
      <c r="C44" s="256"/>
      <c r="D44" s="256"/>
      <c r="E44" s="256"/>
      <c r="F44" s="256"/>
      <c r="G44" s="256"/>
      <c r="H44" s="256"/>
      <c r="I44" s="256"/>
      <c r="J44" s="262">
        <v>4498</v>
      </c>
      <c r="K44" s="263"/>
      <c r="L44" s="263"/>
      <c r="M44" s="263"/>
      <c r="N44" s="263"/>
      <c r="O44" s="262">
        <v>100</v>
      </c>
      <c r="P44" s="263"/>
      <c r="Q44" s="263"/>
    </row>
    <row r="45" spans="1:17" x14ac:dyDescent="0.2">
      <c r="A45" s="257" t="s">
        <v>3394</v>
      </c>
      <c r="B45" s="256"/>
      <c r="C45" s="256"/>
      <c r="D45" s="256"/>
      <c r="E45" s="256"/>
      <c r="F45" s="256"/>
      <c r="G45" s="256"/>
      <c r="H45" s="256"/>
      <c r="I45" s="256"/>
      <c r="J45" s="262">
        <v>31492</v>
      </c>
      <c r="K45" s="263"/>
      <c r="L45" s="263"/>
      <c r="M45" s="263"/>
      <c r="N45" s="263"/>
      <c r="O45" s="262">
        <v>755</v>
      </c>
      <c r="P45" s="263"/>
      <c r="Q45" s="263"/>
    </row>
    <row r="46" spans="1:17" x14ac:dyDescent="0.2">
      <c r="A46" s="257" t="s">
        <v>252</v>
      </c>
      <c r="B46" s="256"/>
      <c r="C46" s="256"/>
      <c r="D46" s="256"/>
      <c r="E46" s="256"/>
      <c r="F46" s="256"/>
      <c r="G46" s="256"/>
      <c r="H46" s="256"/>
      <c r="I46" s="256"/>
      <c r="J46" s="262">
        <v>35990</v>
      </c>
      <c r="K46" s="263"/>
      <c r="L46" s="263"/>
      <c r="M46" s="263"/>
      <c r="N46" s="263"/>
      <c r="O46" s="262">
        <v>855</v>
      </c>
      <c r="P46" s="263"/>
      <c r="Q46" s="263"/>
    </row>
    <row r="47" spans="1:17" x14ac:dyDescent="0.2">
      <c r="A47" s="257" t="s">
        <v>253</v>
      </c>
      <c r="B47" s="256"/>
      <c r="C47" s="256"/>
      <c r="D47" s="256"/>
      <c r="E47" s="256"/>
      <c r="F47" s="256"/>
      <c r="G47" s="256"/>
      <c r="H47" s="256"/>
      <c r="I47" s="256"/>
      <c r="J47" s="263"/>
      <c r="K47" s="263"/>
      <c r="L47" s="263"/>
      <c r="M47" s="263"/>
      <c r="N47" s="263"/>
      <c r="O47" s="263"/>
      <c r="P47" s="263"/>
      <c r="Q47" s="263"/>
    </row>
    <row r="48" spans="1:17" x14ac:dyDescent="0.2">
      <c r="A48" s="257" t="s">
        <v>255</v>
      </c>
      <c r="B48" s="256"/>
      <c r="C48" s="256"/>
      <c r="D48" s="256"/>
      <c r="E48" s="256"/>
      <c r="F48" s="256"/>
      <c r="G48" s="256"/>
      <c r="H48" s="256"/>
      <c r="I48" s="256"/>
      <c r="J48" s="262">
        <v>17556</v>
      </c>
      <c r="K48" s="263"/>
      <c r="L48" s="263"/>
      <c r="M48" s="263"/>
      <c r="N48" s="263"/>
      <c r="O48" s="263"/>
      <c r="P48" s="263"/>
      <c r="Q48" s="263"/>
    </row>
    <row r="49" spans="1:17" x14ac:dyDescent="0.2">
      <c r="A49" s="257" t="s">
        <v>256</v>
      </c>
      <c r="B49" s="256"/>
      <c r="C49" s="256"/>
      <c r="D49" s="256"/>
      <c r="E49" s="256"/>
      <c r="F49" s="256"/>
      <c r="G49" s="256"/>
      <c r="H49" s="256"/>
      <c r="I49" s="256"/>
      <c r="J49" s="262">
        <v>11411</v>
      </c>
      <c r="K49" s="263"/>
      <c r="L49" s="263"/>
      <c r="M49" s="263"/>
      <c r="N49" s="263"/>
      <c r="O49" s="263"/>
      <c r="P49" s="263"/>
      <c r="Q49" s="263"/>
    </row>
    <row r="50" spans="1:17" x14ac:dyDescent="0.2">
      <c r="A50" s="257" t="s">
        <v>257</v>
      </c>
      <c r="B50" s="256"/>
      <c r="C50" s="256"/>
      <c r="D50" s="256"/>
      <c r="E50" s="256"/>
      <c r="F50" s="256"/>
      <c r="G50" s="256"/>
      <c r="H50" s="256"/>
      <c r="I50" s="256"/>
      <c r="J50" s="262">
        <v>7023</v>
      </c>
      <c r="K50" s="263"/>
      <c r="L50" s="263"/>
      <c r="M50" s="263"/>
      <c r="N50" s="263"/>
      <c r="O50" s="263"/>
      <c r="P50" s="263"/>
      <c r="Q50" s="263"/>
    </row>
    <row r="51" spans="1:17" x14ac:dyDescent="0.2">
      <c r="A51" s="269" t="s">
        <v>3395</v>
      </c>
      <c r="B51" s="256"/>
      <c r="C51" s="256"/>
      <c r="D51" s="256"/>
      <c r="E51" s="256"/>
      <c r="F51" s="256"/>
      <c r="G51" s="256"/>
      <c r="H51" s="256"/>
      <c r="I51" s="256"/>
      <c r="J51" s="270">
        <v>35990</v>
      </c>
      <c r="K51" s="263"/>
      <c r="L51" s="263"/>
      <c r="M51" s="263"/>
      <c r="N51" s="263"/>
      <c r="O51" s="270">
        <v>855</v>
      </c>
      <c r="P51" s="263"/>
      <c r="Q51" s="263"/>
    </row>
    <row r="52" spans="1:17" x14ac:dyDescent="0.2">
      <c r="A52" s="271" t="s">
        <v>290</v>
      </c>
      <c r="B52" s="272"/>
      <c r="C52" s="272"/>
      <c r="D52" s="272"/>
      <c r="E52" s="272"/>
      <c r="F52" s="272"/>
      <c r="G52" s="272"/>
      <c r="H52" s="272"/>
      <c r="I52" s="272"/>
      <c r="J52" s="272"/>
      <c r="K52" s="272"/>
      <c r="L52" s="272"/>
      <c r="M52" s="272"/>
      <c r="N52" s="272"/>
      <c r="O52" s="272"/>
      <c r="P52" s="272"/>
      <c r="Q52" s="272"/>
    </row>
    <row r="53" spans="1:17" x14ac:dyDescent="0.2">
      <c r="A53" s="257" t="s">
        <v>291</v>
      </c>
      <c r="B53" s="256"/>
      <c r="C53" s="256"/>
      <c r="D53" s="256"/>
      <c r="E53" s="256"/>
      <c r="F53" s="256"/>
      <c r="G53" s="256"/>
      <c r="H53" s="256"/>
      <c r="I53" s="256"/>
      <c r="J53" s="262">
        <v>17556</v>
      </c>
      <c r="K53" s="262">
        <v>17556</v>
      </c>
      <c r="L53" s="263"/>
      <c r="M53" s="263"/>
      <c r="N53" s="263"/>
      <c r="O53" s="262">
        <v>855</v>
      </c>
      <c r="P53" s="263"/>
      <c r="Q53" s="263"/>
    </row>
    <row r="54" spans="1:17" x14ac:dyDescent="0.2">
      <c r="A54" s="257" t="s">
        <v>244</v>
      </c>
      <c r="B54" s="256"/>
      <c r="C54" s="256"/>
      <c r="D54" s="256"/>
      <c r="E54" s="256"/>
      <c r="F54" s="256"/>
      <c r="G54" s="256"/>
      <c r="H54" s="256"/>
      <c r="I54" s="256"/>
      <c r="J54" s="262">
        <v>11411</v>
      </c>
      <c r="K54" s="263"/>
      <c r="L54" s="263"/>
      <c r="M54" s="263"/>
      <c r="N54" s="263"/>
      <c r="O54" s="263"/>
      <c r="P54" s="263"/>
      <c r="Q54" s="263"/>
    </row>
    <row r="55" spans="1:17" x14ac:dyDescent="0.2">
      <c r="A55" s="257" t="s">
        <v>245</v>
      </c>
      <c r="B55" s="256"/>
      <c r="C55" s="256"/>
      <c r="D55" s="256"/>
      <c r="E55" s="256"/>
      <c r="F55" s="256"/>
      <c r="G55" s="256"/>
      <c r="H55" s="256"/>
      <c r="I55" s="256"/>
      <c r="J55" s="262">
        <v>7023</v>
      </c>
      <c r="K55" s="263"/>
      <c r="L55" s="263"/>
      <c r="M55" s="263"/>
      <c r="N55" s="263"/>
      <c r="O55" s="263"/>
      <c r="P55" s="263"/>
      <c r="Q55" s="263"/>
    </row>
    <row r="56" spans="1:17" x14ac:dyDescent="0.2">
      <c r="A56" s="269" t="s">
        <v>292</v>
      </c>
      <c r="B56" s="256"/>
      <c r="C56" s="256"/>
      <c r="D56" s="256"/>
      <c r="E56" s="256"/>
      <c r="F56" s="256"/>
      <c r="G56" s="256"/>
      <c r="H56" s="256"/>
      <c r="I56" s="256"/>
      <c r="J56" s="263"/>
      <c r="K56" s="263"/>
      <c r="L56" s="263"/>
      <c r="M56" s="263"/>
      <c r="N56" s="263"/>
      <c r="O56" s="263"/>
      <c r="P56" s="263"/>
      <c r="Q56" s="263"/>
    </row>
    <row r="57" spans="1:17" x14ac:dyDescent="0.2">
      <c r="A57" s="257" t="s">
        <v>3393</v>
      </c>
      <c r="B57" s="256"/>
      <c r="C57" s="256"/>
      <c r="D57" s="256"/>
      <c r="E57" s="256"/>
      <c r="F57" s="256"/>
      <c r="G57" s="256"/>
      <c r="H57" s="256"/>
      <c r="I57" s="256"/>
      <c r="J57" s="262">
        <v>4498</v>
      </c>
      <c r="K57" s="263"/>
      <c r="L57" s="263"/>
      <c r="M57" s="263"/>
      <c r="N57" s="263"/>
      <c r="O57" s="262">
        <v>100</v>
      </c>
      <c r="P57" s="263"/>
      <c r="Q57" s="263"/>
    </row>
    <row r="58" spans="1:17" x14ac:dyDescent="0.2">
      <c r="A58" s="257" t="s">
        <v>3394</v>
      </c>
      <c r="B58" s="256"/>
      <c r="C58" s="256"/>
      <c r="D58" s="256"/>
      <c r="E58" s="256"/>
      <c r="F58" s="256"/>
      <c r="G58" s="256"/>
      <c r="H58" s="256"/>
      <c r="I58" s="256"/>
      <c r="J58" s="262">
        <v>31492</v>
      </c>
      <c r="K58" s="263"/>
      <c r="L58" s="263"/>
      <c r="M58" s="263"/>
      <c r="N58" s="263"/>
      <c r="O58" s="262">
        <v>755</v>
      </c>
      <c r="P58" s="263"/>
      <c r="Q58" s="263"/>
    </row>
    <row r="59" spans="1:17" x14ac:dyDescent="0.2">
      <c r="A59" s="257" t="s">
        <v>252</v>
      </c>
      <c r="B59" s="256"/>
      <c r="C59" s="256"/>
      <c r="D59" s="256"/>
      <c r="E59" s="256"/>
      <c r="F59" s="256"/>
      <c r="G59" s="256"/>
      <c r="H59" s="256"/>
      <c r="I59" s="256"/>
      <c r="J59" s="262">
        <v>35990</v>
      </c>
      <c r="K59" s="263"/>
      <c r="L59" s="263"/>
      <c r="M59" s="263"/>
      <c r="N59" s="263"/>
      <c r="O59" s="262">
        <v>855</v>
      </c>
      <c r="P59" s="263"/>
      <c r="Q59" s="263"/>
    </row>
    <row r="60" spans="1:17" x14ac:dyDescent="0.2">
      <c r="A60" s="257" t="s">
        <v>253</v>
      </c>
      <c r="B60" s="256"/>
      <c r="C60" s="256"/>
      <c r="D60" s="256"/>
      <c r="E60" s="256"/>
      <c r="F60" s="256"/>
      <c r="G60" s="256"/>
      <c r="H60" s="256"/>
      <c r="I60" s="256"/>
      <c r="J60" s="263"/>
      <c r="K60" s="263"/>
      <c r="L60" s="263"/>
      <c r="M60" s="263"/>
      <c r="N60" s="263"/>
      <c r="O60" s="263"/>
      <c r="P60" s="263"/>
      <c r="Q60" s="263"/>
    </row>
    <row r="61" spans="1:17" x14ac:dyDescent="0.2">
      <c r="A61" s="257" t="s">
        <v>255</v>
      </c>
      <c r="B61" s="256"/>
      <c r="C61" s="256"/>
      <c r="D61" s="256"/>
      <c r="E61" s="256"/>
      <c r="F61" s="256"/>
      <c r="G61" s="256"/>
      <c r="H61" s="256"/>
      <c r="I61" s="256"/>
      <c r="J61" s="262">
        <v>17556</v>
      </c>
      <c r="K61" s="263"/>
      <c r="L61" s="263"/>
      <c r="M61" s="263"/>
      <c r="N61" s="263"/>
      <c r="O61" s="263"/>
      <c r="P61" s="263"/>
      <c r="Q61" s="263"/>
    </row>
    <row r="62" spans="1:17" x14ac:dyDescent="0.2">
      <c r="A62" s="257" t="s">
        <v>256</v>
      </c>
      <c r="B62" s="256"/>
      <c r="C62" s="256"/>
      <c r="D62" s="256"/>
      <c r="E62" s="256"/>
      <c r="F62" s="256"/>
      <c r="G62" s="256"/>
      <c r="H62" s="256"/>
      <c r="I62" s="256"/>
      <c r="J62" s="262">
        <v>11411</v>
      </c>
      <c r="K62" s="263"/>
      <c r="L62" s="263"/>
      <c r="M62" s="263"/>
      <c r="N62" s="263"/>
      <c r="O62" s="263"/>
      <c r="P62" s="263"/>
      <c r="Q62" s="263"/>
    </row>
    <row r="63" spans="1:17" x14ac:dyDescent="0.2">
      <c r="A63" s="257" t="s">
        <v>257</v>
      </c>
      <c r="B63" s="256"/>
      <c r="C63" s="256"/>
      <c r="D63" s="256"/>
      <c r="E63" s="256"/>
      <c r="F63" s="256"/>
      <c r="G63" s="256"/>
      <c r="H63" s="256"/>
      <c r="I63" s="256"/>
      <c r="J63" s="262">
        <v>7023</v>
      </c>
      <c r="K63" s="263"/>
      <c r="L63" s="263"/>
      <c r="M63" s="263"/>
      <c r="N63" s="263"/>
      <c r="O63" s="263"/>
      <c r="P63" s="263"/>
      <c r="Q63" s="263"/>
    </row>
    <row r="64" spans="1:17" x14ac:dyDescent="0.2">
      <c r="A64" s="269" t="s">
        <v>293</v>
      </c>
      <c r="B64" s="256"/>
      <c r="C64" s="256"/>
      <c r="D64" s="256"/>
      <c r="E64" s="256"/>
      <c r="F64" s="256"/>
      <c r="G64" s="256"/>
      <c r="H64" s="256"/>
      <c r="I64" s="256"/>
      <c r="J64" s="270">
        <v>35990</v>
      </c>
      <c r="K64" s="263"/>
      <c r="L64" s="263"/>
      <c r="M64" s="263"/>
      <c r="N64" s="263"/>
      <c r="O64" s="270">
        <v>855</v>
      </c>
      <c r="P64" s="263"/>
      <c r="Q64" s="263"/>
    </row>
    <row r="65" spans="1:17" x14ac:dyDescent="0.2">
      <c r="A65" s="243"/>
      <c r="B65" s="217"/>
      <c r="C65" s="244"/>
      <c r="D65" s="234"/>
      <c r="E65" s="245"/>
      <c r="F65" s="273"/>
      <c r="G65" s="273"/>
      <c r="H65" s="273"/>
      <c r="I65" s="273"/>
      <c r="J65" s="273"/>
      <c r="K65" s="273"/>
      <c r="L65" s="273"/>
      <c r="M65" s="273"/>
      <c r="N65" s="273"/>
      <c r="O65" s="273"/>
      <c r="P65" s="273"/>
      <c r="Q65" s="273"/>
    </row>
    <row r="66" spans="1:17" x14ac:dyDescent="0.2">
      <c r="A66" s="243"/>
      <c r="B66" s="217"/>
      <c r="C66" s="244"/>
      <c r="D66" s="234"/>
      <c r="E66" s="245"/>
      <c r="F66" s="273"/>
      <c r="G66" s="273"/>
      <c r="H66" s="273"/>
      <c r="I66" s="273"/>
      <c r="J66" s="273"/>
      <c r="K66" s="273"/>
      <c r="L66" s="273"/>
      <c r="M66" s="273"/>
      <c r="N66" s="273"/>
      <c r="O66" s="273"/>
      <c r="P66" s="273"/>
      <c r="Q66" s="273"/>
    </row>
    <row r="67" spans="1:17" x14ac:dyDescent="0.2">
      <c r="A67" s="274" t="s">
        <v>294</v>
      </c>
      <c r="B67" s="275"/>
      <c r="C67" s="275"/>
      <c r="D67" s="234"/>
      <c r="E67" s="245"/>
      <c r="F67" s="273"/>
      <c r="G67" s="273"/>
      <c r="H67" s="273"/>
      <c r="I67" s="273"/>
      <c r="J67" s="273"/>
      <c r="K67" s="273"/>
      <c r="L67" s="273"/>
      <c r="M67" s="273"/>
      <c r="N67" s="273"/>
      <c r="O67" s="273"/>
      <c r="P67" s="273"/>
      <c r="Q67" s="273"/>
    </row>
    <row r="68" spans="1:17" x14ac:dyDescent="0.2">
      <c r="A68" s="243"/>
      <c r="B68" s="217"/>
      <c r="C68" s="244"/>
      <c r="D68" s="234"/>
      <c r="E68" s="245"/>
      <c r="F68" s="273"/>
      <c r="G68" s="273"/>
      <c r="H68" s="273"/>
      <c r="I68" s="273"/>
      <c r="J68" s="273"/>
      <c r="K68" s="273"/>
      <c r="L68" s="273"/>
      <c r="M68" s="273"/>
      <c r="N68" s="273"/>
      <c r="O68" s="273"/>
      <c r="P68" s="273"/>
      <c r="Q68" s="273"/>
    </row>
    <row r="69" spans="1:17" ht="24" x14ac:dyDescent="0.2">
      <c r="A69" s="276" t="s">
        <v>295</v>
      </c>
      <c r="B69" s="277"/>
      <c r="C69" s="277"/>
      <c r="D69" s="278" t="s">
        <v>296</v>
      </c>
      <c r="E69" s="279" t="s">
        <v>297</v>
      </c>
      <c r="F69" s="280" t="s">
        <v>298</v>
      </c>
      <c r="G69" s="273"/>
      <c r="H69" s="273"/>
      <c r="I69" s="273"/>
      <c r="J69" s="273"/>
      <c r="K69" s="273"/>
      <c r="L69" s="273"/>
      <c r="M69" s="273"/>
      <c r="N69" s="273"/>
      <c r="O69" s="273"/>
      <c r="P69" s="273"/>
      <c r="Q69" s="273"/>
    </row>
    <row r="70" spans="1:17" ht="24" x14ac:dyDescent="0.2">
      <c r="A70" s="257" t="s">
        <v>299</v>
      </c>
      <c r="B70" s="281"/>
      <c r="C70" s="281"/>
      <c r="D70" s="259" t="s">
        <v>300</v>
      </c>
      <c r="E70" s="282">
        <v>5.73</v>
      </c>
      <c r="F70" s="262">
        <v>5.73</v>
      </c>
      <c r="G70" s="273"/>
      <c r="H70" s="273"/>
      <c r="I70" s="273"/>
      <c r="J70" s="273"/>
      <c r="K70" s="273"/>
      <c r="L70" s="273"/>
      <c r="M70" s="273"/>
      <c r="N70" s="273"/>
      <c r="O70" s="273"/>
      <c r="P70" s="273"/>
      <c r="Q70" s="273"/>
    </row>
    <row r="71" spans="1:17" ht="24" x14ac:dyDescent="0.2">
      <c r="A71" s="257" t="s">
        <v>301</v>
      </c>
      <c r="B71" s="281"/>
      <c r="C71" s="281"/>
      <c r="D71" s="259" t="s">
        <v>302</v>
      </c>
      <c r="E71" s="282">
        <v>4.04</v>
      </c>
      <c r="F71" s="262">
        <v>4.04</v>
      </c>
      <c r="G71" s="273"/>
      <c r="H71" s="273"/>
      <c r="I71" s="273"/>
      <c r="J71" s="273"/>
      <c r="K71" s="273"/>
      <c r="L71" s="273"/>
      <c r="M71" s="273"/>
      <c r="N71" s="273"/>
      <c r="O71" s="273"/>
      <c r="P71" s="273"/>
      <c r="Q71" s="273"/>
    </row>
    <row r="72" spans="1:17" x14ac:dyDescent="0.2">
      <c r="A72" s="257" t="s">
        <v>2318</v>
      </c>
      <c r="B72" s="281"/>
      <c r="C72" s="281"/>
      <c r="D72" s="259" t="s">
        <v>2319</v>
      </c>
      <c r="E72" s="282">
        <v>48.38</v>
      </c>
      <c r="F72" s="262">
        <v>48.38</v>
      </c>
      <c r="G72" s="273"/>
      <c r="H72" s="273"/>
      <c r="I72" s="273"/>
      <c r="J72" s="273"/>
      <c r="K72" s="273"/>
      <c r="L72" s="273"/>
      <c r="M72" s="273"/>
      <c r="N72" s="273"/>
      <c r="O72" s="273"/>
      <c r="P72" s="273"/>
      <c r="Q72" s="273"/>
    </row>
    <row r="73" spans="1:17" x14ac:dyDescent="0.2">
      <c r="A73" s="243"/>
      <c r="B73" s="217"/>
      <c r="C73" s="244"/>
      <c r="D73" s="234"/>
      <c r="E73" s="245"/>
      <c r="F73" s="273"/>
      <c r="G73" s="273"/>
      <c r="H73" s="273"/>
      <c r="I73" s="273"/>
      <c r="J73" s="273"/>
      <c r="K73" s="273"/>
      <c r="L73" s="273"/>
      <c r="M73" s="273"/>
      <c r="N73" s="273"/>
      <c r="O73" s="273"/>
      <c r="P73" s="273"/>
      <c r="Q73" s="273"/>
    </row>
    <row r="74" spans="1:17" x14ac:dyDescent="0.2">
      <c r="A74" s="243"/>
      <c r="B74" s="217"/>
      <c r="C74" s="244"/>
      <c r="D74" s="234"/>
      <c r="E74" s="245"/>
      <c r="F74" s="273"/>
      <c r="G74" s="273"/>
      <c r="H74" s="273"/>
      <c r="I74" s="273"/>
      <c r="J74" s="273"/>
      <c r="K74" s="273"/>
      <c r="L74" s="273"/>
      <c r="M74" s="273"/>
      <c r="N74" s="273"/>
      <c r="O74" s="273"/>
      <c r="P74" s="273"/>
      <c r="Q74" s="273"/>
    </row>
    <row r="75" spans="1:17" x14ac:dyDescent="0.2">
      <c r="A75" s="243"/>
      <c r="B75" s="217"/>
      <c r="C75" s="244"/>
      <c r="D75" s="234"/>
      <c r="E75" s="245"/>
      <c r="F75" s="273"/>
      <c r="G75" s="273"/>
      <c r="H75" s="273"/>
      <c r="I75" s="273"/>
      <c r="J75" s="273"/>
      <c r="K75" s="273"/>
      <c r="L75" s="273"/>
      <c r="M75" s="273"/>
      <c r="N75" s="273"/>
      <c r="O75" s="273"/>
      <c r="P75" s="273"/>
      <c r="Q75" s="273"/>
    </row>
    <row r="76" spans="1:17" x14ac:dyDescent="0.2">
      <c r="A76" s="283" t="s">
        <v>303</v>
      </c>
      <c r="B76" s="284"/>
      <c r="C76" s="284"/>
      <c r="D76" s="284"/>
      <c r="E76" s="284"/>
      <c r="F76" s="284"/>
      <c r="G76" s="284"/>
      <c r="H76" s="284"/>
      <c r="I76" s="284"/>
      <c r="J76" s="284"/>
      <c r="K76" s="284"/>
      <c r="L76" s="284"/>
      <c r="M76" s="284"/>
      <c r="N76" s="284"/>
      <c r="O76" s="284"/>
      <c r="P76" s="284"/>
      <c r="Q76" s="284"/>
    </row>
    <row r="77" spans="1:17" x14ac:dyDescent="0.2">
      <c r="A77" s="285" t="s">
        <v>304</v>
      </c>
      <c r="B77" s="284"/>
      <c r="C77" s="284"/>
      <c r="D77" s="284"/>
      <c r="E77" s="284"/>
      <c r="F77" s="284"/>
      <c r="G77" s="284"/>
      <c r="H77" s="284"/>
      <c r="I77" s="284"/>
      <c r="J77" s="284"/>
      <c r="K77" s="284"/>
      <c r="L77" s="284"/>
      <c r="M77" s="284"/>
      <c r="N77" s="284"/>
      <c r="O77" s="284"/>
      <c r="P77" s="284"/>
      <c r="Q77" s="284"/>
    </row>
    <row r="78" spans="1:17" x14ac:dyDescent="0.2">
      <c r="A78" s="243"/>
      <c r="B78" s="217"/>
      <c r="C78" s="244"/>
      <c r="D78" s="234"/>
      <c r="E78" s="245"/>
      <c r="F78" s="273"/>
      <c r="G78" s="273"/>
      <c r="H78" s="273"/>
      <c r="I78" s="273"/>
      <c r="J78" s="273"/>
      <c r="K78" s="273"/>
      <c r="L78" s="273"/>
      <c r="M78" s="273"/>
      <c r="N78" s="273"/>
      <c r="O78" s="273"/>
      <c r="P78" s="273"/>
      <c r="Q78" s="273"/>
    </row>
    <row r="79" spans="1:17" x14ac:dyDescent="0.2">
      <c r="A79" s="283" t="s">
        <v>305</v>
      </c>
      <c r="B79" s="284"/>
      <c r="C79" s="284"/>
      <c r="D79" s="284"/>
      <c r="E79" s="284"/>
      <c r="F79" s="284"/>
      <c r="G79" s="284"/>
      <c r="H79" s="284"/>
      <c r="I79" s="284"/>
      <c r="J79" s="284"/>
      <c r="K79" s="284"/>
      <c r="L79" s="284"/>
      <c r="M79" s="284"/>
      <c r="N79" s="284"/>
      <c r="O79" s="284"/>
      <c r="P79" s="284"/>
      <c r="Q79" s="284"/>
    </row>
    <row r="80" spans="1:17" x14ac:dyDescent="0.2">
      <c r="A80" s="285" t="s">
        <v>304</v>
      </c>
      <c r="B80" s="284"/>
      <c r="C80" s="284"/>
      <c r="D80" s="284"/>
      <c r="E80" s="284"/>
      <c r="F80" s="284"/>
      <c r="G80" s="284"/>
      <c r="H80" s="284"/>
      <c r="I80" s="284"/>
      <c r="J80" s="284"/>
      <c r="K80" s="284"/>
      <c r="L80" s="284"/>
      <c r="M80" s="284"/>
      <c r="N80" s="284"/>
      <c r="O80" s="284"/>
      <c r="P80" s="284"/>
      <c r="Q80" s="284"/>
    </row>
    <row r="81" spans="1:17" x14ac:dyDescent="0.2">
      <c r="A81" s="243"/>
      <c r="B81" s="217"/>
      <c r="C81" s="244"/>
      <c r="D81" s="234"/>
      <c r="E81" s="245"/>
      <c r="F81" s="273"/>
      <c r="G81" s="273"/>
      <c r="H81" s="273"/>
      <c r="I81" s="273"/>
      <c r="J81" s="273"/>
      <c r="K81" s="273"/>
      <c r="L81" s="273"/>
      <c r="M81" s="273"/>
      <c r="N81" s="273"/>
      <c r="O81" s="273"/>
      <c r="P81" s="273"/>
      <c r="Q81" s="273"/>
    </row>
    <row r="82" spans="1:17" x14ac:dyDescent="0.2">
      <c r="A82" s="243"/>
      <c r="B82" s="217"/>
      <c r="C82" s="244"/>
      <c r="D82" s="234"/>
      <c r="E82" s="245"/>
      <c r="F82" s="273"/>
      <c r="G82" s="273"/>
      <c r="H82" s="273"/>
      <c r="I82" s="273"/>
      <c r="J82" s="273"/>
      <c r="K82" s="273"/>
      <c r="L82" s="273"/>
      <c r="M82" s="273"/>
      <c r="N82" s="273"/>
      <c r="O82" s="273"/>
      <c r="P82" s="273"/>
      <c r="Q82" s="273"/>
    </row>
    <row r="83" spans="1:17" x14ac:dyDescent="0.2">
      <c r="A83" s="243"/>
      <c r="B83" s="217"/>
      <c r="C83" s="244"/>
      <c r="D83" s="234"/>
      <c r="E83" s="245"/>
      <c r="F83" s="273"/>
      <c r="G83" s="273"/>
      <c r="H83" s="273"/>
      <c r="I83" s="273"/>
      <c r="J83" s="273"/>
      <c r="K83" s="273"/>
      <c r="L83" s="273"/>
      <c r="M83" s="273"/>
      <c r="N83" s="273"/>
      <c r="O83" s="273"/>
      <c r="P83" s="273"/>
      <c r="Q83" s="273"/>
    </row>
    <row r="84" spans="1:17" x14ac:dyDescent="0.2">
      <c r="A84" s="243"/>
      <c r="B84" s="217"/>
      <c r="C84" s="244"/>
      <c r="D84" s="234"/>
      <c r="E84" s="245"/>
      <c r="F84" s="273"/>
      <c r="G84" s="273"/>
      <c r="H84" s="273"/>
      <c r="I84" s="273"/>
      <c r="J84" s="273"/>
      <c r="K84" s="273"/>
      <c r="L84" s="273"/>
      <c r="M84" s="273"/>
      <c r="N84" s="273"/>
      <c r="O84" s="273"/>
      <c r="P84" s="273"/>
      <c r="Q84" s="273"/>
    </row>
    <row r="85" spans="1:17" x14ac:dyDescent="0.2">
      <c r="A85" s="243"/>
      <c r="B85" s="217"/>
      <c r="C85" s="244"/>
      <c r="D85" s="234"/>
      <c r="E85" s="245"/>
      <c r="F85" s="273"/>
      <c r="G85" s="273"/>
      <c r="H85" s="273"/>
      <c r="I85" s="273"/>
      <c r="J85" s="273"/>
      <c r="K85" s="273"/>
      <c r="L85" s="273"/>
      <c r="M85" s="273"/>
      <c r="N85" s="273"/>
      <c r="O85" s="273"/>
      <c r="P85" s="273"/>
      <c r="Q85" s="273"/>
    </row>
    <row r="86" spans="1:17" x14ac:dyDescent="0.2">
      <c r="A86" s="243"/>
      <c r="B86" s="217"/>
      <c r="C86" s="244"/>
      <c r="D86" s="234"/>
      <c r="E86" s="245"/>
      <c r="F86" s="273"/>
      <c r="G86" s="273"/>
      <c r="H86" s="273"/>
      <c r="I86" s="273"/>
      <c r="J86" s="273"/>
      <c r="K86" s="273"/>
      <c r="L86" s="273"/>
      <c r="M86" s="273"/>
      <c r="N86" s="273"/>
      <c r="O86" s="273"/>
      <c r="P86" s="273"/>
      <c r="Q86" s="273"/>
    </row>
    <row r="87" spans="1:17" x14ac:dyDescent="0.2">
      <c r="A87" s="243"/>
      <c r="B87" s="217"/>
      <c r="C87" s="244"/>
      <c r="D87" s="234"/>
      <c r="E87" s="245"/>
      <c r="F87" s="273"/>
      <c r="G87" s="273"/>
      <c r="H87" s="273"/>
      <c r="I87" s="273"/>
      <c r="J87" s="273"/>
      <c r="K87" s="273"/>
      <c r="L87" s="273"/>
      <c r="M87" s="273"/>
      <c r="N87" s="273"/>
      <c r="O87" s="273"/>
      <c r="P87" s="273"/>
      <c r="Q87" s="273"/>
    </row>
    <row r="88" spans="1:17" x14ac:dyDescent="0.2">
      <c r="A88" s="243"/>
      <c r="B88" s="217"/>
      <c r="C88" s="244"/>
      <c r="D88" s="234"/>
      <c r="E88" s="245"/>
      <c r="F88" s="273"/>
      <c r="G88" s="273"/>
      <c r="H88" s="273"/>
      <c r="I88" s="273"/>
      <c r="J88" s="273"/>
      <c r="K88" s="273"/>
      <c r="L88" s="273"/>
      <c r="M88" s="273"/>
      <c r="N88" s="273"/>
      <c r="O88" s="273"/>
      <c r="P88" s="273"/>
      <c r="Q88" s="273"/>
    </row>
    <row r="89" spans="1:17" x14ac:dyDescent="0.2">
      <c r="A89" s="243"/>
      <c r="B89" s="217"/>
      <c r="C89" s="244"/>
      <c r="D89" s="234"/>
      <c r="E89" s="245"/>
      <c r="F89" s="273"/>
      <c r="G89" s="273"/>
      <c r="H89" s="273"/>
      <c r="I89" s="273"/>
      <c r="J89" s="273"/>
      <c r="K89" s="273"/>
      <c r="L89" s="273"/>
      <c r="M89" s="273"/>
      <c r="N89" s="273"/>
      <c r="O89" s="273"/>
      <c r="P89" s="273"/>
      <c r="Q89" s="273"/>
    </row>
    <row r="90" spans="1:17" x14ac:dyDescent="0.2">
      <c r="A90" s="243"/>
      <c r="B90" s="217"/>
      <c r="C90" s="244"/>
      <c r="D90" s="234"/>
      <c r="E90" s="245"/>
      <c r="F90" s="273"/>
      <c r="G90" s="273"/>
      <c r="H90" s="273"/>
      <c r="I90" s="273"/>
      <c r="J90" s="273"/>
      <c r="K90" s="273"/>
      <c r="L90" s="273"/>
      <c r="M90" s="273"/>
      <c r="N90" s="273"/>
      <c r="O90" s="273"/>
      <c r="P90" s="273"/>
      <c r="Q90" s="273"/>
    </row>
    <row r="91" spans="1:17" x14ac:dyDescent="0.2">
      <c r="A91" s="243"/>
      <c r="B91" s="217"/>
      <c r="C91" s="244"/>
      <c r="D91" s="234"/>
      <c r="E91" s="245"/>
      <c r="F91" s="273"/>
      <c r="G91" s="273"/>
      <c r="H91" s="273"/>
      <c r="I91" s="273"/>
      <c r="J91" s="273"/>
      <c r="K91" s="273"/>
      <c r="L91" s="273"/>
      <c r="M91" s="273"/>
      <c r="N91" s="273"/>
      <c r="O91" s="273"/>
      <c r="P91" s="273"/>
      <c r="Q91" s="273"/>
    </row>
    <row r="92" spans="1:17" x14ac:dyDescent="0.2">
      <c r="A92" s="243"/>
      <c r="B92" s="217"/>
      <c r="C92" s="244"/>
      <c r="D92" s="234"/>
      <c r="E92" s="245"/>
      <c r="F92" s="273"/>
      <c r="G92" s="273"/>
      <c r="H92" s="273"/>
      <c r="I92" s="273"/>
      <c r="J92" s="273"/>
      <c r="K92" s="273"/>
      <c r="L92" s="273"/>
      <c r="M92" s="273"/>
      <c r="N92" s="273"/>
      <c r="O92" s="273"/>
      <c r="P92" s="273"/>
      <c r="Q92" s="273"/>
    </row>
    <row r="93" spans="1:17" x14ac:dyDescent="0.2">
      <c r="A93" s="243"/>
      <c r="B93" s="217"/>
      <c r="C93" s="244"/>
      <c r="D93" s="234"/>
      <c r="E93" s="245"/>
      <c r="F93" s="273"/>
      <c r="G93" s="273"/>
      <c r="H93" s="273"/>
      <c r="I93" s="273"/>
      <c r="J93" s="273"/>
      <c r="K93" s="273"/>
      <c r="L93" s="273"/>
      <c r="M93" s="273"/>
      <c r="N93" s="273"/>
      <c r="O93" s="273"/>
      <c r="P93" s="273"/>
      <c r="Q93" s="273"/>
    </row>
    <row r="94" spans="1:17" x14ac:dyDescent="0.2">
      <c r="A94" s="243"/>
      <c r="B94" s="217"/>
      <c r="C94" s="244"/>
      <c r="D94" s="234"/>
      <c r="E94" s="245"/>
      <c r="F94" s="273"/>
      <c r="G94" s="273"/>
      <c r="H94" s="273"/>
      <c r="I94" s="273"/>
      <c r="J94" s="273"/>
      <c r="K94" s="273"/>
      <c r="L94" s="273"/>
      <c r="M94" s="273"/>
      <c r="N94" s="273"/>
      <c r="O94" s="273"/>
      <c r="P94" s="273"/>
      <c r="Q94" s="273"/>
    </row>
    <row r="95" spans="1:17" x14ac:dyDescent="0.2">
      <c r="A95" s="243"/>
      <c r="B95" s="217"/>
      <c r="C95" s="244"/>
      <c r="D95" s="234"/>
      <c r="E95" s="245"/>
      <c r="F95" s="273"/>
      <c r="G95" s="273"/>
      <c r="H95" s="273"/>
      <c r="I95" s="273"/>
      <c r="J95" s="273"/>
      <c r="K95" s="273"/>
      <c r="L95" s="273"/>
      <c r="M95" s="273"/>
      <c r="N95" s="273"/>
      <c r="O95" s="273"/>
      <c r="P95" s="273"/>
      <c r="Q95" s="273"/>
    </row>
    <row r="96" spans="1:17" x14ac:dyDescent="0.2">
      <c r="A96" s="243"/>
      <c r="B96" s="217"/>
      <c r="C96" s="244"/>
      <c r="D96" s="234"/>
      <c r="E96" s="245"/>
      <c r="F96" s="273"/>
      <c r="G96" s="273"/>
      <c r="H96" s="273"/>
      <c r="I96" s="273"/>
      <c r="J96" s="273"/>
      <c r="K96" s="273"/>
      <c r="L96" s="273"/>
      <c r="M96" s="273"/>
      <c r="N96" s="273"/>
      <c r="O96" s="273"/>
      <c r="P96" s="273"/>
      <c r="Q96" s="273"/>
    </row>
    <row r="97" spans="1:17" x14ac:dyDescent="0.2">
      <c r="A97" s="243"/>
      <c r="B97" s="217"/>
      <c r="C97" s="244"/>
      <c r="D97" s="234"/>
      <c r="E97" s="245"/>
      <c r="F97" s="273"/>
      <c r="G97" s="273"/>
      <c r="H97" s="273"/>
      <c r="I97" s="273"/>
      <c r="J97" s="273"/>
      <c r="K97" s="273"/>
      <c r="L97" s="273"/>
      <c r="M97" s="273"/>
      <c r="N97" s="273"/>
      <c r="O97" s="273"/>
      <c r="P97" s="273"/>
      <c r="Q97" s="273"/>
    </row>
    <row r="98" spans="1:17" x14ac:dyDescent="0.2">
      <c r="A98" s="243"/>
      <c r="B98" s="217"/>
      <c r="C98" s="244"/>
      <c r="D98" s="234"/>
      <c r="E98" s="245"/>
      <c r="F98" s="273"/>
      <c r="G98" s="273"/>
      <c r="H98" s="273"/>
      <c r="I98" s="273"/>
      <c r="J98" s="273"/>
      <c r="K98" s="273"/>
      <c r="L98" s="273"/>
      <c r="M98" s="273"/>
      <c r="N98" s="273"/>
      <c r="O98" s="273"/>
      <c r="P98" s="273"/>
      <c r="Q98" s="273"/>
    </row>
    <row r="99" spans="1:17" x14ac:dyDescent="0.2">
      <c r="A99" s="243"/>
      <c r="B99" s="217"/>
      <c r="C99" s="244"/>
      <c r="D99" s="234"/>
      <c r="E99" s="245"/>
      <c r="F99" s="273"/>
      <c r="G99" s="273"/>
      <c r="H99" s="273"/>
      <c r="I99" s="273"/>
      <c r="J99" s="273"/>
      <c r="K99" s="273"/>
      <c r="L99" s="273"/>
      <c r="M99" s="273"/>
      <c r="N99" s="273"/>
      <c r="O99" s="273"/>
      <c r="P99" s="273"/>
      <c r="Q99" s="273"/>
    </row>
    <row r="100" spans="1:17" x14ac:dyDescent="0.2">
      <c r="A100" s="243"/>
      <c r="B100" s="217"/>
      <c r="C100" s="244"/>
      <c r="D100" s="234"/>
      <c r="E100" s="245"/>
      <c r="F100" s="273"/>
      <c r="G100" s="273"/>
      <c r="H100" s="273"/>
      <c r="I100" s="273"/>
      <c r="J100" s="273"/>
      <c r="K100" s="273"/>
      <c r="L100" s="273"/>
      <c r="M100" s="273"/>
      <c r="N100" s="273"/>
      <c r="O100" s="273"/>
      <c r="P100" s="273"/>
      <c r="Q100" s="273"/>
    </row>
    <row r="101" spans="1:17" x14ac:dyDescent="0.2">
      <c r="A101" s="243"/>
      <c r="B101" s="217"/>
      <c r="C101" s="244"/>
      <c r="D101" s="234"/>
      <c r="E101" s="245"/>
      <c r="F101" s="273"/>
      <c r="G101" s="273"/>
      <c r="H101" s="273"/>
      <c r="I101" s="273"/>
      <c r="J101" s="273"/>
      <c r="K101" s="273"/>
      <c r="L101" s="273"/>
      <c r="M101" s="273"/>
      <c r="N101" s="273"/>
      <c r="O101" s="273"/>
      <c r="P101" s="273"/>
      <c r="Q101" s="273"/>
    </row>
    <row r="102" spans="1:17" x14ac:dyDescent="0.2">
      <c r="A102" s="243"/>
      <c r="B102" s="217"/>
      <c r="C102" s="244"/>
      <c r="D102" s="234"/>
      <c r="E102" s="245"/>
      <c r="F102" s="273"/>
      <c r="G102" s="273"/>
      <c r="H102" s="273"/>
      <c r="I102" s="273"/>
      <c r="J102" s="273"/>
      <c r="K102" s="273"/>
      <c r="L102" s="273"/>
      <c r="M102" s="273"/>
      <c r="N102" s="273"/>
      <c r="O102" s="273"/>
      <c r="P102" s="273"/>
      <c r="Q102" s="273"/>
    </row>
    <row r="103" spans="1:17" x14ac:dyDescent="0.2">
      <c r="A103" s="243"/>
      <c r="B103" s="217"/>
      <c r="C103" s="244"/>
      <c r="D103" s="234"/>
      <c r="E103" s="245"/>
      <c r="F103" s="273"/>
      <c r="G103" s="273"/>
      <c r="H103" s="273"/>
      <c r="I103" s="273"/>
      <c r="J103" s="273"/>
      <c r="K103" s="273"/>
      <c r="L103" s="273"/>
      <c r="M103" s="273"/>
      <c r="N103" s="273"/>
      <c r="O103" s="273"/>
      <c r="P103" s="273"/>
      <c r="Q103" s="273"/>
    </row>
    <row r="104" spans="1:17" x14ac:dyDescent="0.2">
      <c r="A104" s="243"/>
      <c r="B104" s="217"/>
      <c r="C104" s="244"/>
      <c r="D104" s="234"/>
      <c r="E104" s="245"/>
      <c r="F104" s="273"/>
      <c r="G104" s="273"/>
      <c r="H104" s="273"/>
      <c r="I104" s="273"/>
      <c r="J104" s="273"/>
      <c r="K104" s="273"/>
      <c r="L104" s="273"/>
      <c r="M104" s="273"/>
      <c r="N104" s="273"/>
      <c r="O104" s="273"/>
      <c r="P104" s="273"/>
      <c r="Q104" s="273"/>
    </row>
    <row r="105" spans="1:17" x14ac:dyDescent="0.2">
      <c r="A105" s="243"/>
      <c r="B105" s="217"/>
      <c r="C105" s="244"/>
      <c r="D105" s="234"/>
      <c r="E105" s="245"/>
      <c r="F105" s="273"/>
      <c r="G105" s="273"/>
      <c r="H105" s="273"/>
      <c r="I105" s="273"/>
      <c r="J105" s="273"/>
      <c r="K105" s="273"/>
      <c r="L105" s="273"/>
      <c r="M105" s="273"/>
      <c r="N105" s="273"/>
      <c r="O105" s="273"/>
      <c r="P105" s="273"/>
      <c r="Q105" s="273"/>
    </row>
    <row r="106" spans="1:17" x14ac:dyDescent="0.2">
      <c r="A106" s="243"/>
      <c r="B106" s="217"/>
      <c r="C106" s="244"/>
      <c r="D106" s="234"/>
      <c r="E106" s="245"/>
      <c r="F106" s="273"/>
      <c r="G106" s="273"/>
      <c r="H106" s="273"/>
      <c r="I106" s="273"/>
      <c r="J106" s="273"/>
      <c r="K106" s="273"/>
      <c r="L106" s="273"/>
      <c r="M106" s="273"/>
      <c r="N106" s="273"/>
      <c r="O106" s="273"/>
      <c r="P106" s="273"/>
      <c r="Q106" s="273"/>
    </row>
    <row r="107" spans="1:17" x14ac:dyDescent="0.2">
      <c r="A107" s="243"/>
      <c r="B107" s="217"/>
      <c r="C107" s="244"/>
      <c r="D107" s="234"/>
      <c r="E107" s="245"/>
      <c r="F107" s="273"/>
      <c r="G107" s="273"/>
      <c r="H107" s="273"/>
      <c r="I107" s="273"/>
      <c r="J107" s="273"/>
      <c r="K107" s="273"/>
      <c r="L107" s="273"/>
      <c r="M107" s="273"/>
      <c r="N107" s="273"/>
      <c r="O107" s="273"/>
      <c r="P107" s="273"/>
      <c r="Q107" s="273"/>
    </row>
    <row r="108" spans="1:17" x14ac:dyDescent="0.2">
      <c r="A108" s="243"/>
      <c r="B108" s="217"/>
      <c r="C108" s="244"/>
      <c r="D108" s="234"/>
      <c r="E108" s="245"/>
      <c r="F108" s="273"/>
      <c r="G108" s="273"/>
      <c r="H108" s="273"/>
      <c r="I108" s="273"/>
      <c r="J108" s="273"/>
      <c r="K108" s="273"/>
      <c r="L108" s="273"/>
      <c r="M108" s="273"/>
      <c r="N108" s="273"/>
      <c r="O108" s="273"/>
      <c r="P108" s="273"/>
      <c r="Q108" s="273"/>
    </row>
    <row r="109" spans="1:17" x14ac:dyDescent="0.2">
      <c r="A109" s="243"/>
      <c r="B109" s="217"/>
      <c r="C109" s="244"/>
      <c r="D109" s="234"/>
      <c r="E109" s="245"/>
      <c r="F109" s="273"/>
      <c r="G109" s="273"/>
      <c r="H109" s="273"/>
      <c r="I109" s="273"/>
      <c r="J109" s="273"/>
      <c r="K109" s="273"/>
      <c r="L109" s="273"/>
      <c r="M109" s="273"/>
      <c r="N109" s="273"/>
      <c r="O109" s="273"/>
      <c r="P109" s="273"/>
      <c r="Q109" s="273"/>
    </row>
    <row r="110" spans="1:17" x14ac:dyDescent="0.2">
      <c r="A110" s="243"/>
      <c r="B110" s="217"/>
      <c r="C110" s="244"/>
      <c r="D110" s="234"/>
      <c r="E110" s="245"/>
      <c r="F110" s="273"/>
      <c r="G110" s="273"/>
      <c r="H110" s="273"/>
      <c r="I110" s="273"/>
      <c r="J110" s="273"/>
      <c r="K110" s="273"/>
      <c r="L110" s="273"/>
      <c r="M110" s="273"/>
      <c r="N110" s="273"/>
      <c r="O110" s="273"/>
      <c r="P110" s="273"/>
      <c r="Q110" s="273"/>
    </row>
    <row r="111" spans="1:17" x14ac:dyDescent="0.2">
      <c r="A111" s="243"/>
      <c r="B111" s="217"/>
      <c r="C111" s="244"/>
      <c r="D111" s="234"/>
      <c r="E111" s="245"/>
      <c r="F111" s="273"/>
      <c r="G111" s="273"/>
      <c r="H111" s="273"/>
      <c r="I111" s="273"/>
      <c r="J111" s="273"/>
      <c r="K111" s="273"/>
      <c r="L111" s="273"/>
      <c r="M111" s="273"/>
      <c r="N111" s="273"/>
      <c r="O111" s="273"/>
      <c r="P111" s="273"/>
      <c r="Q111" s="273"/>
    </row>
    <row r="112" spans="1:17" x14ac:dyDescent="0.2">
      <c r="A112" s="243"/>
      <c r="B112" s="217"/>
      <c r="C112" s="244"/>
      <c r="D112" s="234"/>
      <c r="E112" s="245"/>
      <c r="F112" s="273"/>
      <c r="G112" s="273"/>
      <c r="H112" s="273"/>
      <c r="I112" s="273"/>
      <c r="J112" s="273"/>
      <c r="K112" s="273"/>
      <c r="L112" s="273"/>
      <c r="M112" s="273"/>
      <c r="N112" s="273"/>
      <c r="O112" s="273"/>
      <c r="P112" s="273"/>
      <c r="Q112" s="273"/>
    </row>
    <row r="113" spans="1:17" x14ac:dyDescent="0.2">
      <c r="A113" s="243"/>
      <c r="B113" s="217"/>
      <c r="C113" s="244"/>
      <c r="D113" s="234"/>
      <c r="E113" s="245"/>
      <c r="F113" s="273"/>
      <c r="G113" s="273"/>
      <c r="H113" s="273"/>
      <c r="I113" s="273"/>
      <c r="J113" s="273"/>
      <c r="K113" s="273"/>
      <c r="L113" s="273"/>
      <c r="M113" s="273"/>
      <c r="N113" s="273"/>
      <c r="O113" s="273"/>
      <c r="P113" s="273"/>
      <c r="Q113" s="273"/>
    </row>
    <row r="114" spans="1:17" x14ac:dyDescent="0.2">
      <c r="A114" s="243"/>
      <c r="B114" s="217"/>
      <c r="C114" s="244"/>
      <c r="D114" s="234"/>
      <c r="E114" s="245"/>
      <c r="F114" s="273"/>
      <c r="G114" s="273"/>
      <c r="H114" s="273"/>
      <c r="I114" s="273"/>
      <c r="J114" s="273"/>
      <c r="K114" s="273"/>
      <c r="L114" s="273"/>
      <c r="M114" s="273"/>
      <c r="N114" s="273"/>
      <c r="O114" s="273"/>
      <c r="P114" s="273"/>
      <c r="Q114" s="273"/>
    </row>
    <row r="115" spans="1:17" x14ac:dyDescent="0.2">
      <c r="A115" s="243"/>
      <c r="B115" s="217"/>
      <c r="C115" s="244"/>
      <c r="D115" s="234"/>
      <c r="E115" s="245"/>
      <c r="F115" s="273"/>
      <c r="G115" s="273"/>
      <c r="H115" s="273"/>
      <c r="I115" s="273"/>
      <c r="J115" s="273"/>
      <c r="K115" s="273"/>
      <c r="L115" s="273"/>
      <c r="M115" s="273"/>
      <c r="N115" s="273"/>
      <c r="O115" s="273"/>
      <c r="P115" s="273"/>
      <c r="Q115" s="273"/>
    </row>
    <row r="116" spans="1:17" x14ac:dyDescent="0.2">
      <c r="A116" s="243"/>
      <c r="B116" s="217"/>
      <c r="C116" s="244"/>
      <c r="D116" s="234"/>
      <c r="E116" s="245"/>
      <c r="F116" s="273"/>
      <c r="G116" s="273"/>
      <c r="H116" s="273"/>
      <c r="I116" s="273"/>
      <c r="J116" s="273"/>
      <c r="K116" s="273"/>
      <c r="L116" s="273"/>
      <c r="M116" s="273"/>
      <c r="N116" s="273"/>
      <c r="O116" s="273"/>
      <c r="P116" s="273"/>
      <c r="Q116" s="273"/>
    </row>
    <row r="117" spans="1:17" x14ac:dyDescent="0.2">
      <c r="A117" s="243"/>
      <c r="B117" s="217"/>
      <c r="C117" s="244"/>
      <c r="D117" s="234"/>
      <c r="E117" s="245"/>
      <c r="F117" s="273"/>
      <c r="G117" s="273"/>
      <c r="H117" s="273"/>
      <c r="I117" s="273"/>
      <c r="J117" s="273"/>
      <c r="K117" s="273"/>
      <c r="L117" s="273"/>
      <c r="M117" s="273"/>
      <c r="N117" s="273"/>
      <c r="O117" s="273"/>
      <c r="P117" s="273"/>
      <c r="Q117" s="273"/>
    </row>
    <row r="118" spans="1:17" x14ac:dyDescent="0.2">
      <c r="A118" s="243"/>
      <c r="B118" s="217"/>
      <c r="C118" s="244"/>
      <c r="D118" s="234"/>
      <c r="E118" s="245"/>
      <c r="F118" s="273"/>
      <c r="G118" s="273"/>
      <c r="H118" s="273"/>
      <c r="I118" s="273"/>
      <c r="J118" s="273"/>
      <c r="K118" s="273"/>
      <c r="L118" s="273"/>
      <c r="M118" s="273"/>
      <c r="N118" s="273"/>
      <c r="O118" s="273"/>
      <c r="P118" s="273"/>
      <c r="Q118" s="273"/>
    </row>
    <row r="119" spans="1:17" x14ac:dyDescent="0.2">
      <c r="A119" s="243"/>
      <c r="B119" s="217"/>
      <c r="C119" s="244"/>
      <c r="D119" s="234"/>
      <c r="E119" s="245"/>
      <c r="F119" s="273"/>
      <c r="G119" s="273"/>
      <c r="H119" s="273"/>
      <c r="I119" s="273"/>
      <c r="J119" s="273"/>
      <c r="K119" s="273"/>
      <c r="L119" s="273"/>
      <c r="M119" s="273"/>
      <c r="N119" s="273"/>
      <c r="O119" s="273"/>
      <c r="P119" s="273"/>
      <c r="Q119" s="273"/>
    </row>
    <row r="120" spans="1:17" x14ac:dyDescent="0.2">
      <c r="A120" s="243"/>
      <c r="B120" s="217"/>
      <c r="C120" s="244"/>
      <c r="D120" s="234"/>
      <c r="E120" s="245"/>
      <c r="F120" s="273"/>
      <c r="G120" s="273"/>
      <c r="H120" s="273"/>
      <c r="I120" s="273"/>
      <c r="J120" s="273"/>
      <c r="K120" s="273"/>
      <c r="L120" s="273"/>
      <c r="M120" s="273"/>
      <c r="N120" s="273"/>
      <c r="O120" s="273"/>
      <c r="P120" s="273"/>
      <c r="Q120" s="273"/>
    </row>
    <row r="121" spans="1:17" x14ac:dyDescent="0.2">
      <c r="A121" s="243"/>
      <c r="B121" s="217"/>
      <c r="C121" s="244"/>
      <c r="D121" s="234"/>
      <c r="E121" s="245"/>
      <c r="F121" s="273"/>
      <c r="G121" s="273"/>
      <c r="H121" s="273"/>
      <c r="I121" s="273"/>
      <c r="J121" s="273"/>
      <c r="K121" s="273"/>
      <c r="L121" s="273"/>
      <c r="M121" s="273"/>
      <c r="N121" s="273"/>
      <c r="O121" s="273"/>
      <c r="P121" s="273"/>
      <c r="Q121" s="273"/>
    </row>
    <row r="122" spans="1:17" x14ac:dyDescent="0.2">
      <c r="A122" s="243"/>
      <c r="B122" s="217"/>
      <c r="C122" s="244"/>
      <c r="D122" s="234"/>
      <c r="E122" s="245"/>
      <c r="F122" s="273"/>
      <c r="G122" s="273"/>
      <c r="H122" s="273"/>
      <c r="I122" s="273"/>
      <c r="J122" s="273"/>
      <c r="K122" s="273"/>
      <c r="L122" s="273"/>
      <c r="M122" s="273"/>
      <c r="N122" s="273"/>
      <c r="O122" s="273"/>
      <c r="P122" s="273"/>
      <c r="Q122" s="273"/>
    </row>
    <row r="123" spans="1:17" x14ac:dyDescent="0.2">
      <c r="A123" s="243"/>
      <c r="B123" s="217"/>
      <c r="C123" s="244"/>
      <c r="D123" s="234"/>
      <c r="E123" s="245"/>
      <c r="F123" s="273"/>
      <c r="G123" s="273"/>
      <c r="H123" s="273"/>
      <c r="I123" s="273"/>
      <c r="J123" s="273"/>
      <c r="K123" s="273"/>
      <c r="L123" s="273"/>
      <c r="M123" s="273"/>
      <c r="N123" s="273"/>
      <c r="O123" s="273"/>
      <c r="P123" s="273"/>
      <c r="Q123" s="273"/>
    </row>
    <row r="124" spans="1:17" x14ac:dyDescent="0.2">
      <c r="A124" s="243"/>
      <c r="B124" s="217"/>
      <c r="C124" s="244"/>
      <c r="D124" s="234"/>
      <c r="E124" s="245"/>
      <c r="F124" s="273"/>
      <c r="G124" s="273"/>
      <c r="H124" s="273"/>
      <c r="I124" s="273"/>
      <c r="J124" s="273"/>
      <c r="K124" s="273"/>
      <c r="L124" s="273"/>
      <c r="M124" s="273"/>
      <c r="N124" s="273"/>
      <c r="O124" s="273"/>
      <c r="P124" s="273"/>
      <c r="Q124" s="273"/>
    </row>
    <row r="125" spans="1:17" x14ac:dyDescent="0.2">
      <c r="A125" s="243"/>
      <c r="B125" s="217"/>
      <c r="C125" s="244"/>
      <c r="D125" s="234"/>
      <c r="E125" s="245"/>
      <c r="F125" s="273"/>
      <c r="G125" s="273"/>
      <c r="H125" s="273"/>
      <c r="I125" s="273"/>
      <c r="J125" s="273"/>
      <c r="K125" s="273"/>
      <c r="L125" s="273"/>
      <c r="M125" s="273"/>
      <c r="N125" s="273"/>
      <c r="O125" s="273"/>
      <c r="P125" s="273"/>
      <c r="Q125" s="273"/>
    </row>
    <row r="126" spans="1:17" x14ac:dyDescent="0.2">
      <c r="A126" s="243"/>
      <c r="B126" s="217"/>
      <c r="C126" s="244"/>
      <c r="D126" s="234"/>
      <c r="E126" s="245"/>
      <c r="F126" s="273"/>
      <c r="G126" s="273"/>
      <c r="H126" s="273"/>
      <c r="I126" s="273"/>
      <c r="J126" s="273"/>
      <c r="K126" s="273"/>
      <c r="L126" s="273"/>
      <c r="M126" s="273"/>
      <c r="N126" s="273"/>
      <c r="O126" s="273"/>
      <c r="P126" s="273"/>
      <c r="Q126" s="273"/>
    </row>
    <row r="127" spans="1:17" x14ac:dyDescent="0.2">
      <c r="A127" s="243"/>
      <c r="B127" s="217"/>
      <c r="C127" s="244"/>
      <c r="D127" s="234"/>
      <c r="E127" s="245"/>
      <c r="F127" s="273"/>
      <c r="G127" s="273"/>
      <c r="H127" s="273"/>
      <c r="I127" s="273"/>
      <c r="J127" s="273"/>
      <c r="K127" s="273"/>
      <c r="L127" s="273"/>
      <c r="M127" s="273"/>
      <c r="N127" s="273"/>
      <c r="O127" s="273"/>
      <c r="P127" s="273"/>
      <c r="Q127" s="273"/>
    </row>
    <row r="128" spans="1:17" x14ac:dyDescent="0.2">
      <c r="A128" s="243"/>
      <c r="B128" s="217"/>
      <c r="C128" s="244"/>
      <c r="D128" s="234"/>
      <c r="E128" s="245"/>
      <c r="F128" s="273"/>
      <c r="G128" s="273"/>
      <c r="H128" s="273"/>
      <c r="I128" s="273"/>
      <c r="J128" s="273"/>
      <c r="K128" s="273"/>
      <c r="L128" s="273"/>
      <c r="M128" s="273"/>
      <c r="N128" s="273"/>
      <c r="O128" s="273"/>
      <c r="P128" s="273"/>
      <c r="Q128" s="273"/>
    </row>
    <row r="129" spans="1:17" x14ac:dyDescent="0.2">
      <c r="A129" s="243"/>
      <c r="B129" s="217"/>
      <c r="C129" s="244"/>
      <c r="D129" s="234"/>
      <c r="E129" s="245"/>
      <c r="F129" s="273"/>
      <c r="G129" s="273"/>
      <c r="H129" s="273"/>
      <c r="I129" s="273"/>
      <c r="J129" s="273"/>
      <c r="K129" s="273"/>
      <c r="L129" s="273"/>
      <c r="M129" s="273"/>
      <c r="N129" s="273"/>
      <c r="O129" s="273"/>
      <c r="P129" s="273"/>
      <c r="Q129" s="273"/>
    </row>
    <row r="130" spans="1:17" x14ac:dyDescent="0.2">
      <c r="A130" s="243"/>
      <c r="B130" s="217"/>
      <c r="C130" s="244"/>
      <c r="D130" s="234"/>
      <c r="E130" s="245"/>
      <c r="F130" s="273"/>
      <c r="G130" s="273"/>
      <c r="H130" s="273"/>
      <c r="I130" s="273"/>
      <c r="J130" s="273"/>
      <c r="K130" s="273"/>
      <c r="L130" s="273"/>
      <c r="M130" s="273"/>
      <c r="N130" s="273"/>
      <c r="O130" s="273"/>
      <c r="P130" s="273"/>
      <c r="Q130" s="273"/>
    </row>
    <row r="131" spans="1:17" x14ac:dyDescent="0.2">
      <c r="A131" s="243"/>
      <c r="B131" s="217"/>
      <c r="C131" s="244"/>
      <c r="D131" s="234"/>
      <c r="E131" s="245"/>
      <c r="F131" s="273"/>
      <c r="G131" s="273"/>
      <c r="H131" s="273"/>
      <c r="I131" s="273"/>
      <c r="J131" s="273"/>
      <c r="K131" s="273"/>
      <c r="L131" s="273"/>
      <c r="M131" s="273"/>
      <c r="N131" s="273"/>
      <c r="O131" s="273"/>
      <c r="P131" s="273"/>
      <c r="Q131" s="273"/>
    </row>
    <row r="132" spans="1:17" x14ac:dyDescent="0.2">
      <c r="A132" s="243"/>
      <c r="B132" s="217"/>
      <c r="C132" s="244"/>
      <c r="D132" s="234"/>
      <c r="E132" s="245"/>
      <c r="F132" s="273"/>
      <c r="G132" s="273"/>
      <c r="H132" s="273"/>
      <c r="I132" s="273"/>
      <c r="J132" s="273"/>
      <c r="K132" s="273"/>
      <c r="L132" s="273"/>
      <c r="M132" s="273"/>
      <c r="N132" s="273"/>
      <c r="O132" s="273"/>
      <c r="P132" s="273"/>
      <c r="Q132" s="273"/>
    </row>
    <row r="133" spans="1:17" x14ac:dyDescent="0.2">
      <c r="A133" s="243"/>
      <c r="B133" s="217"/>
      <c r="C133" s="244"/>
      <c r="D133" s="234"/>
      <c r="E133" s="245"/>
      <c r="F133" s="273"/>
      <c r="G133" s="273"/>
      <c r="H133" s="273"/>
      <c r="I133" s="273"/>
      <c r="J133" s="273"/>
      <c r="K133" s="273"/>
      <c r="L133" s="273"/>
      <c r="M133" s="273"/>
      <c r="N133" s="273"/>
      <c r="O133" s="273"/>
      <c r="P133" s="273"/>
      <c r="Q133" s="273"/>
    </row>
  </sheetData>
  <mergeCells count="53">
    <mergeCell ref="A72:C72"/>
    <mergeCell ref="A76:Q76"/>
    <mergeCell ref="A77:Q77"/>
    <mergeCell ref="A79:Q79"/>
    <mergeCell ref="A80:Q80"/>
    <mergeCell ref="A63:I63"/>
    <mergeCell ref="A64:I64"/>
    <mergeCell ref="A67:C67"/>
    <mergeCell ref="A69:C69"/>
    <mergeCell ref="A70:C70"/>
    <mergeCell ref="A71:C71"/>
    <mergeCell ref="A57:I57"/>
    <mergeCell ref="A58:I58"/>
    <mergeCell ref="A59:I59"/>
    <mergeCell ref="A60:I60"/>
    <mergeCell ref="A61:I61"/>
    <mergeCell ref="A62:I62"/>
    <mergeCell ref="A51:I51"/>
    <mergeCell ref="A52:Q52"/>
    <mergeCell ref="A53:I53"/>
    <mergeCell ref="A54:I54"/>
    <mergeCell ref="A55:I55"/>
    <mergeCell ref="A56:I56"/>
    <mergeCell ref="A45:I45"/>
    <mergeCell ref="A46:I46"/>
    <mergeCell ref="A47:I47"/>
    <mergeCell ref="A48:I48"/>
    <mergeCell ref="A49:I49"/>
    <mergeCell ref="A50:I50"/>
    <mergeCell ref="A26:Q26"/>
    <mergeCell ref="A40:I40"/>
    <mergeCell ref="A41:I41"/>
    <mergeCell ref="A42:I42"/>
    <mergeCell ref="A43:I43"/>
    <mergeCell ref="A44:I44"/>
    <mergeCell ref="N22:N24"/>
    <mergeCell ref="O22:O24"/>
    <mergeCell ref="P22:P24"/>
    <mergeCell ref="Q22:Q24"/>
    <mergeCell ref="F23:F24"/>
    <mergeCell ref="G23:I23"/>
    <mergeCell ref="J23:J24"/>
    <mergeCell ref="K23:M23"/>
    <mergeCell ref="J16:K16"/>
    <mergeCell ref="J17:K17"/>
    <mergeCell ref="J18:K18"/>
    <mergeCell ref="A22:A24"/>
    <mergeCell ref="B22:B24"/>
    <mergeCell ref="C22:C24"/>
    <mergeCell ref="D22:D24"/>
    <mergeCell ref="E22:E24"/>
    <mergeCell ref="F22:I22"/>
    <mergeCell ref="J22:M2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56"/>
  <sheetViews>
    <sheetView workbookViewId="0">
      <selection activeCell="S33" sqref="S33"/>
    </sheetView>
  </sheetViews>
  <sheetFormatPr defaultRowHeight="12.75" x14ac:dyDescent="0.2"/>
  <cols>
    <col min="3" max="3" width="36" customWidth="1"/>
  </cols>
  <sheetData>
    <row r="1" spans="1:17" x14ac:dyDescent="0.2">
      <c r="A1" s="216" t="s">
        <v>100</v>
      </c>
      <c r="B1" s="217"/>
      <c r="C1" s="218"/>
      <c r="D1" s="219"/>
      <c r="E1" s="220"/>
      <c r="F1" s="221"/>
      <c r="G1" s="221"/>
      <c r="H1" s="221"/>
      <c r="I1" s="221"/>
      <c r="J1" s="221"/>
      <c r="K1" s="221"/>
      <c r="L1" s="221"/>
      <c r="M1" s="222" t="s">
        <v>101</v>
      </c>
      <c r="N1" s="223"/>
      <c r="O1" s="221"/>
      <c r="P1" s="221"/>
      <c r="Q1" s="221"/>
    </row>
    <row r="2" spans="1:17" x14ac:dyDescent="0.2">
      <c r="A2" s="224"/>
      <c r="B2" s="217"/>
      <c r="C2" s="218"/>
      <c r="D2" s="219"/>
      <c r="E2" s="220"/>
      <c r="F2" s="221"/>
      <c r="G2" s="221"/>
      <c r="H2" s="221"/>
      <c r="I2" s="221"/>
      <c r="J2" s="221"/>
      <c r="K2" s="221"/>
      <c r="L2" s="221"/>
      <c r="M2" s="224"/>
      <c r="N2" s="223"/>
      <c r="O2" s="221"/>
      <c r="P2" s="221"/>
      <c r="Q2" s="221"/>
    </row>
    <row r="3" spans="1:17" x14ac:dyDescent="0.2">
      <c r="A3" s="224"/>
      <c r="B3" s="217"/>
      <c r="C3" s="218"/>
      <c r="D3" s="219"/>
      <c r="E3" s="220"/>
      <c r="F3" s="221"/>
      <c r="G3" s="221"/>
      <c r="H3" s="221"/>
      <c r="I3" s="221"/>
      <c r="J3" s="221"/>
      <c r="K3" s="221"/>
      <c r="L3" s="221"/>
      <c r="M3" s="224"/>
      <c r="N3" s="223"/>
      <c r="O3" s="221"/>
      <c r="P3" s="221"/>
      <c r="Q3" s="221"/>
    </row>
    <row r="4" spans="1:17" x14ac:dyDescent="0.2">
      <c r="A4" s="224" t="s">
        <v>102</v>
      </c>
      <c r="B4" s="217"/>
      <c r="C4" s="218"/>
      <c r="D4" s="219"/>
      <c r="E4" s="220"/>
      <c r="F4" s="221"/>
      <c r="G4" s="221"/>
      <c r="H4" s="221"/>
      <c r="I4" s="221"/>
      <c r="J4" s="221"/>
      <c r="K4" s="221"/>
      <c r="L4" s="221"/>
      <c r="M4" s="224" t="s">
        <v>102</v>
      </c>
      <c r="N4" s="223"/>
      <c r="O4" s="221"/>
      <c r="P4" s="221"/>
      <c r="Q4" s="221"/>
    </row>
    <row r="5" spans="1:17" x14ac:dyDescent="0.2">
      <c r="A5" s="224" t="s">
        <v>103</v>
      </c>
      <c r="B5" s="217"/>
      <c r="C5" s="218"/>
      <c r="D5" s="219"/>
      <c r="E5" s="220"/>
      <c r="F5" s="221"/>
      <c r="G5" s="221"/>
      <c r="H5" s="221"/>
      <c r="I5" s="221"/>
      <c r="J5" s="221"/>
      <c r="K5" s="221"/>
      <c r="L5" s="221"/>
      <c r="M5" s="225" t="s">
        <v>104</v>
      </c>
      <c r="N5" s="223"/>
      <c r="O5" s="221"/>
      <c r="P5" s="221"/>
      <c r="Q5" s="221"/>
    </row>
    <row r="6" spans="1:17" x14ac:dyDescent="0.2">
      <c r="A6" s="220"/>
      <c r="B6" s="224"/>
      <c r="C6" s="218"/>
      <c r="D6" s="219"/>
      <c r="E6" s="226"/>
      <c r="F6" s="221"/>
      <c r="G6" s="221"/>
      <c r="H6" s="220" t="s">
        <v>105</v>
      </c>
      <c r="I6" s="221"/>
      <c r="J6" s="227"/>
      <c r="K6" s="221"/>
      <c r="L6" s="221"/>
      <c r="M6" s="221"/>
      <c r="N6" s="221"/>
      <c r="O6" s="221"/>
      <c r="P6" s="221"/>
      <c r="Q6" s="221"/>
    </row>
    <row r="7" spans="1:17" x14ac:dyDescent="0.2">
      <c r="A7" s="220"/>
      <c r="B7" s="224"/>
      <c r="C7" s="218"/>
      <c r="D7" s="219"/>
      <c r="E7" s="228"/>
      <c r="F7" s="229"/>
      <c r="G7" s="229"/>
      <c r="H7" s="230" t="s">
        <v>106</v>
      </c>
      <c r="I7" s="230"/>
      <c r="J7" s="231"/>
      <c r="K7" s="221"/>
      <c r="L7" s="221"/>
      <c r="M7" s="221"/>
      <c r="N7" s="221"/>
      <c r="O7" s="221"/>
      <c r="P7" s="221"/>
      <c r="Q7" s="221"/>
    </row>
    <row r="8" spans="1:17" x14ac:dyDescent="0.2">
      <c r="A8" s="220"/>
      <c r="B8" s="224"/>
      <c r="C8" s="218"/>
      <c r="D8" s="219"/>
      <c r="E8" s="226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</row>
    <row r="9" spans="1:17" x14ac:dyDescent="0.2">
      <c r="A9" s="220"/>
      <c r="B9" s="224"/>
      <c r="C9" s="218"/>
      <c r="D9" s="219"/>
      <c r="E9" s="226"/>
      <c r="F9" s="221"/>
      <c r="G9" s="221"/>
      <c r="H9" s="232" t="s">
        <v>3396</v>
      </c>
      <c r="I9" s="232"/>
      <c r="J9" s="221"/>
      <c r="K9" s="221"/>
      <c r="L9" s="221"/>
      <c r="M9" s="221"/>
      <c r="N9" s="221"/>
      <c r="O9" s="221"/>
      <c r="P9" s="221"/>
      <c r="Q9" s="221"/>
    </row>
    <row r="10" spans="1:17" x14ac:dyDescent="0.2">
      <c r="A10" s="220"/>
      <c r="B10" s="224"/>
      <c r="C10" s="218"/>
      <c r="D10" s="219"/>
      <c r="E10" s="226"/>
      <c r="F10" s="221"/>
      <c r="G10" s="221"/>
      <c r="H10" s="220" t="s">
        <v>108</v>
      </c>
      <c r="I10" s="220"/>
      <c r="J10" s="221"/>
      <c r="K10" s="221"/>
      <c r="L10" s="221"/>
      <c r="M10" s="221"/>
      <c r="N10" s="221"/>
      <c r="O10" s="221"/>
      <c r="P10" s="221"/>
      <c r="Q10" s="221"/>
    </row>
    <row r="11" spans="1:17" x14ac:dyDescent="0.2">
      <c r="A11" s="220"/>
      <c r="B11" s="224"/>
      <c r="C11" s="218"/>
      <c r="D11" s="219"/>
      <c r="E11" s="226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</row>
    <row r="12" spans="1:17" x14ac:dyDescent="0.2">
      <c r="A12" s="220"/>
      <c r="B12" s="224"/>
      <c r="C12" s="289"/>
      <c r="D12" s="286"/>
      <c r="E12" s="290"/>
      <c r="F12" s="227"/>
      <c r="G12" s="236" t="s">
        <v>3397</v>
      </c>
      <c r="H12" s="236"/>
      <c r="I12" s="227"/>
      <c r="J12" s="227"/>
      <c r="K12" s="227"/>
      <c r="L12" s="227"/>
      <c r="M12" s="227"/>
      <c r="N12" s="227"/>
      <c r="O12" s="227"/>
      <c r="P12" s="227"/>
      <c r="Q12" s="221"/>
    </row>
    <row r="13" spans="1:17" x14ac:dyDescent="0.2">
      <c r="A13" s="220"/>
      <c r="B13" s="224"/>
      <c r="C13" s="218"/>
      <c r="D13" s="219"/>
      <c r="E13" s="228"/>
      <c r="F13" s="231"/>
      <c r="G13" s="231"/>
      <c r="H13" s="291" t="s">
        <v>110</v>
      </c>
      <c r="I13" s="291"/>
      <c r="J13" s="231"/>
      <c r="K13" s="231"/>
      <c r="L13" s="221"/>
      <c r="M13" s="221"/>
      <c r="N13" s="221"/>
      <c r="O13" s="221"/>
      <c r="P13" s="221"/>
      <c r="Q13" s="221"/>
    </row>
    <row r="14" spans="1:17" x14ac:dyDescent="0.2">
      <c r="A14" s="238"/>
      <c r="B14" s="239"/>
      <c r="C14" s="218"/>
      <c r="D14" s="219"/>
      <c r="E14" s="226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</row>
    <row r="15" spans="1:17" x14ac:dyDescent="0.2">
      <c r="A15" s="220"/>
      <c r="B15" s="224"/>
      <c r="C15" s="218"/>
      <c r="D15" s="235" t="s">
        <v>1158</v>
      </c>
      <c r="E15" s="220"/>
      <c r="F15" s="221"/>
      <c r="G15" s="221"/>
      <c r="H15" s="221"/>
      <c r="I15" s="235"/>
      <c r="J15" s="235"/>
      <c r="K15" s="221"/>
      <c r="L15" s="221"/>
      <c r="M15" s="221"/>
      <c r="N15" s="221"/>
      <c r="O15" s="221"/>
      <c r="P15" s="221"/>
      <c r="Q15" s="221"/>
    </row>
    <row r="16" spans="1:17" x14ac:dyDescent="0.2">
      <c r="A16" s="220"/>
      <c r="B16" s="224"/>
      <c r="C16" s="218"/>
      <c r="D16" s="235" t="s">
        <v>3365</v>
      </c>
      <c r="E16" s="220"/>
      <c r="F16" s="221"/>
      <c r="G16" s="221"/>
      <c r="H16" s="221"/>
      <c r="I16" s="235"/>
      <c r="J16" s="240" t="s">
        <v>3398</v>
      </c>
      <c r="K16" s="241"/>
      <c r="L16" s="225" t="s">
        <v>114</v>
      </c>
      <c r="M16" s="221"/>
      <c r="N16" s="221"/>
      <c r="O16" s="221"/>
      <c r="P16" s="221"/>
      <c r="Q16" s="221"/>
    </row>
    <row r="17" spans="1:17" x14ac:dyDescent="0.2">
      <c r="A17" s="220"/>
      <c r="B17" s="224"/>
      <c r="C17" s="218"/>
      <c r="D17" s="235" t="s">
        <v>115</v>
      </c>
      <c r="E17" s="220"/>
      <c r="F17" s="221"/>
      <c r="G17" s="221"/>
      <c r="H17" s="221"/>
      <c r="I17" s="235"/>
      <c r="J17" s="240" t="s">
        <v>3399</v>
      </c>
      <c r="K17" s="241"/>
      <c r="L17" s="225" t="s">
        <v>114</v>
      </c>
      <c r="M17" s="221"/>
      <c r="N17" s="221"/>
      <c r="O17" s="221"/>
      <c r="P17" s="221"/>
      <c r="Q17" s="221"/>
    </row>
    <row r="18" spans="1:17" x14ac:dyDescent="0.2">
      <c r="A18" s="220"/>
      <c r="B18" s="224"/>
      <c r="C18" s="218"/>
      <c r="D18" s="235" t="s">
        <v>117</v>
      </c>
      <c r="E18" s="220"/>
      <c r="F18" s="221"/>
      <c r="G18" s="221"/>
      <c r="H18" s="221"/>
      <c r="I18" s="235"/>
      <c r="J18" s="240" t="s">
        <v>3400</v>
      </c>
      <c r="K18" s="241"/>
      <c r="L18" s="225" t="s">
        <v>119</v>
      </c>
      <c r="M18" s="221"/>
      <c r="N18" s="221"/>
      <c r="O18" s="221"/>
      <c r="P18" s="221"/>
      <c r="Q18" s="221"/>
    </row>
    <row r="19" spans="1:17" x14ac:dyDescent="0.2">
      <c r="A19" s="220"/>
      <c r="B19" s="224"/>
      <c r="C19" s="218"/>
      <c r="D19" s="242" t="s">
        <v>120</v>
      </c>
      <c r="E19" s="220"/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1"/>
      <c r="Q19" s="221"/>
    </row>
    <row r="20" spans="1:17" x14ac:dyDescent="0.2">
      <c r="A20" s="220"/>
      <c r="B20" s="224"/>
      <c r="C20" s="218"/>
      <c r="D20" s="219"/>
      <c r="E20" s="220"/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  <c r="Q20" s="221"/>
    </row>
    <row r="21" spans="1:17" x14ac:dyDescent="0.2">
      <c r="A21" s="243"/>
      <c r="B21" s="217"/>
      <c r="C21" s="244"/>
      <c r="D21" s="234"/>
      <c r="E21" s="245"/>
      <c r="F21" s="223"/>
      <c r="G21" s="223"/>
      <c r="H21" s="223"/>
      <c r="I21" s="223"/>
      <c r="J21" s="223"/>
      <c r="K21" s="223"/>
      <c r="L21" s="223"/>
      <c r="M21" s="223"/>
      <c r="N21" s="223"/>
      <c r="O21" s="223"/>
      <c r="P21" s="223"/>
      <c r="Q21" s="223"/>
    </row>
    <row r="22" spans="1:17" x14ac:dyDescent="0.2">
      <c r="A22" s="246" t="s">
        <v>121</v>
      </c>
      <c r="B22" s="247" t="s">
        <v>122</v>
      </c>
      <c r="C22" s="246" t="s">
        <v>123</v>
      </c>
      <c r="D22" s="246" t="s">
        <v>124</v>
      </c>
      <c r="E22" s="246" t="s">
        <v>125</v>
      </c>
      <c r="F22" s="246" t="s">
        <v>126</v>
      </c>
      <c r="G22" s="248"/>
      <c r="H22" s="248"/>
      <c r="I22" s="248"/>
      <c r="J22" s="246" t="s">
        <v>127</v>
      </c>
      <c r="K22" s="248"/>
      <c r="L22" s="248"/>
      <c r="M22" s="248"/>
      <c r="N22" s="246" t="s">
        <v>128</v>
      </c>
      <c r="O22" s="246" t="s">
        <v>129</v>
      </c>
      <c r="P22" s="246" t="s">
        <v>130</v>
      </c>
      <c r="Q22" s="246" t="s">
        <v>131</v>
      </c>
    </row>
    <row r="23" spans="1:17" x14ac:dyDescent="0.2">
      <c r="A23" s="248"/>
      <c r="B23" s="249"/>
      <c r="C23" s="250"/>
      <c r="D23" s="246"/>
      <c r="E23" s="248"/>
      <c r="F23" s="246" t="s">
        <v>0</v>
      </c>
      <c r="G23" s="246" t="s">
        <v>132</v>
      </c>
      <c r="H23" s="248"/>
      <c r="I23" s="248"/>
      <c r="J23" s="246" t="s">
        <v>0</v>
      </c>
      <c r="K23" s="246" t="s">
        <v>132</v>
      </c>
      <c r="L23" s="248"/>
      <c r="M23" s="248"/>
      <c r="N23" s="246"/>
      <c r="O23" s="246"/>
      <c r="P23" s="246"/>
      <c r="Q23" s="246"/>
    </row>
    <row r="24" spans="1:17" x14ac:dyDescent="0.2">
      <c r="A24" s="248"/>
      <c r="B24" s="249"/>
      <c r="C24" s="250"/>
      <c r="D24" s="246"/>
      <c r="E24" s="248"/>
      <c r="F24" s="248"/>
      <c r="G24" s="251" t="s">
        <v>133</v>
      </c>
      <c r="H24" s="251" t="s">
        <v>134</v>
      </c>
      <c r="I24" s="251" t="s">
        <v>135</v>
      </c>
      <c r="J24" s="248"/>
      <c r="K24" s="251" t="s">
        <v>133</v>
      </c>
      <c r="L24" s="251" t="s">
        <v>134</v>
      </c>
      <c r="M24" s="251" t="s">
        <v>135</v>
      </c>
      <c r="N24" s="246"/>
      <c r="O24" s="246"/>
      <c r="P24" s="246"/>
      <c r="Q24" s="246"/>
    </row>
    <row r="25" spans="1:17" x14ac:dyDescent="0.2">
      <c r="A25" s="252">
        <v>1</v>
      </c>
      <c r="B25" s="253">
        <v>2</v>
      </c>
      <c r="C25" s="251">
        <v>3</v>
      </c>
      <c r="D25" s="251">
        <v>4</v>
      </c>
      <c r="E25" s="252">
        <v>5</v>
      </c>
      <c r="F25" s="254">
        <v>6</v>
      </c>
      <c r="G25" s="254">
        <v>7</v>
      </c>
      <c r="H25" s="254">
        <v>8</v>
      </c>
      <c r="I25" s="254">
        <v>9</v>
      </c>
      <c r="J25" s="254">
        <v>10</v>
      </c>
      <c r="K25" s="254">
        <v>11</v>
      </c>
      <c r="L25" s="254">
        <v>12</v>
      </c>
      <c r="M25" s="254">
        <v>13</v>
      </c>
      <c r="N25" s="254">
        <v>14</v>
      </c>
      <c r="O25" s="254">
        <v>15</v>
      </c>
      <c r="P25" s="254">
        <v>16</v>
      </c>
      <c r="Q25" s="254">
        <v>17</v>
      </c>
    </row>
    <row r="26" spans="1:17" x14ac:dyDescent="0.2">
      <c r="A26" s="255" t="s">
        <v>3401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</row>
    <row r="27" spans="1:17" ht="31.5" x14ac:dyDescent="0.2">
      <c r="A27" s="252">
        <v>1</v>
      </c>
      <c r="B27" s="258" t="s">
        <v>3402</v>
      </c>
      <c r="C27" s="259" t="s">
        <v>3403</v>
      </c>
      <c r="D27" s="260" t="s">
        <v>3372</v>
      </c>
      <c r="E27" s="287">
        <v>2</v>
      </c>
      <c r="F27" s="262">
        <v>73.790000000000006</v>
      </c>
      <c r="G27" s="262">
        <v>73.790000000000006</v>
      </c>
      <c r="H27" s="263"/>
      <c r="I27" s="263"/>
      <c r="J27" s="263">
        <v>148</v>
      </c>
      <c r="K27" s="263">
        <v>148</v>
      </c>
      <c r="L27" s="263"/>
      <c r="M27" s="263"/>
      <c r="N27" s="263">
        <v>4</v>
      </c>
      <c r="O27" s="263">
        <v>8</v>
      </c>
      <c r="P27" s="263"/>
      <c r="Q27" s="263"/>
    </row>
    <row r="28" spans="1:17" ht="19.5" x14ac:dyDescent="0.2">
      <c r="A28" s="252"/>
      <c r="B28" s="264"/>
      <c r="C28" s="265" t="s">
        <v>3404</v>
      </c>
      <c r="D28" s="261" t="s">
        <v>119</v>
      </c>
      <c r="E28" s="266" t="s">
        <v>3405</v>
      </c>
      <c r="F28" s="267">
        <v>18.2</v>
      </c>
      <c r="G28" s="267">
        <v>18.2</v>
      </c>
      <c r="H28" s="263"/>
      <c r="I28" s="263"/>
      <c r="J28" s="267">
        <v>14.56</v>
      </c>
      <c r="K28" s="267">
        <v>14.56</v>
      </c>
      <c r="L28" s="263"/>
      <c r="M28" s="263"/>
      <c r="N28" s="263"/>
      <c r="O28" s="263"/>
      <c r="P28" s="263"/>
      <c r="Q28" s="263"/>
    </row>
    <row r="29" spans="1:17" ht="19.5" x14ac:dyDescent="0.2">
      <c r="A29" s="252"/>
      <c r="B29" s="264"/>
      <c r="C29" s="265" t="s">
        <v>3375</v>
      </c>
      <c r="D29" s="261" t="s">
        <v>119</v>
      </c>
      <c r="E29" s="266" t="s">
        <v>3405</v>
      </c>
      <c r="F29" s="267">
        <v>23.86</v>
      </c>
      <c r="G29" s="267">
        <v>23.86</v>
      </c>
      <c r="H29" s="263"/>
      <c r="I29" s="263"/>
      <c r="J29" s="267">
        <v>19.09</v>
      </c>
      <c r="K29" s="267">
        <v>19.09</v>
      </c>
      <c r="L29" s="263"/>
      <c r="M29" s="263"/>
      <c r="N29" s="263"/>
      <c r="O29" s="263"/>
      <c r="P29" s="263"/>
      <c r="Q29" s="263"/>
    </row>
    <row r="30" spans="1:17" ht="19.5" x14ac:dyDescent="0.2">
      <c r="A30" s="252"/>
      <c r="B30" s="264"/>
      <c r="C30" s="265" t="s">
        <v>3377</v>
      </c>
      <c r="D30" s="261" t="s">
        <v>119</v>
      </c>
      <c r="E30" s="266" t="s">
        <v>1616</v>
      </c>
      <c r="F30" s="267">
        <v>21.83</v>
      </c>
      <c r="G30" s="267">
        <v>21.83</v>
      </c>
      <c r="H30" s="263"/>
      <c r="I30" s="263"/>
      <c r="J30" s="267">
        <v>43.66</v>
      </c>
      <c r="K30" s="267">
        <v>43.66</v>
      </c>
      <c r="L30" s="263"/>
      <c r="M30" s="263"/>
      <c r="N30" s="263"/>
      <c r="O30" s="263"/>
      <c r="P30" s="263"/>
      <c r="Q30" s="263"/>
    </row>
    <row r="31" spans="1:17" ht="19.5" x14ac:dyDescent="0.2">
      <c r="A31" s="252"/>
      <c r="B31" s="264"/>
      <c r="C31" s="265" t="s">
        <v>3406</v>
      </c>
      <c r="D31" s="261" t="s">
        <v>119</v>
      </c>
      <c r="E31" s="266" t="s">
        <v>1616</v>
      </c>
      <c r="F31" s="267">
        <v>17.88</v>
      </c>
      <c r="G31" s="267">
        <v>17.88</v>
      </c>
      <c r="H31" s="263"/>
      <c r="I31" s="263"/>
      <c r="J31" s="267">
        <v>35.76</v>
      </c>
      <c r="K31" s="267">
        <v>35.76</v>
      </c>
      <c r="L31" s="263"/>
      <c r="M31" s="263"/>
      <c r="N31" s="263"/>
      <c r="O31" s="263"/>
      <c r="P31" s="263"/>
      <c r="Q31" s="263"/>
    </row>
    <row r="32" spans="1:17" ht="19.5" x14ac:dyDescent="0.2">
      <c r="A32" s="252"/>
      <c r="B32" s="264"/>
      <c r="C32" s="265" t="s">
        <v>3407</v>
      </c>
      <c r="D32" s="261" t="s">
        <v>119</v>
      </c>
      <c r="E32" s="266" t="s">
        <v>3408</v>
      </c>
      <c r="F32" s="267">
        <v>14.38</v>
      </c>
      <c r="G32" s="267">
        <v>14.38</v>
      </c>
      <c r="H32" s="263"/>
      <c r="I32" s="263"/>
      <c r="J32" s="267">
        <v>34.51</v>
      </c>
      <c r="K32" s="267">
        <v>34.51</v>
      </c>
      <c r="L32" s="263"/>
      <c r="M32" s="263"/>
      <c r="N32" s="263"/>
      <c r="O32" s="263"/>
      <c r="P32" s="263"/>
      <c r="Q32" s="263"/>
    </row>
    <row r="33" spans="1:17" x14ac:dyDescent="0.2">
      <c r="A33" s="257" t="s">
        <v>243</v>
      </c>
      <c r="B33" s="256"/>
      <c r="C33" s="256"/>
      <c r="D33" s="256"/>
      <c r="E33" s="256"/>
      <c r="F33" s="256"/>
      <c r="G33" s="256"/>
      <c r="H33" s="256"/>
      <c r="I33" s="256"/>
      <c r="J33" s="262">
        <v>148</v>
      </c>
      <c r="K33" s="262">
        <v>148</v>
      </c>
      <c r="L33" s="263"/>
      <c r="M33" s="263"/>
      <c r="N33" s="263"/>
      <c r="O33" s="262">
        <v>8</v>
      </c>
      <c r="P33" s="263"/>
      <c r="Q33" s="263"/>
    </row>
    <row r="34" spans="1:17" x14ac:dyDescent="0.2">
      <c r="A34" s="257" t="s">
        <v>244</v>
      </c>
      <c r="B34" s="256"/>
      <c r="C34" s="256"/>
      <c r="D34" s="256"/>
      <c r="E34" s="256"/>
      <c r="F34" s="256"/>
      <c r="G34" s="256"/>
      <c r="H34" s="256"/>
      <c r="I34" s="256"/>
      <c r="J34" s="262">
        <v>96</v>
      </c>
      <c r="K34" s="263"/>
      <c r="L34" s="263"/>
      <c r="M34" s="263"/>
      <c r="N34" s="263"/>
      <c r="O34" s="263"/>
      <c r="P34" s="263"/>
      <c r="Q34" s="263"/>
    </row>
    <row r="35" spans="1:17" x14ac:dyDescent="0.2">
      <c r="A35" s="257" t="s">
        <v>245</v>
      </c>
      <c r="B35" s="256"/>
      <c r="C35" s="256"/>
      <c r="D35" s="256"/>
      <c r="E35" s="256"/>
      <c r="F35" s="256"/>
      <c r="G35" s="256"/>
      <c r="H35" s="256"/>
      <c r="I35" s="256"/>
      <c r="J35" s="262">
        <v>59</v>
      </c>
      <c r="K35" s="263"/>
      <c r="L35" s="263"/>
      <c r="M35" s="263"/>
      <c r="N35" s="263"/>
      <c r="O35" s="263"/>
      <c r="P35" s="263"/>
      <c r="Q35" s="263"/>
    </row>
    <row r="36" spans="1:17" x14ac:dyDescent="0.2">
      <c r="A36" s="269" t="s">
        <v>3409</v>
      </c>
      <c r="B36" s="256"/>
      <c r="C36" s="256"/>
      <c r="D36" s="256"/>
      <c r="E36" s="256"/>
      <c r="F36" s="256"/>
      <c r="G36" s="256"/>
      <c r="H36" s="256"/>
      <c r="I36" s="256"/>
      <c r="J36" s="263"/>
      <c r="K36" s="263"/>
      <c r="L36" s="263"/>
      <c r="M36" s="263"/>
      <c r="N36" s="263"/>
      <c r="O36" s="263"/>
      <c r="P36" s="263"/>
      <c r="Q36" s="263"/>
    </row>
    <row r="37" spans="1:17" x14ac:dyDescent="0.2">
      <c r="A37" s="257" t="s">
        <v>3410</v>
      </c>
      <c r="B37" s="256"/>
      <c r="C37" s="256"/>
      <c r="D37" s="256"/>
      <c r="E37" s="256"/>
      <c r="F37" s="256"/>
      <c r="G37" s="256"/>
      <c r="H37" s="256"/>
      <c r="I37" s="256"/>
      <c r="J37" s="262">
        <v>303</v>
      </c>
      <c r="K37" s="263"/>
      <c r="L37" s="263"/>
      <c r="M37" s="263"/>
      <c r="N37" s="263"/>
      <c r="O37" s="262">
        <v>8</v>
      </c>
      <c r="P37" s="263"/>
      <c r="Q37" s="263"/>
    </row>
    <row r="38" spans="1:17" x14ac:dyDescent="0.2">
      <c r="A38" s="257" t="s">
        <v>252</v>
      </c>
      <c r="B38" s="256"/>
      <c r="C38" s="256"/>
      <c r="D38" s="256"/>
      <c r="E38" s="256"/>
      <c r="F38" s="256"/>
      <c r="G38" s="256"/>
      <c r="H38" s="256"/>
      <c r="I38" s="256"/>
      <c r="J38" s="262">
        <v>303</v>
      </c>
      <c r="K38" s="263"/>
      <c r="L38" s="263"/>
      <c r="M38" s="263"/>
      <c r="N38" s="263"/>
      <c r="O38" s="262">
        <v>8</v>
      </c>
      <c r="P38" s="263"/>
      <c r="Q38" s="263"/>
    </row>
    <row r="39" spans="1:17" x14ac:dyDescent="0.2">
      <c r="A39" s="257" t="s">
        <v>253</v>
      </c>
      <c r="B39" s="256"/>
      <c r="C39" s="256"/>
      <c r="D39" s="256"/>
      <c r="E39" s="256"/>
      <c r="F39" s="256"/>
      <c r="G39" s="256"/>
      <c r="H39" s="256"/>
      <c r="I39" s="256"/>
      <c r="J39" s="263"/>
      <c r="K39" s="263"/>
      <c r="L39" s="263"/>
      <c r="M39" s="263"/>
      <c r="N39" s="263"/>
      <c r="O39" s="263"/>
      <c r="P39" s="263"/>
      <c r="Q39" s="263"/>
    </row>
    <row r="40" spans="1:17" x14ac:dyDescent="0.2">
      <c r="A40" s="257" t="s">
        <v>255</v>
      </c>
      <c r="B40" s="256"/>
      <c r="C40" s="256"/>
      <c r="D40" s="256"/>
      <c r="E40" s="256"/>
      <c r="F40" s="256"/>
      <c r="G40" s="256"/>
      <c r="H40" s="256"/>
      <c r="I40" s="256"/>
      <c r="J40" s="262">
        <v>148</v>
      </c>
      <c r="K40" s="263"/>
      <c r="L40" s="263"/>
      <c r="M40" s="263"/>
      <c r="N40" s="263"/>
      <c r="O40" s="263"/>
      <c r="P40" s="263"/>
      <c r="Q40" s="263"/>
    </row>
    <row r="41" spans="1:17" x14ac:dyDescent="0.2">
      <c r="A41" s="257" t="s">
        <v>256</v>
      </c>
      <c r="B41" s="256"/>
      <c r="C41" s="256"/>
      <c r="D41" s="256"/>
      <c r="E41" s="256"/>
      <c r="F41" s="256"/>
      <c r="G41" s="256"/>
      <c r="H41" s="256"/>
      <c r="I41" s="256"/>
      <c r="J41" s="262">
        <v>96</v>
      </c>
      <c r="K41" s="263"/>
      <c r="L41" s="263"/>
      <c r="M41" s="263"/>
      <c r="N41" s="263"/>
      <c r="O41" s="263"/>
      <c r="P41" s="263"/>
      <c r="Q41" s="263"/>
    </row>
    <row r="42" spans="1:17" x14ac:dyDescent="0.2">
      <c r="A42" s="257" t="s">
        <v>257</v>
      </c>
      <c r="B42" s="256"/>
      <c r="C42" s="256"/>
      <c r="D42" s="256"/>
      <c r="E42" s="256"/>
      <c r="F42" s="256"/>
      <c r="G42" s="256"/>
      <c r="H42" s="256"/>
      <c r="I42" s="256"/>
      <c r="J42" s="262">
        <v>59</v>
      </c>
      <c r="K42" s="263"/>
      <c r="L42" s="263"/>
      <c r="M42" s="263"/>
      <c r="N42" s="263"/>
      <c r="O42" s="263"/>
      <c r="P42" s="263"/>
      <c r="Q42" s="263"/>
    </row>
    <row r="43" spans="1:17" x14ac:dyDescent="0.2">
      <c r="A43" s="269" t="s">
        <v>3411</v>
      </c>
      <c r="B43" s="256"/>
      <c r="C43" s="256"/>
      <c r="D43" s="256"/>
      <c r="E43" s="256"/>
      <c r="F43" s="256"/>
      <c r="G43" s="256"/>
      <c r="H43" s="256"/>
      <c r="I43" s="256"/>
      <c r="J43" s="270">
        <v>303</v>
      </c>
      <c r="K43" s="263"/>
      <c r="L43" s="263"/>
      <c r="M43" s="263"/>
      <c r="N43" s="263"/>
      <c r="O43" s="270">
        <v>8</v>
      </c>
      <c r="P43" s="263"/>
      <c r="Q43" s="263"/>
    </row>
    <row r="44" spans="1:17" x14ac:dyDescent="0.2">
      <c r="A44" s="271" t="s">
        <v>290</v>
      </c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</row>
    <row r="45" spans="1:17" x14ac:dyDescent="0.2">
      <c r="A45" s="257" t="s">
        <v>291</v>
      </c>
      <c r="B45" s="256"/>
      <c r="C45" s="256"/>
      <c r="D45" s="256"/>
      <c r="E45" s="256"/>
      <c r="F45" s="256"/>
      <c r="G45" s="256"/>
      <c r="H45" s="256"/>
      <c r="I45" s="256"/>
      <c r="J45" s="262">
        <v>148</v>
      </c>
      <c r="K45" s="262">
        <v>148</v>
      </c>
      <c r="L45" s="263"/>
      <c r="M45" s="263"/>
      <c r="N45" s="263"/>
      <c r="O45" s="262">
        <v>8</v>
      </c>
      <c r="P45" s="263"/>
      <c r="Q45" s="263"/>
    </row>
    <row r="46" spans="1:17" x14ac:dyDescent="0.2">
      <c r="A46" s="257" t="s">
        <v>244</v>
      </c>
      <c r="B46" s="256"/>
      <c r="C46" s="256"/>
      <c r="D46" s="256"/>
      <c r="E46" s="256"/>
      <c r="F46" s="256"/>
      <c r="G46" s="256"/>
      <c r="H46" s="256"/>
      <c r="I46" s="256"/>
      <c r="J46" s="262">
        <v>96</v>
      </c>
      <c r="K46" s="263"/>
      <c r="L46" s="263"/>
      <c r="M46" s="263"/>
      <c r="N46" s="263"/>
      <c r="O46" s="263"/>
      <c r="P46" s="263"/>
      <c r="Q46" s="263"/>
    </row>
    <row r="47" spans="1:17" x14ac:dyDescent="0.2">
      <c r="A47" s="257" t="s">
        <v>245</v>
      </c>
      <c r="B47" s="256"/>
      <c r="C47" s="256"/>
      <c r="D47" s="256"/>
      <c r="E47" s="256"/>
      <c r="F47" s="256"/>
      <c r="G47" s="256"/>
      <c r="H47" s="256"/>
      <c r="I47" s="256"/>
      <c r="J47" s="262">
        <v>59</v>
      </c>
      <c r="K47" s="263"/>
      <c r="L47" s="263"/>
      <c r="M47" s="263"/>
      <c r="N47" s="263"/>
      <c r="O47" s="263"/>
      <c r="P47" s="263"/>
      <c r="Q47" s="263"/>
    </row>
    <row r="48" spans="1:17" x14ac:dyDescent="0.2">
      <c r="A48" s="269" t="s">
        <v>292</v>
      </c>
      <c r="B48" s="256"/>
      <c r="C48" s="256"/>
      <c r="D48" s="256"/>
      <c r="E48" s="256"/>
      <c r="F48" s="256"/>
      <c r="G48" s="256"/>
      <c r="H48" s="256"/>
      <c r="I48" s="256"/>
      <c r="J48" s="263"/>
      <c r="K48" s="263"/>
      <c r="L48" s="263"/>
      <c r="M48" s="263"/>
      <c r="N48" s="263"/>
      <c r="O48" s="263"/>
      <c r="P48" s="263"/>
      <c r="Q48" s="263"/>
    </row>
    <row r="49" spans="1:17" x14ac:dyDescent="0.2">
      <c r="A49" s="257" t="s">
        <v>3410</v>
      </c>
      <c r="B49" s="256"/>
      <c r="C49" s="256"/>
      <c r="D49" s="256"/>
      <c r="E49" s="256"/>
      <c r="F49" s="256"/>
      <c r="G49" s="256"/>
      <c r="H49" s="256"/>
      <c r="I49" s="256"/>
      <c r="J49" s="262">
        <v>303</v>
      </c>
      <c r="K49" s="263"/>
      <c r="L49" s="263"/>
      <c r="M49" s="263"/>
      <c r="N49" s="263"/>
      <c r="O49" s="262">
        <v>8</v>
      </c>
      <c r="P49" s="263"/>
      <c r="Q49" s="263"/>
    </row>
    <row r="50" spans="1:17" x14ac:dyDescent="0.2">
      <c r="A50" s="257" t="s">
        <v>252</v>
      </c>
      <c r="B50" s="256"/>
      <c r="C50" s="256"/>
      <c r="D50" s="256"/>
      <c r="E50" s="256"/>
      <c r="F50" s="256"/>
      <c r="G50" s="256"/>
      <c r="H50" s="256"/>
      <c r="I50" s="256"/>
      <c r="J50" s="262">
        <v>303</v>
      </c>
      <c r="K50" s="263"/>
      <c r="L50" s="263"/>
      <c r="M50" s="263"/>
      <c r="N50" s="263"/>
      <c r="O50" s="262">
        <v>8</v>
      </c>
      <c r="P50" s="263"/>
      <c r="Q50" s="263"/>
    </row>
    <row r="51" spans="1:17" x14ac:dyDescent="0.2">
      <c r="A51" s="257" t="s">
        <v>253</v>
      </c>
      <c r="B51" s="256"/>
      <c r="C51" s="256"/>
      <c r="D51" s="256"/>
      <c r="E51" s="256"/>
      <c r="F51" s="256"/>
      <c r="G51" s="256"/>
      <c r="H51" s="256"/>
      <c r="I51" s="256"/>
      <c r="J51" s="263"/>
      <c r="K51" s="263"/>
      <c r="L51" s="263"/>
      <c r="M51" s="263"/>
      <c r="N51" s="263"/>
      <c r="O51" s="263"/>
      <c r="P51" s="263"/>
      <c r="Q51" s="263"/>
    </row>
    <row r="52" spans="1:17" x14ac:dyDescent="0.2">
      <c r="A52" s="257" t="s">
        <v>255</v>
      </c>
      <c r="B52" s="256"/>
      <c r="C52" s="256"/>
      <c r="D52" s="256"/>
      <c r="E52" s="256"/>
      <c r="F52" s="256"/>
      <c r="G52" s="256"/>
      <c r="H52" s="256"/>
      <c r="I52" s="256"/>
      <c r="J52" s="262">
        <v>148</v>
      </c>
      <c r="K52" s="263"/>
      <c r="L52" s="263"/>
      <c r="M52" s="263"/>
      <c r="N52" s="263"/>
      <c r="O52" s="263"/>
      <c r="P52" s="263"/>
      <c r="Q52" s="263"/>
    </row>
    <row r="53" spans="1:17" x14ac:dyDescent="0.2">
      <c r="A53" s="257" t="s">
        <v>256</v>
      </c>
      <c r="B53" s="256"/>
      <c r="C53" s="256"/>
      <c r="D53" s="256"/>
      <c r="E53" s="256"/>
      <c r="F53" s="256"/>
      <c r="G53" s="256"/>
      <c r="H53" s="256"/>
      <c r="I53" s="256"/>
      <c r="J53" s="262">
        <v>96</v>
      </c>
      <c r="K53" s="263"/>
      <c r="L53" s="263"/>
      <c r="M53" s="263"/>
      <c r="N53" s="263"/>
      <c r="O53" s="263"/>
      <c r="P53" s="263"/>
      <c r="Q53" s="263"/>
    </row>
    <row r="54" spans="1:17" x14ac:dyDescent="0.2">
      <c r="A54" s="257" t="s">
        <v>257</v>
      </c>
      <c r="B54" s="256"/>
      <c r="C54" s="256"/>
      <c r="D54" s="256"/>
      <c r="E54" s="256"/>
      <c r="F54" s="256"/>
      <c r="G54" s="256"/>
      <c r="H54" s="256"/>
      <c r="I54" s="256"/>
      <c r="J54" s="262">
        <v>59</v>
      </c>
      <c r="K54" s="263"/>
      <c r="L54" s="263"/>
      <c r="M54" s="263"/>
      <c r="N54" s="263"/>
      <c r="O54" s="263"/>
      <c r="P54" s="263"/>
      <c r="Q54" s="263"/>
    </row>
    <row r="55" spans="1:17" x14ac:dyDescent="0.2">
      <c r="A55" s="269" t="s">
        <v>293</v>
      </c>
      <c r="B55" s="256"/>
      <c r="C55" s="256"/>
      <c r="D55" s="256"/>
      <c r="E55" s="256"/>
      <c r="F55" s="256"/>
      <c r="G55" s="256"/>
      <c r="H55" s="256"/>
      <c r="I55" s="256"/>
      <c r="J55" s="270">
        <v>303</v>
      </c>
      <c r="K55" s="263"/>
      <c r="L55" s="263"/>
      <c r="M55" s="263"/>
      <c r="N55" s="263"/>
      <c r="O55" s="270">
        <v>8</v>
      </c>
      <c r="P55" s="263"/>
      <c r="Q55" s="263"/>
    </row>
    <row r="56" spans="1:17" x14ac:dyDescent="0.2">
      <c r="A56" s="243"/>
      <c r="B56" s="217"/>
      <c r="C56" s="244"/>
      <c r="D56" s="234"/>
      <c r="E56" s="245"/>
      <c r="F56" s="273"/>
      <c r="G56" s="273"/>
      <c r="H56" s="273"/>
      <c r="I56" s="273"/>
      <c r="J56" s="273"/>
      <c r="K56" s="273"/>
      <c r="L56" s="273"/>
      <c r="M56" s="273"/>
      <c r="N56" s="273"/>
      <c r="O56" s="273"/>
      <c r="P56" s="273"/>
      <c r="Q56" s="273"/>
    </row>
  </sheetData>
  <mergeCells count="42">
    <mergeCell ref="A50:I50"/>
    <mergeCell ref="A51:I51"/>
    <mergeCell ref="A52:I52"/>
    <mergeCell ref="A53:I53"/>
    <mergeCell ref="A54:I54"/>
    <mergeCell ref="A55:I55"/>
    <mergeCell ref="A44:Q44"/>
    <mergeCell ref="A45:I45"/>
    <mergeCell ref="A46:I46"/>
    <mergeCell ref="A47:I47"/>
    <mergeCell ref="A48:I48"/>
    <mergeCell ref="A49:I49"/>
    <mergeCell ref="A38:I38"/>
    <mergeCell ref="A39:I39"/>
    <mergeCell ref="A40:I40"/>
    <mergeCell ref="A41:I41"/>
    <mergeCell ref="A42:I42"/>
    <mergeCell ref="A43:I43"/>
    <mergeCell ref="A26:Q26"/>
    <mergeCell ref="A33:I33"/>
    <mergeCell ref="A34:I34"/>
    <mergeCell ref="A35:I35"/>
    <mergeCell ref="A36:I36"/>
    <mergeCell ref="A37:I37"/>
    <mergeCell ref="N22:N24"/>
    <mergeCell ref="O22:O24"/>
    <mergeCell ref="P22:P24"/>
    <mergeCell ref="Q22:Q24"/>
    <mergeCell ref="F23:F24"/>
    <mergeCell ref="G23:I23"/>
    <mergeCell ref="J23:J24"/>
    <mergeCell ref="K23:M23"/>
    <mergeCell ref="J16:K16"/>
    <mergeCell ref="J17:K17"/>
    <mergeCell ref="J18:K18"/>
    <mergeCell ref="A22:A24"/>
    <mergeCell ref="B22:B24"/>
    <mergeCell ref="C22:C24"/>
    <mergeCell ref="D22:D24"/>
    <mergeCell ref="E22:E24"/>
    <mergeCell ref="F22:I22"/>
    <mergeCell ref="J22:M2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workbookViewId="0">
      <selection activeCell="R23" sqref="R23"/>
    </sheetView>
  </sheetViews>
  <sheetFormatPr defaultRowHeight="12.75" x14ac:dyDescent="0.2"/>
  <cols>
    <col min="3" max="3" width="39" customWidth="1"/>
  </cols>
  <sheetData>
    <row r="1" spans="1:17" x14ac:dyDescent="0.2">
      <c r="A1" s="220"/>
      <c r="B1" s="224"/>
      <c r="C1" s="218"/>
      <c r="D1" s="219"/>
      <c r="E1" s="226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</row>
    <row r="2" spans="1:17" x14ac:dyDescent="0.2">
      <c r="A2" s="220"/>
      <c r="B2" s="224"/>
      <c r="C2" s="289"/>
      <c r="D2" s="286"/>
      <c r="E2" s="290"/>
      <c r="F2" s="227"/>
      <c r="G2" s="236" t="s">
        <v>3412</v>
      </c>
      <c r="H2" s="236"/>
      <c r="I2" s="227"/>
      <c r="J2" s="227"/>
      <c r="K2" s="227"/>
      <c r="L2" s="227"/>
      <c r="M2" s="227"/>
      <c r="N2" s="227"/>
      <c r="O2" s="227"/>
      <c r="P2" s="227"/>
      <c r="Q2" s="221"/>
    </row>
    <row r="3" spans="1:17" x14ac:dyDescent="0.2">
      <c r="A3" s="220"/>
      <c r="B3" s="224"/>
      <c r="C3" s="218"/>
      <c r="D3" s="219"/>
      <c r="E3" s="228"/>
      <c r="F3" s="231"/>
      <c r="G3" s="231"/>
      <c r="H3" s="291" t="s">
        <v>110</v>
      </c>
      <c r="I3" s="291"/>
      <c r="J3" s="231"/>
      <c r="K3" s="231"/>
      <c r="L3" s="221"/>
      <c r="M3" s="221"/>
      <c r="N3" s="221"/>
      <c r="O3" s="221"/>
      <c r="P3" s="221"/>
      <c r="Q3" s="221"/>
    </row>
    <row r="4" spans="1:17" x14ac:dyDescent="0.2">
      <c r="A4" s="238"/>
      <c r="B4" s="239"/>
      <c r="C4" s="218"/>
      <c r="D4" s="219"/>
      <c r="E4" s="226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</row>
    <row r="5" spans="1:17" x14ac:dyDescent="0.2">
      <c r="A5" s="220"/>
      <c r="B5" s="224"/>
      <c r="C5" s="218"/>
      <c r="D5" s="235" t="s">
        <v>3413</v>
      </c>
      <c r="E5" s="220"/>
      <c r="F5" s="221"/>
      <c r="G5" s="221"/>
      <c r="H5" s="221"/>
      <c r="I5" s="235"/>
      <c r="J5" s="235"/>
      <c r="K5" s="221"/>
      <c r="L5" s="221"/>
      <c r="M5" s="221"/>
      <c r="N5" s="221"/>
      <c r="O5" s="221"/>
      <c r="P5" s="221"/>
      <c r="Q5" s="221"/>
    </row>
    <row r="6" spans="1:17" x14ac:dyDescent="0.2">
      <c r="A6" s="220"/>
      <c r="B6" s="224"/>
      <c r="C6" s="218"/>
      <c r="D6" s="235" t="s">
        <v>3365</v>
      </c>
      <c r="E6" s="220"/>
      <c r="F6" s="221"/>
      <c r="G6" s="221"/>
      <c r="H6" s="221"/>
      <c r="I6" s="235"/>
      <c r="J6" s="240" t="s">
        <v>3414</v>
      </c>
      <c r="K6" s="241"/>
      <c r="L6" s="225" t="s">
        <v>114</v>
      </c>
      <c r="M6" s="221"/>
      <c r="N6" s="221"/>
      <c r="O6" s="221"/>
      <c r="P6" s="221"/>
      <c r="Q6" s="221"/>
    </row>
    <row r="7" spans="1:17" x14ac:dyDescent="0.2">
      <c r="A7" s="220"/>
      <c r="B7" s="224"/>
      <c r="C7" s="218"/>
      <c r="D7" s="235" t="s">
        <v>115</v>
      </c>
      <c r="E7" s="220"/>
      <c r="F7" s="221"/>
      <c r="G7" s="221"/>
      <c r="H7" s="221"/>
      <c r="I7" s="235"/>
      <c r="J7" s="240" t="s">
        <v>3415</v>
      </c>
      <c r="K7" s="241"/>
      <c r="L7" s="225" t="s">
        <v>114</v>
      </c>
      <c r="M7" s="221"/>
      <c r="N7" s="221"/>
      <c r="O7" s="221"/>
      <c r="P7" s="221"/>
      <c r="Q7" s="221"/>
    </row>
    <row r="8" spans="1:17" x14ac:dyDescent="0.2">
      <c r="A8" s="220"/>
      <c r="B8" s="224"/>
      <c r="C8" s="218"/>
      <c r="D8" s="235" t="s">
        <v>117</v>
      </c>
      <c r="E8" s="220"/>
      <c r="F8" s="221"/>
      <c r="G8" s="221"/>
      <c r="H8" s="221"/>
      <c r="I8" s="235"/>
      <c r="J8" s="240" t="s">
        <v>3416</v>
      </c>
      <c r="K8" s="241"/>
      <c r="L8" s="225" t="s">
        <v>119</v>
      </c>
      <c r="M8" s="221"/>
      <c r="N8" s="221"/>
      <c r="O8" s="221"/>
      <c r="P8" s="221"/>
      <c r="Q8" s="221"/>
    </row>
    <row r="9" spans="1:17" x14ac:dyDescent="0.2">
      <c r="A9" s="220"/>
      <c r="B9" s="224"/>
      <c r="C9" s="218"/>
      <c r="D9" s="242" t="s">
        <v>120</v>
      </c>
      <c r="E9" s="220"/>
      <c r="F9" s="221"/>
      <c r="G9" s="221"/>
      <c r="H9" s="221"/>
      <c r="I9" s="221"/>
      <c r="J9" s="221"/>
      <c r="K9" s="221"/>
      <c r="L9" s="221"/>
      <c r="M9" s="221"/>
      <c r="N9" s="221"/>
      <c r="O9" s="221"/>
      <c r="P9" s="221"/>
      <c r="Q9" s="221"/>
    </row>
    <row r="10" spans="1:17" x14ac:dyDescent="0.2">
      <c r="A10" s="220"/>
      <c r="B10" s="224"/>
      <c r="C10" s="218"/>
      <c r="D10" s="219"/>
      <c r="E10" s="220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1"/>
    </row>
    <row r="11" spans="1:17" x14ac:dyDescent="0.2">
      <c r="A11" s="243"/>
      <c r="B11" s="217"/>
      <c r="C11" s="244"/>
      <c r="D11" s="234"/>
      <c r="E11" s="245"/>
      <c r="F11" s="223"/>
      <c r="G11" s="223"/>
      <c r="H11" s="223"/>
      <c r="I11" s="223"/>
      <c r="J11" s="223"/>
      <c r="K11" s="223"/>
      <c r="L11" s="223"/>
      <c r="M11" s="223"/>
      <c r="N11" s="223"/>
      <c r="O11" s="223"/>
      <c r="P11" s="223"/>
      <c r="Q11" s="223"/>
    </row>
    <row r="12" spans="1:17" x14ac:dyDescent="0.2">
      <c r="A12" s="246" t="s">
        <v>121</v>
      </c>
      <c r="B12" s="247" t="s">
        <v>122</v>
      </c>
      <c r="C12" s="246" t="s">
        <v>123</v>
      </c>
      <c r="D12" s="246" t="s">
        <v>124</v>
      </c>
      <c r="E12" s="246" t="s">
        <v>125</v>
      </c>
      <c r="F12" s="246" t="s">
        <v>126</v>
      </c>
      <c r="G12" s="248"/>
      <c r="H12" s="248"/>
      <c r="I12" s="248"/>
      <c r="J12" s="246" t="s">
        <v>127</v>
      </c>
      <c r="K12" s="248"/>
      <c r="L12" s="248"/>
      <c r="M12" s="248"/>
      <c r="N12" s="246" t="s">
        <v>128</v>
      </c>
      <c r="O12" s="246" t="s">
        <v>129</v>
      </c>
      <c r="P12" s="246" t="s">
        <v>130</v>
      </c>
      <c r="Q12" s="246" t="s">
        <v>131</v>
      </c>
    </row>
    <row r="13" spans="1:17" x14ac:dyDescent="0.2">
      <c r="A13" s="248"/>
      <c r="B13" s="249"/>
      <c r="C13" s="250"/>
      <c r="D13" s="246"/>
      <c r="E13" s="248"/>
      <c r="F13" s="246" t="s">
        <v>0</v>
      </c>
      <c r="G13" s="246" t="s">
        <v>132</v>
      </c>
      <c r="H13" s="248"/>
      <c r="I13" s="248"/>
      <c r="J13" s="246" t="s">
        <v>0</v>
      </c>
      <c r="K13" s="246" t="s">
        <v>132</v>
      </c>
      <c r="L13" s="248"/>
      <c r="M13" s="248"/>
      <c r="N13" s="246"/>
      <c r="O13" s="246"/>
      <c r="P13" s="246"/>
      <c r="Q13" s="246"/>
    </row>
    <row r="14" spans="1:17" x14ac:dyDescent="0.2">
      <c r="A14" s="248"/>
      <c r="B14" s="249"/>
      <c r="C14" s="250"/>
      <c r="D14" s="246"/>
      <c r="E14" s="248"/>
      <c r="F14" s="248"/>
      <c r="G14" s="251" t="s">
        <v>133</v>
      </c>
      <c r="H14" s="251" t="s">
        <v>134</v>
      </c>
      <c r="I14" s="251" t="s">
        <v>135</v>
      </c>
      <c r="J14" s="248"/>
      <c r="K14" s="251" t="s">
        <v>133</v>
      </c>
      <c r="L14" s="251" t="s">
        <v>134</v>
      </c>
      <c r="M14" s="251" t="s">
        <v>135</v>
      </c>
      <c r="N14" s="246"/>
      <c r="O14" s="246"/>
      <c r="P14" s="246"/>
      <c r="Q14" s="246"/>
    </row>
    <row r="15" spans="1:17" x14ac:dyDescent="0.2">
      <c r="A15" s="252">
        <v>1</v>
      </c>
      <c r="B15" s="253">
        <v>2</v>
      </c>
      <c r="C15" s="251">
        <v>3</v>
      </c>
      <c r="D15" s="251">
        <v>4</v>
      </c>
      <c r="E15" s="252">
        <v>5</v>
      </c>
      <c r="F15" s="254">
        <v>6</v>
      </c>
      <c r="G15" s="254">
        <v>7</v>
      </c>
      <c r="H15" s="254">
        <v>8</v>
      </c>
      <c r="I15" s="254">
        <v>9</v>
      </c>
      <c r="J15" s="254">
        <v>10</v>
      </c>
      <c r="K15" s="254">
        <v>11</v>
      </c>
      <c r="L15" s="254">
        <v>12</v>
      </c>
      <c r="M15" s="254">
        <v>13</v>
      </c>
      <c r="N15" s="254">
        <v>14</v>
      </c>
      <c r="O15" s="254">
        <v>15</v>
      </c>
      <c r="P15" s="254">
        <v>16</v>
      </c>
      <c r="Q15" s="254">
        <v>17</v>
      </c>
    </row>
    <row r="16" spans="1:17" x14ac:dyDescent="0.2">
      <c r="A16" s="255" t="s">
        <v>3417</v>
      </c>
      <c r="B16" s="256"/>
      <c r="C16" s="256"/>
      <c r="D16" s="256"/>
      <c r="E16" s="256"/>
      <c r="F16" s="256"/>
      <c r="G16" s="256"/>
      <c r="H16" s="256"/>
      <c r="I16" s="256"/>
      <c r="J16" s="256"/>
      <c r="K16" s="256"/>
      <c r="L16" s="256"/>
      <c r="M16" s="256"/>
      <c r="N16" s="256"/>
      <c r="O16" s="256"/>
      <c r="P16" s="256"/>
      <c r="Q16" s="256"/>
    </row>
    <row r="17" spans="1:17" ht="55.5" x14ac:dyDescent="0.2">
      <c r="A17" s="252">
        <v>1</v>
      </c>
      <c r="B17" s="258" t="s">
        <v>3418</v>
      </c>
      <c r="C17" s="259" t="s">
        <v>3419</v>
      </c>
      <c r="D17" s="260" t="s">
        <v>3420</v>
      </c>
      <c r="E17" s="287">
        <v>1</v>
      </c>
      <c r="F17" s="262">
        <v>267.73</v>
      </c>
      <c r="G17" s="262">
        <v>267.73</v>
      </c>
      <c r="H17" s="263"/>
      <c r="I17" s="263"/>
      <c r="J17" s="263">
        <v>268</v>
      </c>
      <c r="K17" s="263">
        <v>268</v>
      </c>
      <c r="L17" s="263"/>
      <c r="M17" s="263"/>
      <c r="N17" s="263">
        <v>13.4</v>
      </c>
      <c r="O17" s="263">
        <v>13.4</v>
      </c>
      <c r="P17" s="263"/>
      <c r="Q17" s="263"/>
    </row>
    <row r="18" spans="1:17" ht="19.5" x14ac:dyDescent="0.2">
      <c r="A18" s="252"/>
      <c r="B18" s="264"/>
      <c r="C18" s="265" t="s">
        <v>3375</v>
      </c>
      <c r="D18" s="261" t="s">
        <v>119</v>
      </c>
      <c r="E18" s="266" t="s">
        <v>3421</v>
      </c>
      <c r="F18" s="267">
        <v>23.86</v>
      </c>
      <c r="G18" s="267">
        <v>23.86</v>
      </c>
      <c r="H18" s="263"/>
      <c r="I18" s="263"/>
      <c r="J18" s="267">
        <v>31.97</v>
      </c>
      <c r="K18" s="267">
        <v>31.97</v>
      </c>
      <c r="L18" s="263"/>
      <c r="M18" s="263"/>
      <c r="N18" s="263"/>
      <c r="O18" s="263"/>
      <c r="P18" s="263"/>
      <c r="Q18" s="263"/>
    </row>
    <row r="19" spans="1:17" ht="19.5" x14ac:dyDescent="0.2">
      <c r="A19" s="252"/>
      <c r="B19" s="264"/>
      <c r="C19" s="265" t="s">
        <v>3377</v>
      </c>
      <c r="D19" s="261" t="s">
        <v>119</v>
      </c>
      <c r="E19" s="266" t="s">
        <v>3422</v>
      </c>
      <c r="F19" s="267">
        <v>21.83</v>
      </c>
      <c r="G19" s="267">
        <v>21.83</v>
      </c>
      <c r="H19" s="263"/>
      <c r="I19" s="263"/>
      <c r="J19" s="267">
        <v>58.5</v>
      </c>
      <c r="K19" s="267">
        <v>58.5</v>
      </c>
      <c r="L19" s="263"/>
      <c r="M19" s="263"/>
      <c r="N19" s="263"/>
      <c r="O19" s="263"/>
      <c r="P19" s="263"/>
      <c r="Q19" s="263"/>
    </row>
    <row r="20" spans="1:17" ht="19.5" x14ac:dyDescent="0.2">
      <c r="A20" s="252"/>
      <c r="B20" s="264"/>
      <c r="C20" s="265" t="s">
        <v>3379</v>
      </c>
      <c r="D20" s="261" t="s">
        <v>119</v>
      </c>
      <c r="E20" s="266" t="s">
        <v>3423</v>
      </c>
      <c r="F20" s="267">
        <v>19.850000000000001</v>
      </c>
      <c r="G20" s="267">
        <v>19.850000000000001</v>
      </c>
      <c r="H20" s="263"/>
      <c r="I20" s="263"/>
      <c r="J20" s="267">
        <v>119.7</v>
      </c>
      <c r="K20" s="267">
        <v>119.7</v>
      </c>
      <c r="L20" s="263"/>
      <c r="M20" s="263"/>
      <c r="N20" s="263"/>
      <c r="O20" s="263"/>
      <c r="P20" s="263"/>
      <c r="Q20" s="263"/>
    </row>
    <row r="21" spans="1:17" ht="19.5" x14ac:dyDescent="0.2">
      <c r="A21" s="252"/>
      <c r="B21" s="264"/>
      <c r="C21" s="265" t="s">
        <v>3406</v>
      </c>
      <c r="D21" s="261" t="s">
        <v>119</v>
      </c>
      <c r="E21" s="266" t="s">
        <v>3422</v>
      </c>
      <c r="F21" s="267">
        <v>17.88</v>
      </c>
      <c r="G21" s="267">
        <v>17.88</v>
      </c>
      <c r="H21" s="263"/>
      <c r="I21" s="263"/>
      <c r="J21" s="267">
        <v>47.92</v>
      </c>
      <c r="K21" s="267">
        <v>47.92</v>
      </c>
      <c r="L21" s="263"/>
      <c r="M21" s="263"/>
      <c r="N21" s="263"/>
      <c r="O21" s="263"/>
      <c r="P21" s="263"/>
      <c r="Q21" s="263"/>
    </row>
    <row r="22" spans="1:17" ht="19.5" x14ac:dyDescent="0.2">
      <c r="A22" s="252"/>
      <c r="B22" s="264"/>
      <c r="C22" s="265" t="s">
        <v>3407</v>
      </c>
      <c r="D22" s="261" t="s">
        <v>119</v>
      </c>
      <c r="E22" s="266" t="s">
        <v>3424</v>
      </c>
      <c r="F22" s="267">
        <v>14.38</v>
      </c>
      <c r="G22" s="267">
        <v>14.38</v>
      </c>
      <c r="H22" s="263"/>
      <c r="I22" s="263"/>
      <c r="J22" s="267">
        <v>9.6300000000000008</v>
      </c>
      <c r="K22" s="267">
        <v>9.6300000000000008</v>
      </c>
      <c r="L22" s="263"/>
      <c r="M22" s="263"/>
      <c r="N22" s="263"/>
      <c r="O22" s="263"/>
      <c r="P22" s="263"/>
      <c r="Q22" s="263"/>
    </row>
    <row r="23" spans="1:17" ht="79.5" x14ac:dyDescent="0.2">
      <c r="A23" s="252">
        <v>2</v>
      </c>
      <c r="B23" s="258" t="s">
        <v>3425</v>
      </c>
      <c r="C23" s="259" t="s">
        <v>3426</v>
      </c>
      <c r="D23" s="260" t="s">
        <v>3427</v>
      </c>
      <c r="E23" s="287">
        <v>7</v>
      </c>
      <c r="F23" s="262">
        <v>128.87</v>
      </c>
      <c r="G23" s="262">
        <v>128.87</v>
      </c>
      <c r="H23" s="263"/>
      <c r="I23" s="263"/>
      <c r="J23" s="263">
        <v>902</v>
      </c>
      <c r="K23" s="263">
        <v>902</v>
      </c>
      <c r="L23" s="263"/>
      <c r="M23" s="263"/>
      <c r="N23" s="263">
        <v>6.45</v>
      </c>
      <c r="O23" s="263">
        <v>45.15</v>
      </c>
      <c r="P23" s="263"/>
      <c r="Q23" s="263"/>
    </row>
    <row r="24" spans="1:17" ht="19.5" x14ac:dyDescent="0.2">
      <c r="A24" s="252"/>
      <c r="B24" s="264"/>
      <c r="C24" s="265" t="s">
        <v>3375</v>
      </c>
      <c r="D24" s="261" t="s">
        <v>119</v>
      </c>
      <c r="E24" s="266" t="s">
        <v>3428</v>
      </c>
      <c r="F24" s="267">
        <v>23.86</v>
      </c>
      <c r="G24" s="267">
        <v>23.86</v>
      </c>
      <c r="H24" s="263"/>
      <c r="I24" s="263"/>
      <c r="J24" s="267">
        <v>107.85</v>
      </c>
      <c r="K24" s="267">
        <v>107.85</v>
      </c>
      <c r="L24" s="263"/>
      <c r="M24" s="263"/>
      <c r="N24" s="263"/>
      <c r="O24" s="263"/>
      <c r="P24" s="263"/>
      <c r="Q24" s="263"/>
    </row>
    <row r="25" spans="1:17" ht="19.5" x14ac:dyDescent="0.2">
      <c r="A25" s="252"/>
      <c r="B25" s="264"/>
      <c r="C25" s="265" t="s">
        <v>3377</v>
      </c>
      <c r="D25" s="261" t="s">
        <v>119</v>
      </c>
      <c r="E25" s="266" t="s">
        <v>3429</v>
      </c>
      <c r="F25" s="267">
        <v>21.83</v>
      </c>
      <c r="G25" s="267">
        <v>21.83</v>
      </c>
      <c r="H25" s="263"/>
      <c r="I25" s="263"/>
      <c r="J25" s="267">
        <v>197.12</v>
      </c>
      <c r="K25" s="267">
        <v>197.12</v>
      </c>
      <c r="L25" s="263"/>
      <c r="M25" s="263"/>
      <c r="N25" s="263"/>
      <c r="O25" s="263"/>
      <c r="P25" s="263"/>
      <c r="Q25" s="263"/>
    </row>
    <row r="26" spans="1:17" ht="19.5" x14ac:dyDescent="0.2">
      <c r="A26" s="252"/>
      <c r="B26" s="264"/>
      <c r="C26" s="265" t="s">
        <v>3379</v>
      </c>
      <c r="D26" s="261" t="s">
        <v>119</v>
      </c>
      <c r="E26" s="266" t="s">
        <v>3430</v>
      </c>
      <c r="F26" s="267">
        <v>19.850000000000001</v>
      </c>
      <c r="G26" s="267">
        <v>19.850000000000001</v>
      </c>
      <c r="H26" s="263"/>
      <c r="I26" s="263"/>
      <c r="J26" s="267">
        <v>403.35</v>
      </c>
      <c r="K26" s="267">
        <v>403.35</v>
      </c>
      <c r="L26" s="263"/>
      <c r="M26" s="263"/>
      <c r="N26" s="263"/>
      <c r="O26" s="263"/>
      <c r="P26" s="263"/>
      <c r="Q26" s="263"/>
    </row>
    <row r="27" spans="1:17" ht="19.5" x14ac:dyDescent="0.2">
      <c r="A27" s="252"/>
      <c r="B27" s="264"/>
      <c r="C27" s="265" t="s">
        <v>3406</v>
      </c>
      <c r="D27" s="261" t="s">
        <v>119</v>
      </c>
      <c r="E27" s="266" t="s">
        <v>3429</v>
      </c>
      <c r="F27" s="267">
        <v>17.88</v>
      </c>
      <c r="G27" s="267">
        <v>17.88</v>
      </c>
      <c r="H27" s="263"/>
      <c r="I27" s="263"/>
      <c r="J27" s="267">
        <v>161.46</v>
      </c>
      <c r="K27" s="267">
        <v>161.46</v>
      </c>
      <c r="L27" s="263"/>
      <c r="M27" s="263"/>
      <c r="N27" s="263"/>
      <c r="O27" s="263"/>
      <c r="P27" s="263"/>
      <c r="Q27" s="263"/>
    </row>
    <row r="28" spans="1:17" ht="19.5" x14ac:dyDescent="0.2">
      <c r="A28" s="252"/>
      <c r="B28" s="264"/>
      <c r="C28" s="265" t="s">
        <v>3407</v>
      </c>
      <c r="D28" s="261" t="s">
        <v>119</v>
      </c>
      <c r="E28" s="266" t="s">
        <v>3431</v>
      </c>
      <c r="F28" s="267">
        <v>14.38</v>
      </c>
      <c r="G28" s="267">
        <v>14.38</v>
      </c>
      <c r="H28" s="263"/>
      <c r="I28" s="263"/>
      <c r="J28" s="267">
        <v>32.5</v>
      </c>
      <c r="K28" s="267">
        <v>32.5</v>
      </c>
      <c r="L28" s="263"/>
      <c r="M28" s="263"/>
      <c r="N28" s="263"/>
      <c r="O28" s="263"/>
      <c r="P28" s="263"/>
      <c r="Q28" s="263"/>
    </row>
    <row r="29" spans="1:17" x14ac:dyDescent="0.2">
      <c r="A29" s="257" t="s">
        <v>243</v>
      </c>
      <c r="B29" s="256"/>
      <c r="C29" s="256"/>
      <c r="D29" s="256"/>
      <c r="E29" s="256"/>
      <c r="F29" s="256"/>
      <c r="G29" s="256"/>
      <c r="H29" s="256"/>
      <c r="I29" s="256"/>
      <c r="J29" s="262">
        <v>1170</v>
      </c>
      <c r="K29" s="262">
        <v>1170</v>
      </c>
      <c r="L29" s="263"/>
      <c r="M29" s="263"/>
      <c r="N29" s="263"/>
      <c r="O29" s="262">
        <v>58.55</v>
      </c>
      <c r="P29" s="263"/>
      <c r="Q29" s="263"/>
    </row>
    <row r="30" spans="1:17" x14ac:dyDescent="0.2">
      <c r="A30" s="257" t="s">
        <v>244</v>
      </c>
      <c r="B30" s="256"/>
      <c r="C30" s="256"/>
      <c r="D30" s="256"/>
      <c r="E30" s="256"/>
      <c r="F30" s="256"/>
      <c r="G30" s="256"/>
      <c r="H30" s="256"/>
      <c r="I30" s="256"/>
      <c r="J30" s="262">
        <v>761</v>
      </c>
      <c r="K30" s="263"/>
      <c r="L30" s="263"/>
      <c r="M30" s="263"/>
      <c r="N30" s="263"/>
      <c r="O30" s="263"/>
      <c r="P30" s="263"/>
      <c r="Q30" s="263"/>
    </row>
    <row r="31" spans="1:17" x14ac:dyDescent="0.2">
      <c r="A31" s="257" t="s">
        <v>245</v>
      </c>
      <c r="B31" s="256"/>
      <c r="C31" s="256"/>
      <c r="D31" s="256"/>
      <c r="E31" s="256"/>
      <c r="F31" s="256"/>
      <c r="G31" s="256"/>
      <c r="H31" s="256"/>
      <c r="I31" s="256"/>
      <c r="J31" s="262">
        <v>468</v>
      </c>
      <c r="K31" s="263"/>
      <c r="L31" s="263"/>
      <c r="M31" s="263"/>
      <c r="N31" s="263"/>
      <c r="O31" s="263"/>
      <c r="P31" s="263"/>
      <c r="Q31" s="263"/>
    </row>
    <row r="32" spans="1:17" x14ac:dyDescent="0.2">
      <c r="A32" s="269" t="s">
        <v>3432</v>
      </c>
      <c r="B32" s="256"/>
      <c r="C32" s="256"/>
      <c r="D32" s="256"/>
      <c r="E32" s="256"/>
      <c r="F32" s="256"/>
      <c r="G32" s="256"/>
      <c r="H32" s="256"/>
      <c r="I32" s="256"/>
      <c r="J32" s="263"/>
      <c r="K32" s="263"/>
      <c r="L32" s="263"/>
      <c r="M32" s="263"/>
      <c r="N32" s="263"/>
      <c r="O32" s="263"/>
      <c r="P32" s="263"/>
      <c r="Q32" s="263"/>
    </row>
    <row r="33" spans="1:17" x14ac:dyDescent="0.2">
      <c r="A33" s="257" t="s">
        <v>3433</v>
      </c>
      <c r="B33" s="256"/>
      <c r="C33" s="256"/>
      <c r="D33" s="256"/>
      <c r="E33" s="256"/>
      <c r="F33" s="256"/>
      <c r="G33" s="256"/>
      <c r="H33" s="256"/>
      <c r="I33" s="256"/>
      <c r="J33" s="262">
        <v>2399</v>
      </c>
      <c r="K33" s="263"/>
      <c r="L33" s="263"/>
      <c r="M33" s="263"/>
      <c r="N33" s="263"/>
      <c r="O33" s="262">
        <v>58.55</v>
      </c>
      <c r="P33" s="263"/>
      <c r="Q33" s="263"/>
    </row>
    <row r="34" spans="1:17" x14ac:dyDescent="0.2">
      <c r="A34" s="257" t="s">
        <v>252</v>
      </c>
      <c r="B34" s="256"/>
      <c r="C34" s="256"/>
      <c r="D34" s="256"/>
      <c r="E34" s="256"/>
      <c r="F34" s="256"/>
      <c r="G34" s="256"/>
      <c r="H34" s="256"/>
      <c r="I34" s="256"/>
      <c r="J34" s="262">
        <v>2399</v>
      </c>
      <c r="K34" s="263"/>
      <c r="L34" s="263"/>
      <c r="M34" s="263"/>
      <c r="N34" s="263"/>
      <c r="O34" s="262">
        <v>58.55</v>
      </c>
      <c r="P34" s="263"/>
      <c r="Q34" s="263"/>
    </row>
    <row r="35" spans="1:17" x14ac:dyDescent="0.2">
      <c r="A35" s="257" t="s">
        <v>253</v>
      </c>
      <c r="B35" s="256"/>
      <c r="C35" s="256"/>
      <c r="D35" s="256"/>
      <c r="E35" s="256"/>
      <c r="F35" s="256"/>
      <c r="G35" s="256"/>
      <c r="H35" s="256"/>
      <c r="I35" s="256"/>
      <c r="J35" s="263"/>
      <c r="K35" s="263"/>
      <c r="L35" s="263"/>
      <c r="M35" s="263"/>
      <c r="N35" s="263"/>
      <c r="O35" s="263"/>
      <c r="P35" s="263"/>
      <c r="Q35" s="263"/>
    </row>
    <row r="36" spans="1:17" x14ac:dyDescent="0.2">
      <c r="A36" s="257" t="s">
        <v>255</v>
      </c>
      <c r="B36" s="256"/>
      <c r="C36" s="256"/>
      <c r="D36" s="256"/>
      <c r="E36" s="256"/>
      <c r="F36" s="256"/>
      <c r="G36" s="256"/>
      <c r="H36" s="256"/>
      <c r="I36" s="256"/>
      <c r="J36" s="262">
        <v>1170</v>
      </c>
      <c r="K36" s="263"/>
      <c r="L36" s="263"/>
      <c r="M36" s="263"/>
      <c r="N36" s="263"/>
      <c r="O36" s="263"/>
      <c r="P36" s="263"/>
      <c r="Q36" s="263"/>
    </row>
    <row r="37" spans="1:17" x14ac:dyDescent="0.2">
      <c r="A37" s="257" t="s">
        <v>256</v>
      </c>
      <c r="B37" s="256"/>
      <c r="C37" s="256"/>
      <c r="D37" s="256"/>
      <c r="E37" s="256"/>
      <c r="F37" s="256"/>
      <c r="G37" s="256"/>
      <c r="H37" s="256"/>
      <c r="I37" s="256"/>
      <c r="J37" s="262">
        <v>761</v>
      </c>
      <c r="K37" s="263"/>
      <c r="L37" s="263"/>
      <c r="M37" s="263"/>
      <c r="N37" s="263"/>
      <c r="O37" s="263"/>
      <c r="P37" s="263"/>
      <c r="Q37" s="263"/>
    </row>
    <row r="38" spans="1:17" x14ac:dyDescent="0.2">
      <c r="A38" s="257" t="s">
        <v>257</v>
      </c>
      <c r="B38" s="256"/>
      <c r="C38" s="256"/>
      <c r="D38" s="256"/>
      <c r="E38" s="256"/>
      <c r="F38" s="256"/>
      <c r="G38" s="256"/>
      <c r="H38" s="256"/>
      <c r="I38" s="256"/>
      <c r="J38" s="262">
        <v>468</v>
      </c>
      <c r="K38" s="263"/>
      <c r="L38" s="263"/>
      <c r="M38" s="263"/>
      <c r="N38" s="263"/>
      <c r="O38" s="263"/>
      <c r="P38" s="263"/>
      <c r="Q38" s="263"/>
    </row>
    <row r="39" spans="1:17" x14ac:dyDescent="0.2">
      <c r="A39" s="269" t="s">
        <v>3434</v>
      </c>
      <c r="B39" s="256"/>
      <c r="C39" s="256"/>
      <c r="D39" s="256"/>
      <c r="E39" s="256"/>
      <c r="F39" s="256"/>
      <c r="G39" s="256"/>
      <c r="H39" s="256"/>
      <c r="I39" s="256"/>
      <c r="J39" s="270">
        <v>2399</v>
      </c>
      <c r="K39" s="263"/>
      <c r="L39" s="263"/>
      <c r="M39" s="263"/>
      <c r="N39" s="263"/>
      <c r="O39" s="270">
        <v>58.55</v>
      </c>
      <c r="P39" s="263"/>
      <c r="Q39" s="263"/>
    </row>
    <row r="40" spans="1:17" x14ac:dyDescent="0.2">
      <c r="A40" s="271" t="s">
        <v>290</v>
      </c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</row>
    <row r="41" spans="1:17" x14ac:dyDescent="0.2">
      <c r="A41" s="257" t="s">
        <v>291</v>
      </c>
      <c r="B41" s="256"/>
      <c r="C41" s="256"/>
      <c r="D41" s="256"/>
      <c r="E41" s="256"/>
      <c r="F41" s="256"/>
      <c r="G41" s="256"/>
      <c r="H41" s="256"/>
      <c r="I41" s="256"/>
      <c r="J41" s="262">
        <v>1170</v>
      </c>
      <c r="K41" s="262">
        <v>1170</v>
      </c>
      <c r="L41" s="263"/>
      <c r="M41" s="263"/>
      <c r="N41" s="263"/>
      <c r="O41" s="262">
        <v>58.55</v>
      </c>
      <c r="P41" s="263"/>
      <c r="Q41" s="263"/>
    </row>
    <row r="42" spans="1:17" x14ac:dyDescent="0.2">
      <c r="A42" s="257" t="s">
        <v>244</v>
      </c>
      <c r="B42" s="256"/>
      <c r="C42" s="256"/>
      <c r="D42" s="256"/>
      <c r="E42" s="256"/>
      <c r="F42" s="256"/>
      <c r="G42" s="256"/>
      <c r="H42" s="256"/>
      <c r="I42" s="256"/>
      <c r="J42" s="262">
        <v>761</v>
      </c>
      <c r="K42" s="263"/>
      <c r="L42" s="263"/>
      <c r="M42" s="263"/>
      <c r="N42" s="263"/>
      <c r="O42" s="263"/>
      <c r="P42" s="263"/>
      <c r="Q42" s="263"/>
    </row>
    <row r="43" spans="1:17" x14ac:dyDescent="0.2">
      <c r="A43" s="257" t="s">
        <v>245</v>
      </c>
      <c r="B43" s="256"/>
      <c r="C43" s="256"/>
      <c r="D43" s="256"/>
      <c r="E43" s="256"/>
      <c r="F43" s="256"/>
      <c r="G43" s="256"/>
      <c r="H43" s="256"/>
      <c r="I43" s="256"/>
      <c r="J43" s="262">
        <v>468</v>
      </c>
      <c r="K43" s="263"/>
      <c r="L43" s="263"/>
      <c r="M43" s="263"/>
      <c r="N43" s="263"/>
      <c r="O43" s="263"/>
      <c r="P43" s="263"/>
      <c r="Q43" s="263"/>
    </row>
    <row r="44" spans="1:17" x14ac:dyDescent="0.2">
      <c r="A44" s="269" t="s">
        <v>292</v>
      </c>
      <c r="B44" s="256"/>
      <c r="C44" s="256"/>
      <c r="D44" s="256"/>
      <c r="E44" s="256"/>
      <c r="F44" s="256"/>
      <c r="G44" s="256"/>
      <c r="H44" s="256"/>
      <c r="I44" s="256"/>
      <c r="J44" s="263"/>
      <c r="K44" s="263"/>
      <c r="L44" s="263"/>
      <c r="M44" s="263"/>
      <c r="N44" s="263"/>
      <c r="O44" s="263"/>
      <c r="P44" s="263"/>
      <c r="Q44" s="263"/>
    </row>
    <row r="45" spans="1:17" x14ac:dyDescent="0.2">
      <c r="A45" s="257" t="s">
        <v>3433</v>
      </c>
      <c r="B45" s="256"/>
      <c r="C45" s="256"/>
      <c r="D45" s="256"/>
      <c r="E45" s="256"/>
      <c r="F45" s="256"/>
      <c r="G45" s="256"/>
      <c r="H45" s="256"/>
      <c r="I45" s="256"/>
      <c r="J45" s="262">
        <v>2399</v>
      </c>
      <c r="K45" s="263"/>
      <c r="L45" s="263"/>
      <c r="M45" s="263"/>
      <c r="N45" s="263"/>
      <c r="O45" s="262">
        <v>58.55</v>
      </c>
      <c r="P45" s="263"/>
      <c r="Q45" s="263"/>
    </row>
    <row r="46" spans="1:17" x14ac:dyDescent="0.2">
      <c r="A46" s="257" t="s">
        <v>252</v>
      </c>
      <c r="B46" s="256"/>
      <c r="C46" s="256"/>
      <c r="D46" s="256"/>
      <c r="E46" s="256"/>
      <c r="F46" s="256"/>
      <c r="G46" s="256"/>
      <c r="H46" s="256"/>
      <c r="I46" s="256"/>
      <c r="J46" s="262">
        <v>2399</v>
      </c>
      <c r="K46" s="263"/>
      <c r="L46" s="263"/>
      <c r="M46" s="263"/>
      <c r="N46" s="263"/>
      <c r="O46" s="262">
        <v>58.55</v>
      </c>
      <c r="P46" s="263"/>
      <c r="Q46" s="263"/>
    </row>
    <row r="47" spans="1:17" x14ac:dyDescent="0.2">
      <c r="A47" s="257" t="s">
        <v>253</v>
      </c>
      <c r="B47" s="256"/>
      <c r="C47" s="256"/>
      <c r="D47" s="256"/>
      <c r="E47" s="256"/>
      <c r="F47" s="256"/>
      <c r="G47" s="256"/>
      <c r="H47" s="256"/>
      <c r="I47" s="256"/>
      <c r="J47" s="263"/>
      <c r="K47" s="263"/>
      <c r="L47" s="263"/>
      <c r="M47" s="263"/>
      <c r="N47" s="263"/>
      <c r="O47" s="263"/>
      <c r="P47" s="263"/>
      <c r="Q47" s="263"/>
    </row>
    <row r="48" spans="1:17" x14ac:dyDescent="0.2">
      <c r="A48" s="257" t="s">
        <v>255</v>
      </c>
      <c r="B48" s="256"/>
      <c r="C48" s="256"/>
      <c r="D48" s="256"/>
      <c r="E48" s="256"/>
      <c r="F48" s="256"/>
      <c r="G48" s="256"/>
      <c r="H48" s="256"/>
      <c r="I48" s="256"/>
      <c r="J48" s="262">
        <v>1170</v>
      </c>
      <c r="K48" s="263"/>
      <c r="L48" s="263"/>
      <c r="M48" s="263"/>
      <c r="N48" s="263"/>
      <c r="O48" s="263"/>
      <c r="P48" s="263"/>
      <c r="Q48" s="263"/>
    </row>
    <row r="49" spans="1:17" x14ac:dyDescent="0.2">
      <c r="A49" s="257" t="s">
        <v>256</v>
      </c>
      <c r="B49" s="256"/>
      <c r="C49" s="256"/>
      <c r="D49" s="256"/>
      <c r="E49" s="256"/>
      <c r="F49" s="256"/>
      <c r="G49" s="256"/>
      <c r="H49" s="256"/>
      <c r="I49" s="256"/>
      <c r="J49" s="262">
        <v>761</v>
      </c>
      <c r="K49" s="263"/>
      <c r="L49" s="263"/>
      <c r="M49" s="263"/>
      <c r="N49" s="263"/>
      <c r="O49" s="263"/>
      <c r="P49" s="263"/>
      <c r="Q49" s="263"/>
    </row>
    <row r="50" spans="1:17" x14ac:dyDescent="0.2">
      <c r="A50" s="257" t="s">
        <v>257</v>
      </c>
      <c r="B50" s="256"/>
      <c r="C50" s="256"/>
      <c r="D50" s="256"/>
      <c r="E50" s="256"/>
      <c r="F50" s="256"/>
      <c r="G50" s="256"/>
      <c r="H50" s="256"/>
      <c r="I50" s="256"/>
      <c r="J50" s="262">
        <v>468</v>
      </c>
      <c r="K50" s="263"/>
      <c r="L50" s="263"/>
      <c r="M50" s="263"/>
      <c r="N50" s="263"/>
      <c r="O50" s="263"/>
      <c r="P50" s="263"/>
      <c r="Q50" s="263"/>
    </row>
    <row r="51" spans="1:17" x14ac:dyDescent="0.2">
      <c r="A51" s="269" t="s">
        <v>293</v>
      </c>
      <c r="B51" s="256"/>
      <c r="C51" s="256"/>
      <c r="D51" s="256"/>
      <c r="E51" s="256"/>
      <c r="F51" s="256"/>
      <c r="G51" s="256"/>
      <c r="H51" s="256"/>
      <c r="I51" s="256"/>
      <c r="J51" s="270">
        <v>2399</v>
      </c>
      <c r="K51" s="263"/>
      <c r="L51" s="263"/>
      <c r="M51" s="263"/>
      <c r="N51" s="263"/>
      <c r="O51" s="270">
        <v>58.55</v>
      </c>
      <c r="P51" s="263"/>
      <c r="Q51" s="263"/>
    </row>
    <row r="52" spans="1:17" x14ac:dyDescent="0.2">
      <c r="A52" s="243"/>
      <c r="B52" s="217"/>
      <c r="C52" s="244"/>
      <c r="D52" s="234"/>
      <c r="E52" s="245"/>
      <c r="F52" s="273"/>
      <c r="G52" s="273"/>
      <c r="H52" s="273"/>
      <c r="I52" s="273"/>
      <c r="J52" s="273"/>
      <c r="K52" s="273"/>
      <c r="L52" s="273"/>
      <c r="M52" s="273"/>
      <c r="N52" s="273"/>
      <c r="O52" s="273"/>
      <c r="P52" s="273"/>
      <c r="Q52" s="273"/>
    </row>
    <row r="53" spans="1:17" x14ac:dyDescent="0.2">
      <c r="A53" s="243"/>
      <c r="B53" s="217"/>
      <c r="C53" s="244"/>
      <c r="D53" s="234"/>
      <c r="E53" s="245"/>
      <c r="F53" s="273"/>
      <c r="G53" s="273"/>
      <c r="H53" s="273"/>
      <c r="I53" s="273"/>
      <c r="J53" s="273"/>
      <c r="K53" s="273"/>
      <c r="L53" s="273"/>
      <c r="M53" s="273"/>
      <c r="N53" s="273"/>
      <c r="O53" s="273"/>
      <c r="P53" s="273"/>
      <c r="Q53" s="273"/>
    </row>
  </sheetData>
  <mergeCells count="42">
    <mergeCell ref="A46:I46"/>
    <mergeCell ref="A47:I47"/>
    <mergeCell ref="A48:I48"/>
    <mergeCell ref="A49:I49"/>
    <mergeCell ref="A50:I50"/>
    <mergeCell ref="A51:I51"/>
    <mergeCell ref="A40:Q40"/>
    <mergeCell ref="A41:I41"/>
    <mergeCell ref="A42:I42"/>
    <mergeCell ref="A43:I43"/>
    <mergeCell ref="A44:I44"/>
    <mergeCell ref="A45:I45"/>
    <mergeCell ref="A34:I34"/>
    <mergeCell ref="A35:I35"/>
    <mergeCell ref="A36:I36"/>
    <mergeCell ref="A37:I37"/>
    <mergeCell ref="A38:I38"/>
    <mergeCell ref="A39:I39"/>
    <mergeCell ref="A16:Q16"/>
    <mergeCell ref="A29:I29"/>
    <mergeCell ref="A30:I30"/>
    <mergeCell ref="A31:I31"/>
    <mergeCell ref="A32:I32"/>
    <mergeCell ref="A33:I33"/>
    <mergeCell ref="N12:N14"/>
    <mergeCell ref="O12:O14"/>
    <mergeCell ref="P12:P14"/>
    <mergeCell ref="Q12:Q14"/>
    <mergeCell ref="F13:F14"/>
    <mergeCell ref="G13:I13"/>
    <mergeCell ref="J13:J14"/>
    <mergeCell ref="K13:M13"/>
    <mergeCell ref="J6:K6"/>
    <mergeCell ref="J7:K7"/>
    <mergeCell ref="J8:K8"/>
    <mergeCell ref="A12:A14"/>
    <mergeCell ref="B12:B14"/>
    <mergeCell ref="C12:C14"/>
    <mergeCell ref="D12:D14"/>
    <mergeCell ref="E12:E14"/>
    <mergeCell ref="F12:I12"/>
    <mergeCell ref="J12:M1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Q59"/>
  <sheetViews>
    <sheetView tabSelected="1" workbookViewId="0">
      <selection activeCell="S26" sqref="S26"/>
    </sheetView>
  </sheetViews>
  <sheetFormatPr defaultRowHeight="12.75" x14ac:dyDescent="0.2"/>
  <cols>
    <col min="3" max="3" width="32.140625" customWidth="1"/>
  </cols>
  <sheetData>
    <row r="1" spans="1:17" x14ac:dyDescent="0.2">
      <c r="A1" s="292" t="s">
        <v>100</v>
      </c>
      <c r="B1" s="293"/>
      <c r="C1" s="294"/>
      <c r="D1" s="295"/>
      <c r="E1" s="295"/>
      <c r="F1" s="296"/>
      <c r="G1" s="296"/>
      <c r="H1" s="296"/>
      <c r="I1" s="296"/>
      <c r="J1" s="296"/>
      <c r="K1" s="296"/>
      <c r="L1" s="296"/>
      <c r="M1" s="292" t="s">
        <v>101</v>
      </c>
      <c r="N1" s="296"/>
      <c r="O1" s="296"/>
      <c r="P1" s="296"/>
      <c r="Q1" s="297"/>
    </row>
    <row r="2" spans="1:17" x14ac:dyDescent="0.2">
      <c r="A2" s="298"/>
      <c r="B2" s="293"/>
      <c r="C2" s="294"/>
      <c r="D2" s="295"/>
      <c r="E2" s="295"/>
      <c r="F2" s="296"/>
      <c r="G2" s="296"/>
      <c r="H2" s="296"/>
      <c r="I2" s="296"/>
      <c r="J2" s="296"/>
      <c r="K2" s="296"/>
      <c r="L2" s="296"/>
      <c r="M2" s="298"/>
      <c r="N2" s="296"/>
      <c r="O2" s="296"/>
      <c r="P2" s="296"/>
      <c r="Q2" s="297"/>
    </row>
    <row r="3" spans="1:17" x14ac:dyDescent="0.2">
      <c r="A3" s="298"/>
      <c r="B3" s="293"/>
      <c r="C3" s="294"/>
      <c r="D3" s="295"/>
      <c r="E3" s="295"/>
      <c r="F3" s="296"/>
      <c r="G3" s="296"/>
      <c r="H3" s="296"/>
      <c r="I3" s="296"/>
      <c r="J3" s="296"/>
      <c r="K3" s="296"/>
      <c r="L3" s="296"/>
      <c r="M3" s="298"/>
      <c r="N3" s="296"/>
      <c r="O3" s="296"/>
      <c r="P3" s="296"/>
      <c r="Q3" s="297"/>
    </row>
    <row r="4" spans="1:17" x14ac:dyDescent="0.2">
      <c r="A4" s="298" t="s">
        <v>102</v>
      </c>
      <c r="B4" s="293"/>
      <c r="C4" s="294"/>
      <c r="D4" s="295"/>
      <c r="E4" s="295"/>
      <c r="F4" s="296"/>
      <c r="G4" s="296"/>
      <c r="H4" s="296"/>
      <c r="I4" s="296"/>
      <c r="J4" s="296"/>
      <c r="K4" s="296"/>
      <c r="L4" s="296"/>
      <c r="M4" s="298" t="s">
        <v>3435</v>
      </c>
      <c r="N4" s="296"/>
      <c r="O4" s="296"/>
      <c r="P4" s="296"/>
      <c r="Q4" s="297"/>
    </row>
    <row r="5" spans="1:17" x14ac:dyDescent="0.2">
      <c r="A5" s="298" t="s">
        <v>3436</v>
      </c>
      <c r="B5" s="293"/>
      <c r="C5" s="294"/>
      <c r="D5" s="295"/>
      <c r="E5" s="295"/>
      <c r="F5" s="296"/>
      <c r="G5" s="296"/>
      <c r="H5" s="296"/>
      <c r="I5" s="296"/>
      <c r="J5" s="296"/>
      <c r="K5" s="296"/>
      <c r="L5" s="296"/>
      <c r="M5" s="298" t="s">
        <v>3437</v>
      </c>
      <c r="N5" s="296"/>
      <c r="O5" s="296"/>
      <c r="P5" s="296"/>
      <c r="Q5" s="297"/>
    </row>
    <row r="6" spans="1:17" x14ac:dyDescent="0.2">
      <c r="A6" s="299"/>
      <c r="B6" s="293"/>
      <c r="C6" s="295"/>
      <c r="D6" s="297"/>
      <c r="E6" s="296"/>
      <c r="F6" s="296"/>
      <c r="G6" s="299" t="s">
        <v>3438</v>
      </c>
      <c r="H6" s="296"/>
      <c r="I6" s="300"/>
      <c r="J6" s="300"/>
      <c r="K6" s="300"/>
      <c r="L6" s="296"/>
      <c r="M6" s="296"/>
      <c r="N6" s="296"/>
      <c r="O6" s="296"/>
      <c r="P6" s="296"/>
      <c r="Q6" s="297"/>
    </row>
    <row r="7" spans="1:17" x14ac:dyDescent="0.2">
      <c r="A7" s="299"/>
      <c r="B7" s="293"/>
      <c r="C7" s="295"/>
      <c r="D7" s="301"/>
      <c r="E7" s="302"/>
      <c r="F7" s="302"/>
      <c r="G7" s="303" t="s">
        <v>106</v>
      </c>
      <c r="H7" s="303"/>
      <c r="I7" s="304"/>
      <c r="J7" s="305"/>
      <c r="K7" s="296"/>
      <c r="L7" s="296"/>
      <c r="M7" s="296"/>
      <c r="N7" s="296"/>
      <c r="O7" s="296"/>
      <c r="P7" s="296"/>
      <c r="Q7" s="297"/>
    </row>
    <row r="8" spans="1:17" x14ac:dyDescent="0.2">
      <c r="A8" s="299"/>
      <c r="B8" s="293"/>
      <c r="C8" s="295"/>
      <c r="D8" s="297"/>
      <c r="E8" s="296"/>
      <c r="F8" s="296"/>
      <c r="G8" s="296"/>
      <c r="H8" s="296"/>
      <c r="I8" s="296"/>
      <c r="J8" s="296"/>
      <c r="K8" s="296"/>
      <c r="L8" s="296"/>
      <c r="M8" s="296"/>
      <c r="N8" s="296"/>
      <c r="O8" s="296"/>
      <c r="P8" s="296"/>
      <c r="Q8" s="297"/>
    </row>
    <row r="9" spans="1:17" x14ac:dyDescent="0.2">
      <c r="A9" s="299"/>
      <c r="B9" s="293"/>
      <c r="C9" s="295"/>
      <c r="D9" s="297"/>
      <c r="E9" s="296"/>
      <c r="F9" s="296"/>
      <c r="G9" s="306" t="s">
        <v>3439</v>
      </c>
      <c r="H9" s="306"/>
      <c r="I9" s="306"/>
      <c r="J9" s="296"/>
      <c r="K9" s="296"/>
      <c r="L9" s="296"/>
      <c r="M9" s="296"/>
      <c r="N9" s="296"/>
      <c r="O9" s="296"/>
      <c r="P9" s="296"/>
      <c r="Q9" s="297"/>
    </row>
    <row r="10" spans="1:17" x14ac:dyDescent="0.2">
      <c r="A10" s="299"/>
      <c r="B10" s="293"/>
      <c r="C10" s="295"/>
      <c r="D10" s="297"/>
      <c r="E10" s="296"/>
      <c r="F10" s="296"/>
      <c r="G10" s="299" t="s">
        <v>108</v>
      </c>
      <c r="H10" s="299"/>
      <c r="I10" s="299"/>
      <c r="J10" s="296"/>
      <c r="K10" s="296"/>
      <c r="L10" s="296"/>
      <c r="M10" s="296"/>
      <c r="N10" s="296"/>
      <c r="O10" s="296"/>
      <c r="P10" s="296"/>
      <c r="Q10" s="297"/>
    </row>
    <row r="11" spans="1:17" x14ac:dyDescent="0.2">
      <c r="A11" s="299"/>
      <c r="B11" s="293"/>
      <c r="C11" s="295"/>
      <c r="D11" s="297"/>
      <c r="E11" s="296"/>
      <c r="F11" s="296"/>
      <c r="G11" s="296"/>
      <c r="H11" s="296"/>
      <c r="I11" s="296"/>
      <c r="J11" s="296"/>
      <c r="K11" s="296"/>
      <c r="L11" s="296"/>
      <c r="M11" s="296"/>
      <c r="N11" s="296"/>
      <c r="O11" s="296"/>
      <c r="P11" s="296"/>
      <c r="Q11" s="297"/>
    </row>
    <row r="12" spans="1:17" x14ac:dyDescent="0.2">
      <c r="A12" s="299"/>
      <c r="B12" s="293"/>
      <c r="C12" s="307" t="s">
        <v>3440</v>
      </c>
      <c r="D12" s="308" t="s">
        <v>89</v>
      </c>
      <c r="E12" s="300"/>
      <c r="F12" s="300"/>
      <c r="G12" s="309"/>
      <c r="H12" s="300"/>
      <c r="I12" s="300"/>
      <c r="J12" s="300"/>
      <c r="K12" s="300"/>
      <c r="L12" s="300"/>
      <c r="M12" s="300"/>
      <c r="N12" s="296"/>
      <c r="O12" s="296"/>
      <c r="P12" s="296"/>
      <c r="Q12" s="297"/>
    </row>
    <row r="13" spans="1:17" x14ac:dyDescent="0.2">
      <c r="A13" s="299"/>
      <c r="B13" s="293"/>
      <c r="C13" s="307"/>
      <c r="D13" s="310" t="s">
        <v>3441</v>
      </c>
      <c r="E13" s="311"/>
      <c r="F13" s="311"/>
      <c r="G13" s="312"/>
      <c r="H13" s="311"/>
      <c r="I13" s="311"/>
      <c r="J13" s="311"/>
      <c r="K13" s="311"/>
      <c r="L13" s="311"/>
      <c r="M13" s="311"/>
      <c r="N13" s="296"/>
      <c r="O13" s="296"/>
      <c r="P13" s="296"/>
      <c r="Q13" s="297"/>
    </row>
    <row r="14" spans="1:17" x14ac:dyDescent="0.2">
      <c r="A14" s="299"/>
      <c r="B14" s="293"/>
      <c r="C14" s="295"/>
      <c r="D14" s="313"/>
      <c r="E14" s="302"/>
      <c r="F14" s="302"/>
      <c r="G14" s="303" t="s">
        <v>110</v>
      </c>
      <c r="H14" s="303"/>
      <c r="I14" s="303"/>
      <c r="J14" s="302"/>
      <c r="K14" s="305"/>
      <c r="L14" s="296"/>
      <c r="M14" s="296"/>
      <c r="N14" s="296"/>
      <c r="O14" s="296"/>
      <c r="P14" s="296"/>
      <c r="Q14" s="297"/>
    </row>
    <row r="15" spans="1:17" x14ac:dyDescent="0.2">
      <c r="A15" s="314"/>
      <c r="B15" s="315"/>
      <c r="C15" s="295"/>
      <c r="D15" s="297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7"/>
    </row>
    <row r="16" spans="1:17" x14ac:dyDescent="0.2">
      <c r="A16" s="299"/>
      <c r="B16" s="293"/>
      <c r="C16" s="295"/>
      <c r="D16" s="316" t="s">
        <v>3442</v>
      </c>
      <c r="E16" s="296"/>
      <c r="F16" s="296"/>
      <c r="G16" s="296"/>
      <c r="H16" s="316"/>
      <c r="I16" s="316"/>
      <c r="J16" s="316"/>
      <c r="K16" s="296"/>
      <c r="L16" s="296"/>
      <c r="M16" s="296"/>
      <c r="N16" s="296"/>
      <c r="O16" s="296"/>
      <c r="P16" s="296"/>
      <c r="Q16" s="296"/>
    </row>
    <row r="17" spans="1:17" x14ac:dyDescent="0.2">
      <c r="A17" s="299"/>
      <c r="B17" s="293"/>
      <c r="C17" s="295"/>
      <c r="D17" s="316" t="s">
        <v>3365</v>
      </c>
      <c r="E17" s="296"/>
      <c r="F17" s="296"/>
      <c r="G17" s="296"/>
      <c r="H17" s="316"/>
      <c r="I17" s="316"/>
      <c r="J17" s="317" t="s">
        <v>3443</v>
      </c>
      <c r="K17" s="241"/>
      <c r="L17" s="298" t="s">
        <v>114</v>
      </c>
      <c r="M17" s="296"/>
      <c r="N17" s="296"/>
      <c r="O17" s="296"/>
      <c r="P17" s="296"/>
      <c r="Q17" s="297"/>
    </row>
    <row r="18" spans="1:17" x14ac:dyDescent="0.2">
      <c r="A18" s="299"/>
      <c r="B18" s="293"/>
      <c r="C18" s="295"/>
      <c r="D18" s="316" t="s">
        <v>3444</v>
      </c>
      <c r="E18" s="296"/>
      <c r="F18" s="296"/>
      <c r="G18" s="296"/>
      <c r="H18" s="316"/>
      <c r="I18" s="316"/>
      <c r="J18" s="317" t="s">
        <v>3445</v>
      </c>
      <c r="K18" s="241"/>
      <c r="L18" s="298" t="s">
        <v>114</v>
      </c>
      <c r="M18" s="296"/>
      <c r="N18" s="296"/>
      <c r="O18" s="296"/>
      <c r="P18" s="296"/>
      <c r="Q18" s="297"/>
    </row>
    <row r="19" spans="1:17" x14ac:dyDescent="0.2">
      <c r="A19" s="299"/>
      <c r="B19" s="293"/>
      <c r="C19" s="295"/>
      <c r="D19" s="316" t="s">
        <v>117</v>
      </c>
      <c r="E19" s="296"/>
      <c r="F19" s="296"/>
      <c r="G19" s="296"/>
      <c r="H19" s="316"/>
      <c r="I19" s="316"/>
      <c r="J19" s="317" t="s">
        <v>3446</v>
      </c>
      <c r="K19" s="241"/>
      <c r="L19" s="298" t="s">
        <v>119</v>
      </c>
      <c r="M19" s="296"/>
      <c r="N19" s="296"/>
      <c r="O19" s="296"/>
      <c r="P19" s="296"/>
      <c r="Q19" s="297"/>
    </row>
    <row r="20" spans="1:17" x14ac:dyDescent="0.2">
      <c r="A20" s="299"/>
      <c r="B20" s="293"/>
      <c r="C20" s="295"/>
      <c r="D20" s="318" t="s">
        <v>3447</v>
      </c>
      <c r="E20" s="296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P20" s="296"/>
      <c r="Q20" s="297"/>
    </row>
    <row r="21" spans="1:17" x14ac:dyDescent="0.2">
      <c r="A21" s="299"/>
      <c r="B21" s="293"/>
      <c r="C21" s="294"/>
      <c r="D21" s="295"/>
      <c r="E21" s="299"/>
      <c r="F21" s="296"/>
      <c r="G21" s="296"/>
      <c r="H21" s="296"/>
      <c r="I21" s="296"/>
      <c r="J21" s="296"/>
      <c r="K21" s="296"/>
      <c r="L21" s="296"/>
      <c r="M21" s="296"/>
      <c r="N21" s="296"/>
      <c r="O21" s="296"/>
      <c r="P21" s="296"/>
      <c r="Q21" s="297"/>
    </row>
    <row r="22" spans="1:17" x14ac:dyDescent="0.2">
      <c r="A22" s="299"/>
      <c r="B22" s="293"/>
      <c r="C22" s="294"/>
      <c r="D22" s="295"/>
      <c r="E22" s="299"/>
      <c r="F22" s="296"/>
      <c r="G22" s="296"/>
      <c r="H22" s="296"/>
      <c r="I22" s="296"/>
      <c r="J22" s="296"/>
      <c r="K22" s="296"/>
      <c r="L22" s="296"/>
      <c r="M22" s="296"/>
      <c r="N22" s="296"/>
      <c r="O22" s="296"/>
      <c r="P22" s="296"/>
      <c r="Q22" s="297"/>
    </row>
    <row r="23" spans="1:17" x14ac:dyDescent="0.2">
      <c r="A23" s="319" t="s">
        <v>121</v>
      </c>
      <c r="B23" s="320" t="s">
        <v>122</v>
      </c>
      <c r="C23" s="319" t="s">
        <v>123</v>
      </c>
      <c r="D23" s="319" t="s">
        <v>124</v>
      </c>
      <c r="E23" s="319" t="s">
        <v>3448</v>
      </c>
      <c r="F23" s="319" t="s">
        <v>126</v>
      </c>
      <c r="G23" s="321"/>
      <c r="H23" s="321"/>
      <c r="I23" s="321"/>
      <c r="J23" s="319" t="s">
        <v>127</v>
      </c>
      <c r="K23" s="322"/>
      <c r="L23" s="322"/>
      <c r="M23" s="322"/>
      <c r="N23" s="322"/>
      <c r="O23" s="319" t="s">
        <v>128</v>
      </c>
      <c r="P23" s="319" t="s">
        <v>129</v>
      </c>
      <c r="Q23" s="323" t="s">
        <v>3449</v>
      </c>
    </row>
    <row r="24" spans="1:17" x14ac:dyDescent="0.2">
      <c r="A24" s="321"/>
      <c r="B24" s="324"/>
      <c r="C24" s="325"/>
      <c r="D24" s="319"/>
      <c r="E24" s="319"/>
      <c r="F24" s="319" t="s">
        <v>0</v>
      </c>
      <c r="G24" s="319" t="s">
        <v>132</v>
      </c>
      <c r="H24" s="321"/>
      <c r="I24" s="321"/>
      <c r="J24" s="319" t="s">
        <v>3450</v>
      </c>
      <c r="K24" s="319" t="s">
        <v>0</v>
      </c>
      <c r="L24" s="319" t="s">
        <v>132</v>
      </c>
      <c r="M24" s="321"/>
      <c r="N24" s="321"/>
      <c r="O24" s="319"/>
      <c r="P24" s="319"/>
      <c r="Q24" s="323"/>
    </row>
    <row r="25" spans="1:17" x14ac:dyDescent="0.2">
      <c r="A25" s="321"/>
      <c r="B25" s="324"/>
      <c r="C25" s="325"/>
      <c r="D25" s="319"/>
      <c r="E25" s="319"/>
      <c r="F25" s="321"/>
      <c r="G25" s="326" t="s">
        <v>133</v>
      </c>
      <c r="H25" s="326" t="s">
        <v>134</v>
      </c>
      <c r="I25" s="326" t="s">
        <v>135</v>
      </c>
      <c r="J25" s="325"/>
      <c r="K25" s="321"/>
      <c r="L25" s="326" t="s">
        <v>133</v>
      </c>
      <c r="M25" s="326" t="s">
        <v>134</v>
      </c>
      <c r="N25" s="326" t="s">
        <v>135</v>
      </c>
      <c r="O25" s="319"/>
      <c r="P25" s="319"/>
      <c r="Q25" s="323"/>
    </row>
    <row r="26" spans="1:17" x14ac:dyDescent="0.2">
      <c r="A26" s="327">
        <v>1</v>
      </c>
      <c r="B26" s="328">
        <v>2</v>
      </c>
      <c r="C26" s="326">
        <v>3</v>
      </c>
      <c r="D26" s="326">
        <v>4</v>
      </c>
      <c r="E26" s="329">
        <v>5</v>
      </c>
      <c r="F26" s="330">
        <v>6</v>
      </c>
      <c r="G26" s="330">
        <v>7</v>
      </c>
      <c r="H26" s="330">
        <v>8</v>
      </c>
      <c r="I26" s="330">
        <v>9</v>
      </c>
      <c r="J26" s="330">
        <v>10</v>
      </c>
      <c r="K26" s="330">
        <v>11</v>
      </c>
      <c r="L26" s="330">
        <v>12</v>
      </c>
      <c r="M26" s="330">
        <v>13</v>
      </c>
      <c r="N26" s="330">
        <v>14</v>
      </c>
      <c r="O26" s="330">
        <v>15</v>
      </c>
      <c r="P26" s="330">
        <v>16</v>
      </c>
      <c r="Q26" s="330">
        <v>17</v>
      </c>
    </row>
    <row r="27" spans="1:17" x14ac:dyDescent="0.2">
      <c r="A27" s="331" t="s">
        <v>3451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</row>
    <row r="28" spans="1:17" ht="84" x14ac:dyDescent="0.2">
      <c r="A28" s="327">
        <v>1</v>
      </c>
      <c r="B28" s="332" t="s">
        <v>3452</v>
      </c>
      <c r="C28" s="333" t="s">
        <v>3453</v>
      </c>
      <c r="D28" s="329" t="s">
        <v>3420</v>
      </c>
      <c r="E28" s="334" t="s">
        <v>3454</v>
      </c>
      <c r="F28" s="335">
        <v>34561.19</v>
      </c>
      <c r="G28" s="335">
        <v>34561.19</v>
      </c>
      <c r="H28" s="336"/>
      <c r="I28" s="336"/>
      <c r="J28" s="336"/>
      <c r="K28" s="336">
        <v>28686</v>
      </c>
      <c r="L28" s="336">
        <v>28686</v>
      </c>
      <c r="M28" s="336"/>
      <c r="N28" s="336"/>
      <c r="O28" s="336">
        <v>1506</v>
      </c>
      <c r="P28" s="336">
        <v>1249.98</v>
      </c>
      <c r="Q28" s="336"/>
    </row>
    <row r="29" spans="1:17" x14ac:dyDescent="0.2">
      <c r="A29" s="337" t="s">
        <v>291</v>
      </c>
      <c r="B29" s="256"/>
      <c r="C29" s="256"/>
      <c r="D29" s="256"/>
      <c r="E29" s="256"/>
      <c r="F29" s="256"/>
      <c r="G29" s="256"/>
      <c r="H29" s="256"/>
      <c r="I29" s="256"/>
      <c r="J29" s="256"/>
      <c r="K29" s="335">
        <v>28686</v>
      </c>
      <c r="L29" s="335">
        <v>28686</v>
      </c>
      <c r="M29" s="336"/>
      <c r="N29" s="336"/>
      <c r="O29" s="336"/>
      <c r="P29" s="335">
        <v>1249.98</v>
      </c>
      <c r="Q29" s="336"/>
    </row>
    <row r="30" spans="1:17" x14ac:dyDescent="0.2">
      <c r="A30" s="337" t="s">
        <v>3455</v>
      </c>
      <c r="B30" s="256"/>
      <c r="C30" s="256"/>
      <c r="D30" s="256"/>
      <c r="E30" s="256"/>
      <c r="F30" s="256"/>
      <c r="G30" s="256"/>
      <c r="H30" s="256"/>
      <c r="I30" s="256"/>
      <c r="J30" s="256"/>
      <c r="K30" s="335">
        <v>22949</v>
      </c>
      <c r="L30" s="335">
        <v>22949</v>
      </c>
      <c r="M30" s="336"/>
      <c r="N30" s="336"/>
      <c r="O30" s="336"/>
      <c r="P30" s="335">
        <v>999.98</v>
      </c>
      <c r="Q30" s="336"/>
    </row>
    <row r="31" spans="1:17" x14ac:dyDescent="0.2">
      <c r="A31" s="337" t="s">
        <v>3456</v>
      </c>
      <c r="B31" s="256"/>
      <c r="C31" s="256"/>
      <c r="D31" s="256"/>
      <c r="E31" s="256"/>
      <c r="F31" s="256"/>
      <c r="G31" s="256"/>
      <c r="H31" s="256"/>
      <c r="I31" s="256"/>
      <c r="J31" s="256"/>
      <c r="K31" s="336"/>
      <c r="L31" s="336"/>
      <c r="M31" s="336"/>
      <c r="N31" s="336"/>
      <c r="O31" s="336"/>
      <c r="P31" s="336"/>
      <c r="Q31" s="336"/>
    </row>
    <row r="32" spans="1:17" x14ac:dyDescent="0.2">
      <c r="A32" s="337" t="s">
        <v>3457</v>
      </c>
      <c r="B32" s="256"/>
      <c r="C32" s="256"/>
      <c r="D32" s="256"/>
      <c r="E32" s="256"/>
      <c r="F32" s="256"/>
      <c r="G32" s="256"/>
      <c r="H32" s="256"/>
      <c r="I32" s="256"/>
      <c r="J32" s="256"/>
      <c r="K32" s="335">
        <v>-5737</v>
      </c>
      <c r="L32" s="335">
        <v>-5737</v>
      </c>
      <c r="M32" s="336"/>
      <c r="N32" s="336"/>
      <c r="O32" s="336"/>
      <c r="P32" s="335">
        <v>-249.99600000000001</v>
      </c>
      <c r="Q32" s="336"/>
    </row>
    <row r="33" spans="1:17" x14ac:dyDescent="0.2">
      <c r="A33" s="337" t="s">
        <v>244</v>
      </c>
      <c r="B33" s="256"/>
      <c r="C33" s="256"/>
      <c r="D33" s="256"/>
      <c r="E33" s="256"/>
      <c r="F33" s="256"/>
      <c r="G33" s="256"/>
      <c r="H33" s="256"/>
      <c r="I33" s="256"/>
      <c r="J33" s="256"/>
      <c r="K33" s="335">
        <v>14917</v>
      </c>
      <c r="L33" s="336"/>
      <c r="M33" s="336"/>
      <c r="N33" s="336"/>
      <c r="O33" s="336"/>
      <c r="P33" s="336"/>
      <c r="Q33" s="336"/>
    </row>
    <row r="34" spans="1:17" x14ac:dyDescent="0.2">
      <c r="A34" s="337" t="s">
        <v>245</v>
      </c>
      <c r="B34" s="256"/>
      <c r="C34" s="256"/>
      <c r="D34" s="256"/>
      <c r="E34" s="256"/>
      <c r="F34" s="256"/>
      <c r="G34" s="256"/>
      <c r="H34" s="256"/>
      <c r="I34" s="256"/>
      <c r="J34" s="256"/>
      <c r="K34" s="335">
        <v>9180</v>
      </c>
      <c r="L34" s="336"/>
      <c r="M34" s="336"/>
      <c r="N34" s="336"/>
      <c r="O34" s="336"/>
      <c r="P34" s="336"/>
      <c r="Q34" s="336"/>
    </row>
    <row r="35" spans="1:17" x14ac:dyDescent="0.2">
      <c r="A35" s="338" t="s">
        <v>3458</v>
      </c>
      <c r="B35" s="256"/>
      <c r="C35" s="256"/>
      <c r="D35" s="256"/>
      <c r="E35" s="256"/>
      <c r="F35" s="256"/>
      <c r="G35" s="256"/>
      <c r="H35" s="256"/>
      <c r="I35" s="256"/>
      <c r="J35" s="256"/>
      <c r="K35" s="339">
        <v>47046</v>
      </c>
      <c r="L35" s="336"/>
      <c r="M35" s="336"/>
      <c r="N35" s="336"/>
      <c r="O35" s="336"/>
      <c r="P35" s="339">
        <v>999.98</v>
      </c>
      <c r="Q35" s="336"/>
    </row>
    <row r="36" spans="1:17" x14ac:dyDescent="0.2">
      <c r="A36" s="337" t="s">
        <v>3459</v>
      </c>
      <c r="B36" s="256"/>
      <c r="C36" s="256"/>
      <c r="D36" s="256"/>
      <c r="E36" s="256"/>
      <c r="F36" s="256"/>
      <c r="G36" s="256"/>
      <c r="H36" s="256"/>
      <c r="I36" s="256"/>
      <c r="J36" s="256"/>
      <c r="K36" s="335">
        <v>47046</v>
      </c>
      <c r="L36" s="336"/>
      <c r="M36" s="336"/>
      <c r="N36" s="336"/>
      <c r="O36" s="336"/>
      <c r="P36" s="335">
        <v>999.98</v>
      </c>
      <c r="Q36" s="336"/>
    </row>
    <row r="37" spans="1:17" x14ac:dyDescent="0.2">
      <c r="A37" s="337" t="s">
        <v>252</v>
      </c>
      <c r="B37" s="256"/>
      <c r="C37" s="256"/>
      <c r="D37" s="256"/>
      <c r="E37" s="256"/>
      <c r="F37" s="256"/>
      <c r="G37" s="256"/>
      <c r="H37" s="256"/>
      <c r="I37" s="256"/>
      <c r="J37" s="256"/>
      <c r="K37" s="335">
        <v>47046</v>
      </c>
      <c r="L37" s="336"/>
      <c r="M37" s="336"/>
      <c r="N37" s="336"/>
      <c r="O37" s="336"/>
      <c r="P37" s="335">
        <v>999.98</v>
      </c>
      <c r="Q37" s="336"/>
    </row>
    <row r="38" spans="1:17" x14ac:dyDescent="0.2">
      <c r="A38" s="337" t="s">
        <v>253</v>
      </c>
      <c r="B38" s="256"/>
      <c r="C38" s="256"/>
      <c r="D38" s="256"/>
      <c r="E38" s="256"/>
      <c r="F38" s="256"/>
      <c r="G38" s="256"/>
      <c r="H38" s="256"/>
      <c r="I38" s="256"/>
      <c r="J38" s="256"/>
      <c r="K38" s="336"/>
      <c r="L38" s="336"/>
      <c r="M38" s="336"/>
      <c r="N38" s="336"/>
      <c r="O38" s="336"/>
      <c r="P38" s="336"/>
      <c r="Q38" s="336"/>
    </row>
    <row r="39" spans="1:17" x14ac:dyDescent="0.2">
      <c r="A39" s="337" t="s">
        <v>255</v>
      </c>
      <c r="B39" s="256"/>
      <c r="C39" s="256"/>
      <c r="D39" s="256"/>
      <c r="E39" s="256"/>
      <c r="F39" s="256"/>
      <c r="G39" s="256"/>
      <c r="H39" s="256"/>
      <c r="I39" s="256"/>
      <c r="J39" s="256"/>
      <c r="K39" s="335">
        <v>22949</v>
      </c>
      <c r="L39" s="336"/>
      <c r="M39" s="336"/>
      <c r="N39" s="336"/>
      <c r="O39" s="336"/>
      <c r="P39" s="336"/>
      <c r="Q39" s="336"/>
    </row>
    <row r="40" spans="1:17" x14ac:dyDescent="0.2">
      <c r="A40" s="337" t="s">
        <v>256</v>
      </c>
      <c r="B40" s="256"/>
      <c r="C40" s="256"/>
      <c r="D40" s="256"/>
      <c r="E40" s="256"/>
      <c r="F40" s="256"/>
      <c r="G40" s="256"/>
      <c r="H40" s="256"/>
      <c r="I40" s="256"/>
      <c r="J40" s="256"/>
      <c r="K40" s="335">
        <v>14917</v>
      </c>
      <c r="L40" s="336"/>
      <c r="M40" s="336"/>
      <c r="N40" s="336"/>
      <c r="O40" s="336"/>
      <c r="P40" s="336"/>
      <c r="Q40" s="336"/>
    </row>
    <row r="41" spans="1:17" x14ac:dyDescent="0.2">
      <c r="A41" s="337" t="s">
        <v>257</v>
      </c>
      <c r="B41" s="256"/>
      <c r="C41" s="256"/>
      <c r="D41" s="256"/>
      <c r="E41" s="256"/>
      <c r="F41" s="256"/>
      <c r="G41" s="256"/>
      <c r="H41" s="256"/>
      <c r="I41" s="256"/>
      <c r="J41" s="256"/>
      <c r="K41" s="335">
        <v>9180</v>
      </c>
      <c r="L41" s="336"/>
      <c r="M41" s="336"/>
      <c r="N41" s="336"/>
      <c r="O41" s="336"/>
      <c r="P41" s="336"/>
      <c r="Q41" s="336"/>
    </row>
    <row r="42" spans="1:17" x14ac:dyDescent="0.2">
      <c r="A42" s="338" t="s">
        <v>293</v>
      </c>
      <c r="B42" s="256"/>
      <c r="C42" s="256"/>
      <c r="D42" s="256"/>
      <c r="E42" s="256"/>
      <c r="F42" s="256"/>
      <c r="G42" s="256"/>
      <c r="H42" s="256"/>
      <c r="I42" s="256"/>
      <c r="J42" s="256"/>
      <c r="K42" s="339">
        <v>47046</v>
      </c>
      <c r="L42" s="336"/>
      <c r="M42" s="336"/>
      <c r="N42" s="336"/>
      <c r="O42" s="336"/>
      <c r="P42" s="339">
        <v>999.98</v>
      </c>
      <c r="Q42" s="336"/>
    </row>
    <row r="43" spans="1:17" x14ac:dyDescent="0.2">
      <c r="A43" s="340"/>
      <c r="B43" s="341"/>
      <c r="C43" s="342"/>
      <c r="D43" s="343"/>
      <c r="E43" s="344"/>
      <c r="F43" s="345"/>
      <c r="G43" s="345"/>
      <c r="H43" s="345"/>
      <c r="I43" s="345"/>
      <c r="J43" s="345"/>
      <c r="K43" s="345"/>
      <c r="L43" s="345"/>
      <c r="M43" s="345"/>
      <c r="N43" s="345"/>
      <c r="O43" s="345"/>
      <c r="P43" s="345"/>
      <c r="Q43" s="345"/>
    </row>
    <row r="44" spans="1:17" x14ac:dyDescent="0.2">
      <c r="A44" s="340"/>
      <c r="B44" s="341"/>
      <c r="C44" s="342"/>
      <c r="D44" s="343"/>
      <c r="E44" s="344"/>
      <c r="F44" s="345"/>
      <c r="G44" s="345"/>
      <c r="H44" s="345"/>
      <c r="I44" s="345"/>
      <c r="J44" s="345"/>
      <c r="K44" s="345"/>
      <c r="L44" s="345"/>
      <c r="M44" s="345"/>
      <c r="N44" s="345"/>
      <c r="O44" s="345"/>
      <c r="P44" s="345"/>
      <c r="Q44" s="345"/>
    </row>
    <row r="45" spans="1:17" x14ac:dyDescent="0.2">
      <c r="A45" s="340"/>
      <c r="B45" s="341"/>
      <c r="C45" s="342"/>
      <c r="D45" s="343"/>
      <c r="E45" s="344"/>
      <c r="F45" s="345"/>
      <c r="G45" s="345"/>
      <c r="H45" s="345"/>
      <c r="I45" s="345"/>
      <c r="J45" s="345"/>
      <c r="K45" s="345"/>
      <c r="L45" s="345"/>
      <c r="M45" s="345"/>
      <c r="N45" s="345"/>
      <c r="O45" s="345"/>
      <c r="P45" s="345"/>
      <c r="Q45" s="345"/>
    </row>
    <row r="46" spans="1:17" x14ac:dyDescent="0.2">
      <c r="A46" s="346" t="s">
        <v>3460</v>
      </c>
      <c r="B46" s="284"/>
      <c r="C46" s="284"/>
      <c r="D46" s="284"/>
      <c r="E46" s="284"/>
      <c r="F46" s="284"/>
      <c r="G46" s="284"/>
      <c r="H46" s="284"/>
      <c r="I46" s="284"/>
      <c r="J46" s="284"/>
      <c r="K46" s="284"/>
      <c r="L46" s="284"/>
      <c r="M46" s="284"/>
      <c r="N46" s="284"/>
      <c r="O46" s="284"/>
      <c r="P46" s="284"/>
      <c r="Q46" s="284"/>
    </row>
    <row r="47" spans="1:17" x14ac:dyDescent="0.2">
      <c r="A47" s="347" t="s">
        <v>304</v>
      </c>
      <c r="B47" s="284"/>
      <c r="C47" s="284"/>
      <c r="D47" s="284"/>
      <c r="E47" s="284"/>
      <c r="F47" s="284"/>
      <c r="G47" s="284"/>
      <c r="H47" s="284"/>
      <c r="I47" s="284"/>
      <c r="J47" s="284"/>
      <c r="K47" s="284"/>
      <c r="L47" s="284"/>
      <c r="M47" s="284"/>
      <c r="N47" s="284"/>
      <c r="O47" s="284"/>
      <c r="P47" s="284"/>
      <c r="Q47" s="284"/>
    </row>
    <row r="48" spans="1:17" x14ac:dyDescent="0.2">
      <c r="A48" s="340"/>
      <c r="B48" s="341"/>
      <c r="C48" s="342"/>
      <c r="D48" s="343"/>
      <c r="E48" s="344"/>
      <c r="F48" s="345"/>
      <c r="G48" s="345"/>
      <c r="H48" s="345"/>
      <c r="I48" s="345"/>
      <c r="J48" s="345"/>
      <c r="K48" s="345"/>
      <c r="L48" s="345"/>
      <c r="M48" s="345"/>
      <c r="N48" s="345"/>
      <c r="O48" s="345"/>
      <c r="P48" s="345"/>
      <c r="Q48" s="345"/>
    </row>
    <row r="49" spans="1:17" x14ac:dyDescent="0.2">
      <c r="A49" s="346" t="s">
        <v>3461</v>
      </c>
      <c r="B49" s="284"/>
      <c r="C49" s="284"/>
      <c r="D49" s="284"/>
      <c r="E49" s="284"/>
      <c r="F49" s="284"/>
      <c r="G49" s="284"/>
      <c r="H49" s="284"/>
      <c r="I49" s="284"/>
      <c r="J49" s="284"/>
      <c r="K49" s="284"/>
      <c r="L49" s="284"/>
      <c r="M49" s="284"/>
      <c r="N49" s="284"/>
      <c r="O49" s="284"/>
      <c r="P49" s="284"/>
      <c r="Q49" s="284"/>
    </row>
    <row r="50" spans="1:17" x14ac:dyDescent="0.2">
      <c r="A50" s="347" t="s">
        <v>304</v>
      </c>
      <c r="B50" s="284"/>
      <c r="C50" s="284"/>
      <c r="D50" s="284"/>
      <c r="E50" s="284"/>
      <c r="F50" s="284"/>
      <c r="G50" s="284"/>
      <c r="H50" s="284"/>
      <c r="I50" s="284"/>
      <c r="J50" s="284"/>
      <c r="K50" s="284"/>
      <c r="L50" s="284"/>
      <c r="M50" s="284"/>
      <c r="N50" s="284"/>
      <c r="O50" s="284"/>
      <c r="P50" s="284"/>
      <c r="Q50" s="284"/>
    </row>
    <row r="51" spans="1:17" x14ac:dyDescent="0.2">
      <c r="A51" s="340"/>
      <c r="B51" s="341"/>
      <c r="C51" s="342"/>
      <c r="D51" s="343"/>
      <c r="E51" s="344"/>
      <c r="F51" s="345"/>
      <c r="G51" s="345"/>
      <c r="H51" s="345"/>
      <c r="I51" s="345"/>
      <c r="J51" s="345"/>
      <c r="K51" s="345"/>
      <c r="L51" s="345"/>
      <c r="M51" s="345"/>
      <c r="N51" s="345"/>
      <c r="O51" s="345"/>
      <c r="P51" s="345"/>
      <c r="Q51" s="345"/>
    </row>
    <row r="52" spans="1:17" x14ac:dyDescent="0.2">
      <c r="A52" s="340"/>
      <c r="B52" s="341"/>
      <c r="C52" s="342"/>
      <c r="D52" s="343"/>
      <c r="E52" s="344"/>
      <c r="F52" s="345"/>
      <c r="G52" s="345"/>
      <c r="H52" s="345"/>
      <c r="I52" s="345"/>
      <c r="J52" s="345"/>
      <c r="K52" s="345"/>
      <c r="L52" s="345"/>
      <c r="M52" s="345"/>
      <c r="N52" s="345"/>
      <c r="O52" s="345"/>
      <c r="P52" s="345"/>
      <c r="Q52" s="345"/>
    </row>
    <row r="53" spans="1:17" x14ac:dyDescent="0.2">
      <c r="A53" s="340"/>
      <c r="B53" s="341"/>
      <c r="C53" s="342"/>
      <c r="D53" s="343"/>
      <c r="E53" s="344"/>
      <c r="F53" s="345"/>
      <c r="G53" s="345"/>
      <c r="H53" s="345"/>
      <c r="I53" s="345"/>
      <c r="J53" s="345"/>
      <c r="K53" s="345"/>
      <c r="L53" s="345"/>
      <c r="M53" s="345"/>
      <c r="N53" s="345"/>
      <c r="O53" s="345"/>
      <c r="P53" s="345"/>
      <c r="Q53" s="345"/>
    </row>
    <row r="54" spans="1:17" x14ac:dyDescent="0.2">
      <c r="A54" s="340"/>
      <c r="B54" s="341"/>
      <c r="C54" s="342"/>
      <c r="D54" s="343"/>
      <c r="E54" s="344"/>
      <c r="F54" s="345"/>
      <c r="G54" s="345"/>
      <c r="H54" s="345"/>
      <c r="I54" s="345"/>
      <c r="J54" s="345"/>
      <c r="K54" s="345"/>
      <c r="L54" s="345"/>
      <c r="M54" s="345"/>
      <c r="N54" s="345"/>
      <c r="O54" s="345"/>
      <c r="P54" s="345"/>
      <c r="Q54" s="345"/>
    </row>
    <row r="55" spans="1:17" x14ac:dyDescent="0.2">
      <c r="A55" s="340"/>
      <c r="B55" s="341"/>
      <c r="C55" s="342"/>
      <c r="D55" s="343"/>
      <c r="E55" s="344"/>
      <c r="F55" s="345"/>
      <c r="G55" s="345"/>
      <c r="H55" s="345"/>
      <c r="I55" s="345"/>
      <c r="J55" s="345"/>
      <c r="K55" s="345"/>
      <c r="L55" s="345"/>
      <c r="M55" s="345"/>
      <c r="N55" s="345"/>
      <c r="O55" s="345"/>
      <c r="P55" s="345"/>
      <c r="Q55" s="345"/>
    </row>
    <row r="56" spans="1:17" x14ac:dyDescent="0.2">
      <c r="A56" s="340"/>
      <c r="B56" s="341"/>
      <c r="C56" s="342"/>
      <c r="D56" s="343"/>
      <c r="E56" s="344"/>
      <c r="F56" s="345"/>
      <c r="G56" s="345"/>
      <c r="H56" s="345"/>
      <c r="I56" s="345"/>
      <c r="J56" s="345"/>
      <c r="K56" s="345"/>
      <c r="L56" s="345"/>
      <c r="M56" s="345"/>
      <c r="N56" s="345"/>
      <c r="O56" s="345"/>
      <c r="P56" s="345"/>
      <c r="Q56" s="345"/>
    </row>
    <row r="57" spans="1:17" x14ac:dyDescent="0.2">
      <c r="A57" s="340"/>
      <c r="B57" s="341"/>
      <c r="C57" s="342"/>
      <c r="D57" s="343"/>
      <c r="E57" s="344"/>
      <c r="F57" s="345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</row>
    <row r="58" spans="1:17" x14ac:dyDescent="0.2">
      <c r="A58" s="340"/>
      <c r="B58" s="341"/>
      <c r="C58" s="342"/>
      <c r="D58" s="343"/>
      <c r="E58" s="344"/>
      <c r="F58" s="345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</row>
    <row r="59" spans="1:17" x14ac:dyDescent="0.2">
      <c r="A59" s="340"/>
      <c r="B59" s="341"/>
      <c r="C59" s="342"/>
      <c r="D59" s="343"/>
      <c r="E59" s="344"/>
      <c r="F59" s="345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</row>
  </sheetData>
  <mergeCells count="37">
    <mergeCell ref="A50:Q50"/>
    <mergeCell ref="A40:J40"/>
    <mergeCell ref="A41:J41"/>
    <mergeCell ref="A42:J42"/>
    <mergeCell ref="A46:Q46"/>
    <mergeCell ref="A47:Q47"/>
    <mergeCell ref="A49:Q49"/>
    <mergeCell ref="A34:J34"/>
    <mergeCell ref="A35:J35"/>
    <mergeCell ref="A36:J36"/>
    <mergeCell ref="A37:J37"/>
    <mergeCell ref="A38:J38"/>
    <mergeCell ref="A39:J39"/>
    <mergeCell ref="A27:Q27"/>
    <mergeCell ref="A29:J29"/>
    <mergeCell ref="A30:J30"/>
    <mergeCell ref="A31:J31"/>
    <mergeCell ref="A32:J32"/>
    <mergeCell ref="A33:J33"/>
    <mergeCell ref="O23:O25"/>
    <mergeCell ref="P23:P25"/>
    <mergeCell ref="Q23:Q25"/>
    <mergeCell ref="F24:F25"/>
    <mergeCell ref="G24:I24"/>
    <mergeCell ref="J24:J25"/>
    <mergeCell ref="K24:K25"/>
    <mergeCell ref="L24:N24"/>
    <mergeCell ref="J17:K17"/>
    <mergeCell ref="J18:K18"/>
    <mergeCell ref="J19:K19"/>
    <mergeCell ref="A23:A25"/>
    <mergeCell ref="B23:B25"/>
    <mergeCell ref="C23:C25"/>
    <mergeCell ref="D23:D25"/>
    <mergeCell ref="E23:E25"/>
    <mergeCell ref="F23:I23"/>
    <mergeCell ref="J23:N2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workbookViewId="0">
      <selection activeCell="U22" sqref="U22"/>
    </sheetView>
  </sheetViews>
  <sheetFormatPr defaultRowHeight="12.75" x14ac:dyDescent="0.2"/>
  <cols>
    <col min="3" max="3" width="43.42578125" customWidth="1"/>
  </cols>
  <sheetData>
    <row r="1" spans="1:17" x14ac:dyDescent="0.2">
      <c r="A1" s="292" t="s">
        <v>100</v>
      </c>
      <c r="B1" s="293"/>
      <c r="C1" s="294"/>
      <c r="D1" s="295"/>
      <c r="E1" s="295"/>
      <c r="F1" s="296"/>
      <c r="G1" s="296"/>
      <c r="H1" s="296"/>
      <c r="I1" s="296"/>
      <c r="J1" s="296"/>
      <c r="K1" s="296"/>
      <c r="L1" s="296"/>
      <c r="M1" s="292" t="s">
        <v>101</v>
      </c>
      <c r="N1" s="296"/>
      <c r="O1" s="296"/>
      <c r="P1" s="296"/>
      <c r="Q1" s="297"/>
    </row>
    <row r="2" spans="1:17" x14ac:dyDescent="0.2">
      <c r="A2" s="298"/>
      <c r="B2" s="293"/>
      <c r="C2" s="294"/>
      <c r="D2" s="295"/>
      <c r="E2" s="295"/>
      <c r="F2" s="296"/>
      <c r="G2" s="296"/>
      <c r="H2" s="296"/>
      <c r="I2" s="296"/>
      <c r="J2" s="296"/>
      <c r="K2" s="296"/>
      <c r="L2" s="296"/>
      <c r="M2" s="298"/>
      <c r="N2" s="296"/>
      <c r="O2" s="296"/>
      <c r="P2" s="296"/>
      <c r="Q2" s="297"/>
    </row>
    <row r="3" spans="1:17" x14ac:dyDescent="0.2">
      <c r="A3" s="298"/>
      <c r="B3" s="293"/>
      <c r="C3" s="294"/>
      <c r="D3" s="295"/>
      <c r="E3" s="295"/>
      <c r="F3" s="296"/>
      <c r="G3" s="296"/>
      <c r="H3" s="296"/>
      <c r="I3" s="296"/>
      <c r="J3" s="296"/>
      <c r="K3" s="296"/>
      <c r="L3" s="296"/>
      <c r="M3" s="298"/>
      <c r="N3" s="296"/>
      <c r="O3" s="296"/>
      <c r="P3" s="296"/>
      <c r="Q3" s="297"/>
    </row>
    <row r="4" spans="1:17" x14ac:dyDescent="0.2">
      <c r="A4" s="298" t="s">
        <v>102</v>
      </c>
      <c r="B4" s="293"/>
      <c r="C4" s="294"/>
      <c r="D4" s="295"/>
      <c r="E4" s="295"/>
      <c r="F4" s="296"/>
      <c r="G4" s="296"/>
      <c r="H4" s="296"/>
      <c r="I4" s="296"/>
      <c r="J4" s="296"/>
      <c r="K4" s="296"/>
      <c r="L4" s="296"/>
      <c r="M4" s="298" t="s">
        <v>3435</v>
      </c>
      <c r="N4" s="296"/>
      <c r="O4" s="296"/>
      <c r="P4" s="296"/>
      <c r="Q4" s="297"/>
    </row>
    <row r="5" spans="1:17" x14ac:dyDescent="0.2">
      <c r="A5" s="298" t="s">
        <v>3436</v>
      </c>
      <c r="B5" s="293"/>
      <c r="C5" s="294"/>
      <c r="D5" s="295"/>
      <c r="E5" s="295"/>
      <c r="F5" s="296"/>
      <c r="G5" s="296"/>
      <c r="H5" s="296"/>
      <c r="I5" s="296"/>
      <c r="J5" s="296"/>
      <c r="K5" s="296"/>
      <c r="L5" s="296"/>
      <c r="M5" s="298" t="s">
        <v>3437</v>
      </c>
      <c r="N5" s="296"/>
      <c r="O5" s="296"/>
      <c r="P5" s="296"/>
      <c r="Q5" s="297"/>
    </row>
    <row r="6" spans="1:17" x14ac:dyDescent="0.2">
      <c r="A6" s="299"/>
      <c r="B6" s="293"/>
      <c r="C6" s="295"/>
      <c r="D6" s="297"/>
      <c r="E6" s="296"/>
      <c r="F6" s="296"/>
      <c r="G6" s="299" t="s">
        <v>3438</v>
      </c>
      <c r="H6" s="296"/>
      <c r="I6" s="300"/>
      <c r="J6" s="300"/>
      <c r="K6" s="300"/>
      <c r="L6" s="296"/>
      <c r="M6" s="296"/>
      <c r="N6" s="296"/>
      <c r="O6" s="296"/>
      <c r="P6" s="296"/>
      <c r="Q6" s="297"/>
    </row>
    <row r="7" spans="1:17" x14ac:dyDescent="0.2">
      <c r="A7" s="299"/>
      <c r="B7" s="293"/>
      <c r="C7" s="295"/>
      <c r="D7" s="301"/>
      <c r="E7" s="302"/>
      <c r="F7" s="302"/>
      <c r="G7" s="303" t="s">
        <v>106</v>
      </c>
      <c r="H7" s="303"/>
      <c r="I7" s="304"/>
      <c r="J7" s="305"/>
      <c r="K7" s="296"/>
      <c r="L7" s="296"/>
      <c r="M7" s="296"/>
      <c r="N7" s="296"/>
      <c r="O7" s="296"/>
      <c r="P7" s="296"/>
      <c r="Q7" s="297"/>
    </row>
    <row r="8" spans="1:17" x14ac:dyDescent="0.2">
      <c r="A8" s="299"/>
      <c r="B8" s="293"/>
      <c r="C8" s="295"/>
      <c r="D8" s="297"/>
      <c r="E8" s="296"/>
      <c r="F8" s="296"/>
      <c r="G8" s="296"/>
      <c r="H8" s="296"/>
      <c r="I8" s="296"/>
      <c r="J8" s="296"/>
      <c r="K8" s="296"/>
      <c r="L8" s="296"/>
      <c r="M8" s="296"/>
      <c r="N8" s="296"/>
      <c r="O8" s="296"/>
      <c r="P8" s="296"/>
      <c r="Q8" s="297"/>
    </row>
    <row r="9" spans="1:17" x14ac:dyDescent="0.2">
      <c r="A9" s="299"/>
      <c r="B9" s="293"/>
      <c r="C9" s="295"/>
      <c r="D9" s="297"/>
      <c r="E9" s="296"/>
      <c r="F9" s="296"/>
      <c r="G9" s="306" t="s">
        <v>3462</v>
      </c>
      <c r="H9" s="306"/>
      <c r="I9" s="306"/>
      <c r="J9" s="296"/>
      <c r="K9" s="296"/>
      <c r="L9" s="296"/>
      <c r="M9" s="296"/>
      <c r="N9" s="296"/>
      <c r="O9" s="296"/>
      <c r="P9" s="296"/>
      <c r="Q9" s="297"/>
    </row>
    <row r="10" spans="1:17" x14ac:dyDescent="0.2">
      <c r="A10" s="299"/>
      <c r="B10" s="293"/>
      <c r="C10" s="295"/>
      <c r="D10" s="297"/>
      <c r="E10" s="296"/>
      <c r="F10" s="296"/>
      <c r="G10" s="299" t="s">
        <v>108</v>
      </c>
      <c r="H10" s="299"/>
      <c r="I10" s="299"/>
      <c r="J10" s="296"/>
      <c r="K10" s="296"/>
      <c r="L10" s="296"/>
      <c r="M10" s="296"/>
      <c r="N10" s="296"/>
      <c r="O10" s="296"/>
      <c r="P10" s="296"/>
      <c r="Q10" s="297"/>
    </row>
    <row r="11" spans="1:17" x14ac:dyDescent="0.2">
      <c r="A11" s="299"/>
      <c r="B11" s="293"/>
      <c r="C11" s="295"/>
      <c r="D11" s="297"/>
      <c r="E11" s="296"/>
      <c r="F11" s="296"/>
      <c r="G11" s="296"/>
      <c r="H11" s="296"/>
      <c r="I11" s="296"/>
      <c r="J11" s="296"/>
      <c r="K11" s="296"/>
      <c r="L11" s="296"/>
      <c r="M11" s="296"/>
      <c r="N11" s="296"/>
      <c r="O11" s="296"/>
      <c r="P11" s="296"/>
      <c r="Q11" s="297"/>
    </row>
    <row r="12" spans="1:17" x14ac:dyDescent="0.2">
      <c r="A12" s="299"/>
      <c r="B12" s="293"/>
      <c r="C12" s="307" t="s">
        <v>3440</v>
      </c>
      <c r="D12" s="308" t="s">
        <v>85</v>
      </c>
      <c r="E12" s="300"/>
      <c r="F12" s="300"/>
      <c r="G12" s="309"/>
      <c r="H12" s="300"/>
      <c r="I12" s="300"/>
      <c r="J12" s="300"/>
      <c r="K12" s="300"/>
      <c r="L12" s="300"/>
      <c r="M12" s="300"/>
      <c r="N12" s="296"/>
      <c r="O12" s="296"/>
      <c r="P12" s="296"/>
      <c r="Q12" s="297"/>
    </row>
    <row r="13" spans="1:17" x14ac:dyDescent="0.2">
      <c r="A13" s="299"/>
      <c r="B13" s="293"/>
      <c r="C13" s="307"/>
      <c r="D13" s="310" t="s">
        <v>3441</v>
      </c>
      <c r="E13" s="311"/>
      <c r="F13" s="311"/>
      <c r="G13" s="312"/>
      <c r="H13" s="311"/>
      <c r="I13" s="311"/>
      <c r="J13" s="311"/>
      <c r="K13" s="311"/>
      <c r="L13" s="311"/>
      <c r="M13" s="311"/>
      <c r="N13" s="296"/>
      <c r="O13" s="296"/>
      <c r="P13" s="296"/>
      <c r="Q13" s="297"/>
    </row>
    <row r="14" spans="1:17" x14ac:dyDescent="0.2">
      <c r="A14" s="299"/>
      <c r="B14" s="293"/>
      <c r="C14" s="295"/>
      <c r="D14" s="301"/>
      <c r="E14" s="305"/>
      <c r="F14" s="305"/>
      <c r="G14" s="304" t="s">
        <v>110</v>
      </c>
      <c r="H14" s="304"/>
      <c r="I14" s="304"/>
      <c r="J14" s="305"/>
      <c r="K14" s="305"/>
      <c r="L14" s="296"/>
      <c r="M14" s="296"/>
      <c r="N14" s="296"/>
      <c r="O14" s="296"/>
      <c r="P14" s="296"/>
      <c r="Q14" s="297"/>
    </row>
    <row r="15" spans="1:17" x14ac:dyDescent="0.2">
      <c r="A15" s="314"/>
      <c r="B15" s="315"/>
      <c r="C15" s="295"/>
      <c r="D15" s="297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7"/>
    </row>
    <row r="16" spans="1:17" x14ac:dyDescent="0.2">
      <c r="A16" s="299"/>
      <c r="B16" s="293"/>
      <c r="C16" s="295"/>
      <c r="D16" s="316" t="s">
        <v>3463</v>
      </c>
      <c r="E16" s="296"/>
      <c r="F16" s="296"/>
      <c r="G16" s="296"/>
      <c r="H16" s="316"/>
      <c r="I16" s="316"/>
      <c r="J16" s="316"/>
      <c r="K16" s="296"/>
      <c r="L16" s="296"/>
      <c r="M16" s="296"/>
      <c r="N16" s="296"/>
      <c r="O16" s="296"/>
      <c r="P16" s="296"/>
      <c r="Q16" s="296"/>
    </row>
    <row r="17" spans="1:17" x14ac:dyDescent="0.2">
      <c r="A17" s="299"/>
      <c r="B17" s="293"/>
      <c r="C17" s="295"/>
      <c r="D17" s="316" t="s">
        <v>3365</v>
      </c>
      <c r="E17" s="296"/>
      <c r="F17" s="296"/>
      <c r="G17" s="296"/>
      <c r="H17" s="316"/>
      <c r="I17" s="316"/>
      <c r="J17" s="317" t="s">
        <v>3464</v>
      </c>
      <c r="K17" s="241"/>
      <c r="L17" s="298" t="s">
        <v>114</v>
      </c>
      <c r="M17" s="296"/>
      <c r="N17" s="296"/>
      <c r="O17" s="296"/>
      <c r="P17" s="296"/>
      <c r="Q17" s="297"/>
    </row>
    <row r="18" spans="1:17" x14ac:dyDescent="0.2">
      <c r="A18" s="299"/>
      <c r="B18" s="293"/>
      <c r="C18" s="295"/>
      <c r="D18" s="316" t="s">
        <v>3444</v>
      </c>
      <c r="E18" s="296"/>
      <c r="F18" s="296"/>
      <c r="G18" s="296"/>
      <c r="H18" s="316"/>
      <c r="I18" s="316"/>
      <c r="J18" s="317" t="s">
        <v>3465</v>
      </c>
      <c r="K18" s="241"/>
      <c r="L18" s="298" t="s">
        <v>114</v>
      </c>
      <c r="M18" s="296"/>
      <c r="N18" s="296"/>
      <c r="O18" s="296"/>
      <c r="P18" s="296"/>
      <c r="Q18" s="297"/>
    </row>
    <row r="19" spans="1:17" x14ac:dyDescent="0.2">
      <c r="A19" s="299"/>
      <c r="B19" s="293"/>
      <c r="C19" s="295"/>
      <c r="D19" s="316" t="s">
        <v>117</v>
      </c>
      <c r="E19" s="296"/>
      <c r="F19" s="296"/>
      <c r="G19" s="296"/>
      <c r="H19" s="316"/>
      <c r="I19" s="316"/>
      <c r="J19" s="317" t="s">
        <v>3466</v>
      </c>
      <c r="K19" s="241"/>
      <c r="L19" s="298" t="s">
        <v>119</v>
      </c>
      <c r="M19" s="296"/>
      <c r="N19" s="296"/>
      <c r="O19" s="296"/>
      <c r="P19" s="296"/>
      <c r="Q19" s="297"/>
    </row>
    <row r="20" spans="1:17" x14ac:dyDescent="0.2">
      <c r="A20" s="299"/>
      <c r="B20" s="293"/>
      <c r="C20" s="295"/>
      <c r="D20" s="318" t="s">
        <v>3447</v>
      </c>
      <c r="E20" s="296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P20" s="296"/>
      <c r="Q20" s="297"/>
    </row>
    <row r="21" spans="1:17" x14ac:dyDescent="0.2">
      <c r="A21" s="299"/>
      <c r="B21" s="293"/>
      <c r="C21" s="294"/>
      <c r="D21" s="295"/>
      <c r="E21" s="299"/>
      <c r="F21" s="296"/>
      <c r="G21" s="296"/>
      <c r="H21" s="296"/>
      <c r="I21" s="296"/>
      <c r="J21" s="296"/>
      <c r="K21" s="296"/>
      <c r="L21" s="296"/>
      <c r="M21" s="296"/>
      <c r="N21" s="296"/>
      <c r="O21" s="296"/>
      <c r="P21" s="296"/>
      <c r="Q21" s="297"/>
    </row>
    <row r="22" spans="1:17" x14ac:dyDescent="0.2">
      <c r="A22" s="299"/>
      <c r="B22" s="293"/>
      <c r="C22" s="294"/>
      <c r="D22" s="295"/>
      <c r="E22" s="299"/>
      <c r="F22" s="296"/>
      <c r="G22" s="296"/>
      <c r="H22" s="296"/>
      <c r="I22" s="296"/>
      <c r="J22" s="296"/>
      <c r="K22" s="296"/>
      <c r="L22" s="296"/>
      <c r="M22" s="296"/>
      <c r="N22" s="296"/>
      <c r="O22" s="296"/>
      <c r="P22" s="296"/>
      <c r="Q22" s="297"/>
    </row>
    <row r="23" spans="1:17" x14ac:dyDescent="0.2">
      <c r="A23" s="319" t="s">
        <v>121</v>
      </c>
      <c r="B23" s="320" t="s">
        <v>122</v>
      </c>
      <c r="C23" s="319" t="s">
        <v>123</v>
      </c>
      <c r="D23" s="319" t="s">
        <v>124</v>
      </c>
      <c r="E23" s="319" t="s">
        <v>3448</v>
      </c>
      <c r="F23" s="319" t="s">
        <v>126</v>
      </c>
      <c r="G23" s="321"/>
      <c r="H23" s="321"/>
      <c r="I23" s="321"/>
      <c r="J23" s="319" t="s">
        <v>127</v>
      </c>
      <c r="K23" s="322"/>
      <c r="L23" s="322"/>
      <c r="M23" s="322"/>
      <c r="N23" s="322"/>
      <c r="O23" s="319" t="s">
        <v>128</v>
      </c>
      <c r="P23" s="319" t="s">
        <v>129</v>
      </c>
      <c r="Q23" s="323" t="s">
        <v>3449</v>
      </c>
    </row>
    <row r="24" spans="1:17" x14ac:dyDescent="0.2">
      <c r="A24" s="321"/>
      <c r="B24" s="324"/>
      <c r="C24" s="325"/>
      <c r="D24" s="319"/>
      <c r="E24" s="319"/>
      <c r="F24" s="319" t="s">
        <v>0</v>
      </c>
      <c r="G24" s="319" t="s">
        <v>132</v>
      </c>
      <c r="H24" s="321"/>
      <c r="I24" s="321"/>
      <c r="J24" s="319" t="s">
        <v>3450</v>
      </c>
      <c r="K24" s="319" t="s">
        <v>0</v>
      </c>
      <c r="L24" s="319" t="s">
        <v>132</v>
      </c>
      <c r="M24" s="321"/>
      <c r="N24" s="321"/>
      <c r="O24" s="319"/>
      <c r="P24" s="319"/>
      <c r="Q24" s="323"/>
    </row>
    <row r="25" spans="1:17" x14ac:dyDescent="0.2">
      <c r="A25" s="321"/>
      <c r="B25" s="324"/>
      <c r="C25" s="325"/>
      <c r="D25" s="319"/>
      <c r="E25" s="319"/>
      <c r="F25" s="321"/>
      <c r="G25" s="326" t="s">
        <v>133</v>
      </c>
      <c r="H25" s="326" t="s">
        <v>134</v>
      </c>
      <c r="I25" s="326" t="s">
        <v>135</v>
      </c>
      <c r="J25" s="325"/>
      <c r="K25" s="321"/>
      <c r="L25" s="326" t="s">
        <v>133</v>
      </c>
      <c r="M25" s="326" t="s">
        <v>134</v>
      </c>
      <c r="N25" s="326" t="s">
        <v>135</v>
      </c>
      <c r="O25" s="319"/>
      <c r="P25" s="319"/>
      <c r="Q25" s="323"/>
    </row>
    <row r="26" spans="1:17" x14ac:dyDescent="0.2">
      <c r="A26" s="327">
        <v>1</v>
      </c>
      <c r="B26" s="328">
        <v>2</v>
      </c>
      <c r="C26" s="326">
        <v>3</v>
      </c>
      <c r="D26" s="326">
        <v>4</v>
      </c>
      <c r="E26" s="329">
        <v>5</v>
      </c>
      <c r="F26" s="330">
        <v>6</v>
      </c>
      <c r="G26" s="330">
        <v>7</v>
      </c>
      <c r="H26" s="330">
        <v>8</v>
      </c>
      <c r="I26" s="330">
        <v>9</v>
      </c>
      <c r="J26" s="330">
        <v>10</v>
      </c>
      <c r="K26" s="330">
        <v>11</v>
      </c>
      <c r="L26" s="330">
        <v>12</v>
      </c>
      <c r="M26" s="330">
        <v>13</v>
      </c>
      <c r="N26" s="330">
        <v>14</v>
      </c>
      <c r="O26" s="330">
        <v>15</v>
      </c>
      <c r="P26" s="330">
        <v>16</v>
      </c>
      <c r="Q26" s="330">
        <v>17</v>
      </c>
    </row>
    <row r="27" spans="1:17" x14ac:dyDescent="0.2">
      <c r="A27" s="331" t="s">
        <v>3451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</row>
    <row r="28" spans="1:17" ht="24" x14ac:dyDescent="0.2">
      <c r="A28" s="327">
        <v>1</v>
      </c>
      <c r="B28" s="332" t="s">
        <v>3467</v>
      </c>
      <c r="C28" s="333" t="s">
        <v>3468</v>
      </c>
      <c r="D28" s="329" t="s">
        <v>3372</v>
      </c>
      <c r="E28" s="348">
        <v>1</v>
      </c>
      <c r="F28" s="335">
        <v>10070.92</v>
      </c>
      <c r="G28" s="335">
        <v>10070.92</v>
      </c>
      <c r="H28" s="336"/>
      <c r="I28" s="336"/>
      <c r="J28" s="336"/>
      <c r="K28" s="336">
        <v>10071</v>
      </c>
      <c r="L28" s="336">
        <v>10071</v>
      </c>
      <c r="M28" s="336"/>
      <c r="N28" s="336"/>
      <c r="O28" s="336">
        <v>459</v>
      </c>
      <c r="P28" s="336">
        <v>459</v>
      </c>
      <c r="Q28" s="336"/>
    </row>
    <row r="29" spans="1:17" x14ac:dyDescent="0.2">
      <c r="A29" s="337" t="s">
        <v>291</v>
      </c>
      <c r="B29" s="256"/>
      <c r="C29" s="256"/>
      <c r="D29" s="256"/>
      <c r="E29" s="256"/>
      <c r="F29" s="256"/>
      <c r="G29" s="256"/>
      <c r="H29" s="256"/>
      <c r="I29" s="256"/>
      <c r="J29" s="256"/>
      <c r="K29" s="335">
        <v>10071</v>
      </c>
      <c r="L29" s="335">
        <v>10071</v>
      </c>
      <c r="M29" s="336"/>
      <c r="N29" s="336"/>
      <c r="O29" s="336"/>
      <c r="P29" s="335">
        <v>459</v>
      </c>
      <c r="Q29" s="336"/>
    </row>
    <row r="30" spans="1:17" x14ac:dyDescent="0.2">
      <c r="A30" s="337" t="s">
        <v>3455</v>
      </c>
      <c r="B30" s="256"/>
      <c r="C30" s="256"/>
      <c r="D30" s="256"/>
      <c r="E30" s="256"/>
      <c r="F30" s="256"/>
      <c r="G30" s="256"/>
      <c r="H30" s="256"/>
      <c r="I30" s="256"/>
      <c r="J30" s="256"/>
      <c r="K30" s="335">
        <v>2518</v>
      </c>
      <c r="L30" s="335">
        <v>2518</v>
      </c>
      <c r="M30" s="336"/>
      <c r="N30" s="336"/>
      <c r="O30" s="336"/>
      <c r="P30" s="335">
        <v>114.75</v>
      </c>
      <c r="Q30" s="336"/>
    </row>
    <row r="31" spans="1:17" x14ac:dyDescent="0.2">
      <c r="A31" s="337" t="s">
        <v>3456</v>
      </c>
      <c r="B31" s="256"/>
      <c r="C31" s="256"/>
      <c r="D31" s="256"/>
      <c r="E31" s="256"/>
      <c r="F31" s="256"/>
      <c r="G31" s="256"/>
      <c r="H31" s="256"/>
      <c r="I31" s="256"/>
      <c r="J31" s="256"/>
      <c r="K31" s="336"/>
      <c r="L31" s="336"/>
      <c r="M31" s="336"/>
      <c r="N31" s="336"/>
      <c r="O31" s="336"/>
      <c r="P31" s="336"/>
      <c r="Q31" s="336"/>
    </row>
    <row r="32" spans="1:17" x14ac:dyDescent="0.2">
      <c r="A32" s="337" t="s">
        <v>3469</v>
      </c>
      <c r="B32" s="256"/>
      <c r="C32" s="256"/>
      <c r="D32" s="256"/>
      <c r="E32" s="256"/>
      <c r="F32" s="256"/>
      <c r="G32" s="256"/>
      <c r="H32" s="256"/>
      <c r="I32" s="256"/>
      <c r="J32" s="256"/>
      <c r="K32" s="335">
        <v>-7553</v>
      </c>
      <c r="L32" s="335">
        <v>-7553</v>
      </c>
      <c r="M32" s="336"/>
      <c r="N32" s="336"/>
      <c r="O32" s="336"/>
      <c r="P32" s="335">
        <v>-344.25</v>
      </c>
      <c r="Q32" s="336"/>
    </row>
    <row r="33" spans="1:17" x14ac:dyDescent="0.2">
      <c r="A33" s="337" t="s">
        <v>244</v>
      </c>
      <c r="B33" s="256"/>
      <c r="C33" s="256"/>
      <c r="D33" s="256"/>
      <c r="E33" s="256"/>
      <c r="F33" s="256"/>
      <c r="G33" s="256"/>
      <c r="H33" s="256"/>
      <c r="I33" s="256"/>
      <c r="J33" s="256"/>
      <c r="K33" s="335">
        <v>1637</v>
      </c>
      <c r="L33" s="336"/>
      <c r="M33" s="336"/>
      <c r="N33" s="336"/>
      <c r="O33" s="336"/>
      <c r="P33" s="336"/>
      <c r="Q33" s="336"/>
    </row>
    <row r="34" spans="1:17" x14ac:dyDescent="0.2">
      <c r="A34" s="337" t="s">
        <v>245</v>
      </c>
      <c r="B34" s="256"/>
      <c r="C34" s="256"/>
      <c r="D34" s="256"/>
      <c r="E34" s="256"/>
      <c r="F34" s="256"/>
      <c r="G34" s="256"/>
      <c r="H34" s="256"/>
      <c r="I34" s="256"/>
      <c r="J34" s="256"/>
      <c r="K34" s="335">
        <v>1007</v>
      </c>
      <c r="L34" s="336"/>
      <c r="M34" s="336"/>
      <c r="N34" s="336"/>
      <c r="O34" s="336"/>
      <c r="P34" s="336"/>
      <c r="Q34" s="336"/>
    </row>
    <row r="35" spans="1:17" x14ac:dyDescent="0.2">
      <c r="A35" s="338" t="s">
        <v>3458</v>
      </c>
      <c r="B35" s="256"/>
      <c r="C35" s="256"/>
      <c r="D35" s="256"/>
      <c r="E35" s="256"/>
      <c r="F35" s="256"/>
      <c r="G35" s="256"/>
      <c r="H35" s="256"/>
      <c r="I35" s="256"/>
      <c r="J35" s="256"/>
      <c r="K35" s="339">
        <v>5162</v>
      </c>
      <c r="L35" s="336"/>
      <c r="M35" s="336"/>
      <c r="N35" s="336"/>
      <c r="O35" s="336"/>
      <c r="P35" s="339">
        <v>114.75</v>
      </c>
      <c r="Q35" s="336"/>
    </row>
    <row r="36" spans="1:17" x14ac:dyDescent="0.2">
      <c r="A36" s="337" t="s">
        <v>3470</v>
      </c>
      <c r="B36" s="256"/>
      <c r="C36" s="256"/>
      <c r="D36" s="256"/>
      <c r="E36" s="256"/>
      <c r="F36" s="256"/>
      <c r="G36" s="256"/>
      <c r="H36" s="256"/>
      <c r="I36" s="256"/>
      <c r="J36" s="256"/>
      <c r="K36" s="335">
        <v>5162</v>
      </c>
      <c r="L36" s="336"/>
      <c r="M36" s="336"/>
      <c r="N36" s="336"/>
      <c r="O36" s="336"/>
      <c r="P36" s="335">
        <v>114.75</v>
      </c>
      <c r="Q36" s="336"/>
    </row>
    <row r="37" spans="1:17" x14ac:dyDescent="0.2">
      <c r="A37" s="337" t="s">
        <v>252</v>
      </c>
      <c r="B37" s="256"/>
      <c r="C37" s="256"/>
      <c r="D37" s="256"/>
      <c r="E37" s="256"/>
      <c r="F37" s="256"/>
      <c r="G37" s="256"/>
      <c r="H37" s="256"/>
      <c r="I37" s="256"/>
      <c r="J37" s="256"/>
      <c r="K37" s="335">
        <v>5162</v>
      </c>
      <c r="L37" s="336"/>
      <c r="M37" s="336"/>
      <c r="N37" s="336"/>
      <c r="O37" s="336"/>
      <c r="P37" s="335">
        <v>114.75</v>
      </c>
      <c r="Q37" s="336"/>
    </row>
    <row r="38" spans="1:17" x14ac:dyDescent="0.2">
      <c r="A38" s="337" t="s">
        <v>253</v>
      </c>
      <c r="B38" s="256"/>
      <c r="C38" s="256"/>
      <c r="D38" s="256"/>
      <c r="E38" s="256"/>
      <c r="F38" s="256"/>
      <c r="G38" s="256"/>
      <c r="H38" s="256"/>
      <c r="I38" s="256"/>
      <c r="J38" s="256"/>
      <c r="K38" s="336"/>
      <c r="L38" s="336"/>
      <c r="M38" s="336"/>
      <c r="N38" s="336"/>
      <c r="O38" s="336"/>
      <c r="P38" s="336"/>
      <c r="Q38" s="336"/>
    </row>
    <row r="39" spans="1:17" x14ac:dyDescent="0.2">
      <c r="A39" s="337" t="s">
        <v>255</v>
      </c>
      <c r="B39" s="256"/>
      <c r="C39" s="256"/>
      <c r="D39" s="256"/>
      <c r="E39" s="256"/>
      <c r="F39" s="256"/>
      <c r="G39" s="256"/>
      <c r="H39" s="256"/>
      <c r="I39" s="256"/>
      <c r="J39" s="256"/>
      <c r="K39" s="335">
        <v>2518</v>
      </c>
      <c r="L39" s="336"/>
      <c r="M39" s="336"/>
      <c r="N39" s="336"/>
      <c r="O39" s="336"/>
      <c r="P39" s="336"/>
      <c r="Q39" s="336"/>
    </row>
    <row r="40" spans="1:17" x14ac:dyDescent="0.2">
      <c r="A40" s="337" t="s">
        <v>256</v>
      </c>
      <c r="B40" s="256"/>
      <c r="C40" s="256"/>
      <c r="D40" s="256"/>
      <c r="E40" s="256"/>
      <c r="F40" s="256"/>
      <c r="G40" s="256"/>
      <c r="H40" s="256"/>
      <c r="I40" s="256"/>
      <c r="J40" s="256"/>
      <c r="K40" s="335">
        <v>1637</v>
      </c>
      <c r="L40" s="336"/>
      <c r="M40" s="336"/>
      <c r="N40" s="336"/>
      <c r="O40" s="336"/>
      <c r="P40" s="336"/>
      <c r="Q40" s="336"/>
    </row>
    <row r="41" spans="1:17" x14ac:dyDescent="0.2">
      <c r="A41" s="337" t="s">
        <v>257</v>
      </c>
      <c r="B41" s="256"/>
      <c r="C41" s="256"/>
      <c r="D41" s="256"/>
      <c r="E41" s="256"/>
      <c r="F41" s="256"/>
      <c r="G41" s="256"/>
      <c r="H41" s="256"/>
      <c r="I41" s="256"/>
      <c r="J41" s="256"/>
      <c r="K41" s="335">
        <v>1007</v>
      </c>
      <c r="L41" s="336"/>
      <c r="M41" s="336"/>
      <c r="N41" s="336"/>
      <c r="O41" s="336"/>
      <c r="P41" s="336"/>
      <c r="Q41" s="336"/>
    </row>
    <row r="42" spans="1:17" x14ac:dyDescent="0.2">
      <c r="A42" s="338" t="s">
        <v>293</v>
      </c>
      <c r="B42" s="256"/>
      <c r="C42" s="256"/>
      <c r="D42" s="256"/>
      <c r="E42" s="256"/>
      <c r="F42" s="256"/>
      <c r="G42" s="256"/>
      <c r="H42" s="256"/>
      <c r="I42" s="256"/>
      <c r="J42" s="256"/>
      <c r="K42" s="339">
        <v>5162</v>
      </c>
      <c r="L42" s="336"/>
      <c r="M42" s="336"/>
      <c r="N42" s="336"/>
      <c r="O42" s="336"/>
      <c r="P42" s="339">
        <v>114.75</v>
      </c>
      <c r="Q42" s="336"/>
    </row>
    <row r="43" spans="1:17" x14ac:dyDescent="0.2">
      <c r="A43" s="340"/>
      <c r="B43" s="341"/>
      <c r="C43" s="342"/>
      <c r="D43" s="343"/>
      <c r="E43" s="344"/>
      <c r="F43" s="345"/>
      <c r="G43" s="345"/>
      <c r="H43" s="345"/>
      <c r="I43" s="345"/>
      <c r="J43" s="345"/>
      <c r="K43" s="345"/>
      <c r="L43" s="345"/>
      <c r="M43" s="345"/>
      <c r="N43" s="345"/>
      <c r="O43" s="345"/>
      <c r="P43" s="345"/>
      <c r="Q43" s="345"/>
    </row>
    <row r="44" spans="1:17" x14ac:dyDescent="0.2">
      <c r="A44" s="340"/>
      <c r="B44" s="341"/>
      <c r="C44" s="342"/>
      <c r="D44" s="343"/>
      <c r="E44" s="344"/>
      <c r="F44" s="345"/>
      <c r="G44" s="345"/>
      <c r="H44" s="345"/>
      <c r="I44" s="345"/>
      <c r="J44" s="345"/>
      <c r="K44" s="345"/>
      <c r="L44" s="345"/>
      <c r="M44" s="345"/>
      <c r="N44" s="345"/>
      <c r="O44" s="345"/>
      <c r="P44" s="345"/>
      <c r="Q44" s="345"/>
    </row>
    <row r="45" spans="1:17" x14ac:dyDescent="0.2">
      <c r="A45" s="340"/>
      <c r="B45" s="341"/>
      <c r="C45" s="342"/>
      <c r="D45" s="343"/>
      <c r="E45" s="344"/>
      <c r="F45" s="345"/>
      <c r="G45" s="345"/>
      <c r="H45" s="345"/>
      <c r="I45" s="345"/>
      <c r="J45" s="345"/>
      <c r="K45" s="345"/>
      <c r="L45" s="345"/>
      <c r="M45" s="345"/>
      <c r="N45" s="345"/>
      <c r="O45" s="345"/>
      <c r="P45" s="345"/>
      <c r="Q45" s="345"/>
    </row>
    <row r="46" spans="1:17" x14ac:dyDescent="0.2">
      <c r="A46" s="346" t="s">
        <v>3460</v>
      </c>
      <c r="B46" s="284"/>
      <c r="C46" s="284"/>
      <c r="D46" s="284"/>
      <c r="E46" s="284"/>
      <c r="F46" s="284"/>
      <c r="G46" s="284"/>
      <c r="H46" s="284"/>
      <c r="I46" s="284"/>
      <c r="J46" s="284"/>
      <c r="K46" s="284"/>
      <c r="L46" s="284"/>
      <c r="M46" s="284"/>
      <c r="N46" s="284"/>
      <c r="O46" s="284"/>
      <c r="P46" s="284"/>
      <c r="Q46" s="284"/>
    </row>
    <row r="47" spans="1:17" x14ac:dyDescent="0.2">
      <c r="A47" s="347" t="s">
        <v>304</v>
      </c>
      <c r="B47" s="284"/>
      <c r="C47" s="284"/>
      <c r="D47" s="284"/>
      <c r="E47" s="284"/>
      <c r="F47" s="284"/>
      <c r="G47" s="284"/>
      <c r="H47" s="284"/>
      <c r="I47" s="284"/>
      <c r="J47" s="284"/>
      <c r="K47" s="284"/>
      <c r="L47" s="284"/>
      <c r="M47" s="284"/>
      <c r="N47" s="284"/>
      <c r="O47" s="284"/>
      <c r="P47" s="284"/>
      <c r="Q47" s="284"/>
    </row>
    <row r="48" spans="1:17" x14ac:dyDescent="0.2">
      <c r="A48" s="340"/>
      <c r="B48" s="341"/>
      <c r="C48" s="342"/>
      <c r="D48" s="343"/>
      <c r="E48" s="344"/>
      <c r="F48" s="345"/>
      <c r="G48" s="345"/>
      <c r="H48" s="345"/>
      <c r="I48" s="345"/>
      <c r="J48" s="345"/>
      <c r="K48" s="345"/>
      <c r="L48" s="345"/>
      <c r="M48" s="345"/>
      <c r="N48" s="345"/>
      <c r="O48" s="345"/>
      <c r="P48" s="345"/>
      <c r="Q48" s="345"/>
    </row>
    <row r="49" spans="1:17" x14ac:dyDescent="0.2">
      <c r="A49" s="346" t="s">
        <v>3461</v>
      </c>
      <c r="B49" s="284"/>
      <c r="C49" s="284"/>
      <c r="D49" s="284"/>
      <c r="E49" s="284"/>
      <c r="F49" s="284"/>
      <c r="G49" s="284"/>
      <c r="H49" s="284"/>
      <c r="I49" s="284"/>
      <c r="J49" s="284"/>
      <c r="K49" s="284"/>
      <c r="L49" s="284"/>
      <c r="M49" s="284"/>
      <c r="N49" s="284"/>
      <c r="O49" s="284"/>
      <c r="P49" s="284"/>
      <c r="Q49" s="284"/>
    </row>
    <row r="50" spans="1:17" x14ac:dyDescent="0.2">
      <c r="A50" s="347" t="s">
        <v>304</v>
      </c>
      <c r="B50" s="284"/>
      <c r="C50" s="284"/>
      <c r="D50" s="284"/>
      <c r="E50" s="284"/>
      <c r="F50" s="284"/>
      <c r="G50" s="284"/>
      <c r="H50" s="284"/>
      <c r="I50" s="284"/>
      <c r="J50" s="284"/>
      <c r="K50" s="284"/>
      <c r="L50" s="284"/>
      <c r="M50" s="284"/>
      <c r="N50" s="284"/>
      <c r="O50" s="284"/>
      <c r="P50" s="284"/>
      <c r="Q50" s="284"/>
    </row>
  </sheetData>
  <mergeCells count="37">
    <mergeCell ref="A50:Q50"/>
    <mergeCell ref="A40:J40"/>
    <mergeCell ref="A41:J41"/>
    <mergeCell ref="A42:J42"/>
    <mergeCell ref="A46:Q46"/>
    <mergeCell ref="A47:Q47"/>
    <mergeCell ref="A49:Q49"/>
    <mergeCell ref="A34:J34"/>
    <mergeCell ref="A35:J35"/>
    <mergeCell ref="A36:J36"/>
    <mergeCell ref="A37:J37"/>
    <mergeCell ref="A38:J38"/>
    <mergeCell ref="A39:J39"/>
    <mergeCell ref="A27:Q27"/>
    <mergeCell ref="A29:J29"/>
    <mergeCell ref="A30:J30"/>
    <mergeCell ref="A31:J31"/>
    <mergeCell ref="A32:J32"/>
    <mergeCell ref="A33:J33"/>
    <mergeCell ref="O23:O25"/>
    <mergeCell ref="P23:P25"/>
    <mergeCell ref="Q23:Q25"/>
    <mergeCell ref="F24:F25"/>
    <mergeCell ref="G24:I24"/>
    <mergeCell ref="J24:J25"/>
    <mergeCell ref="K24:K25"/>
    <mergeCell ref="L24:N24"/>
    <mergeCell ref="J17:K17"/>
    <mergeCell ref="J18:K18"/>
    <mergeCell ref="J19:K19"/>
    <mergeCell ref="A23:A25"/>
    <mergeCell ref="B23:B25"/>
    <mergeCell ref="C23:C25"/>
    <mergeCell ref="D23:D25"/>
    <mergeCell ref="E23:E25"/>
    <mergeCell ref="F23:I23"/>
    <mergeCell ref="J23:N2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144"/>
  <sheetViews>
    <sheetView workbookViewId="0">
      <selection activeCell="P34" sqref="P34"/>
    </sheetView>
  </sheetViews>
  <sheetFormatPr defaultRowHeight="12.75" x14ac:dyDescent="0.2"/>
  <cols>
    <col min="3" max="3" width="39.42578125" customWidth="1"/>
  </cols>
  <sheetData>
    <row r="1" spans="1:17" x14ac:dyDescent="0.2">
      <c r="A1" s="298" t="s">
        <v>102</v>
      </c>
      <c r="B1" s="293"/>
      <c r="C1" s="294"/>
      <c r="D1" s="295"/>
      <c r="E1" s="295"/>
      <c r="F1" s="296"/>
      <c r="G1" s="296"/>
      <c r="H1" s="296"/>
      <c r="I1" s="296"/>
      <c r="J1" s="296"/>
      <c r="K1" s="296"/>
      <c r="L1" s="296"/>
      <c r="M1" s="298" t="s">
        <v>3435</v>
      </c>
      <c r="N1" s="296"/>
      <c r="O1" s="296"/>
      <c r="P1" s="296"/>
    </row>
    <row r="2" spans="1:17" x14ac:dyDescent="0.2">
      <c r="A2" s="298" t="s">
        <v>3436</v>
      </c>
      <c r="B2" s="293"/>
      <c r="C2" s="294"/>
      <c r="D2" s="295"/>
      <c r="E2" s="295"/>
      <c r="F2" s="296"/>
      <c r="G2" s="296"/>
      <c r="H2" s="296"/>
      <c r="I2" s="296"/>
      <c r="J2" s="296"/>
      <c r="K2" s="296"/>
      <c r="L2" s="296"/>
      <c r="M2" s="298" t="s">
        <v>3437</v>
      </c>
      <c r="N2" s="296"/>
      <c r="O2" s="296"/>
      <c r="P2" s="296"/>
    </row>
    <row r="3" spans="1:17" x14ac:dyDescent="0.2">
      <c r="A3" s="299"/>
      <c r="B3" s="293"/>
      <c r="C3" s="295"/>
      <c r="D3" s="297"/>
      <c r="E3" s="296"/>
      <c r="F3" s="296"/>
      <c r="G3" s="299" t="s">
        <v>3438</v>
      </c>
      <c r="H3" s="296"/>
      <c r="I3" s="300"/>
      <c r="J3" s="300"/>
      <c r="K3" s="300"/>
      <c r="L3" s="296"/>
      <c r="M3" s="296"/>
      <c r="N3" s="296"/>
      <c r="O3" s="296"/>
      <c r="P3" s="296"/>
    </row>
    <row r="4" spans="1:17" x14ac:dyDescent="0.2">
      <c r="A4" s="299"/>
      <c r="B4" s="293"/>
      <c r="C4" s="295"/>
      <c r="D4" s="301"/>
      <c r="E4" s="302"/>
      <c r="F4" s="302"/>
      <c r="G4" s="303" t="s">
        <v>106</v>
      </c>
      <c r="H4" s="303"/>
      <c r="I4" s="304"/>
      <c r="J4" s="305"/>
      <c r="K4" s="296"/>
      <c r="L4" s="296"/>
      <c r="M4" s="296"/>
      <c r="N4" s="296"/>
      <c r="O4" s="296"/>
      <c r="P4" s="296"/>
    </row>
    <row r="5" spans="1:17" x14ac:dyDescent="0.2">
      <c r="A5" s="299"/>
      <c r="B5" s="293"/>
      <c r="C5" s="295"/>
      <c r="D5" s="297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</row>
    <row r="6" spans="1:17" x14ac:dyDescent="0.2">
      <c r="A6" s="299"/>
      <c r="B6" s="293"/>
      <c r="C6" s="295"/>
      <c r="D6" s="297"/>
      <c r="E6" s="296"/>
      <c r="F6" s="296"/>
      <c r="G6" s="306" t="s">
        <v>3471</v>
      </c>
      <c r="H6" s="306"/>
      <c r="I6" s="306"/>
      <c r="J6" s="296"/>
      <c r="K6" s="296"/>
      <c r="L6" s="296"/>
      <c r="M6" s="296"/>
      <c r="N6" s="296"/>
      <c r="O6" s="296"/>
      <c r="P6" s="296"/>
    </row>
    <row r="7" spans="1:17" x14ac:dyDescent="0.2">
      <c r="A7" s="299"/>
      <c r="B7" s="293"/>
      <c r="C7" s="295"/>
      <c r="D7" s="297"/>
      <c r="E7" s="296"/>
      <c r="F7" s="296"/>
      <c r="G7" s="299" t="s">
        <v>108</v>
      </c>
      <c r="H7" s="299"/>
      <c r="I7" s="299"/>
      <c r="J7" s="296"/>
      <c r="K7" s="296"/>
      <c r="L7" s="296"/>
      <c r="M7" s="296"/>
      <c r="N7" s="296"/>
      <c r="O7" s="296"/>
      <c r="P7" s="296"/>
    </row>
    <row r="8" spans="1:17" x14ac:dyDescent="0.2">
      <c r="A8" s="299"/>
      <c r="B8" s="293"/>
      <c r="C8" s="295"/>
      <c r="D8" s="297"/>
      <c r="E8" s="296"/>
      <c r="F8" s="296"/>
      <c r="G8" s="296"/>
      <c r="H8" s="296"/>
      <c r="I8" s="296"/>
      <c r="J8" s="296"/>
      <c r="K8" s="296"/>
      <c r="L8" s="296"/>
      <c r="M8" s="296"/>
      <c r="N8" s="296"/>
      <c r="O8" s="296"/>
      <c r="P8" s="296"/>
    </row>
    <row r="9" spans="1:17" x14ac:dyDescent="0.2">
      <c r="A9" s="299"/>
      <c r="B9" s="293"/>
      <c r="C9" s="307" t="s">
        <v>3440</v>
      </c>
      <c r="D9" s="308" t="s">
        <v>88</v>
      </c>
      <c r="E9" s="300"/>
      <c r="F9" s="300"/>
      <c r="G9" s="309"/>
      <c r="H9" s="300"/>
      <c r="I9" s="300"/>
      <c r="J9" s="300"/>
      <c r="K9" s="300"/>
      <c r="L9" s="300"/>
      <c r="M9" s="300"/>
      <c r="N9" s="296"/>
      <c r="O9" s="296"/>
      <c r="P9" s="296"/>
    </row>
    <row r="10" spans="1:17" x14ac:dyDescent="0.2">
      <c r="A10" s="299"/>
      <c r="B10" s="293"/>
      <c r="C10" s="307"/>
      <c r="D10" s="310" t="s">
        <v>3441</v>
      </c>
      <c r="E10" s="311"/>
      <c r="F10" s="311"/>
      <c r="G10" s="312"/>
      <c r="H10" s="311"/>
      <c r="I10" s="311"/>
      <c r="J10" s="311"/>
      <c r="K10" s="311"/>
      <c r="L10" s="311"/>
      <c r="M10" s="311"/>
      <c r="N10" s="296"/>
      <c r="O10" s="296"/>
      <c r="P10" s="296"/>
    </row>
    <row r="11" spans="1:17" x14ac:dyDescent="0.2">
      <c r="A11" s="299"/>
      <c r="B11" s="293"/>
      <c r="C11" s="295"/>
      <c r="D11" s="313"/>
      <c r="E11" s="302"/>
      <c r="F11" s="302"/>
      <c r="G11" s="303" t="s">
        <v>110</v>
      </c>
      <c r="H11" s="303"/>
      <c r="I11" s="303"/>
      <c r="J11" s="302"/>
      <c r="K11" s="305"/>
      <c r="L11" s="296"/>
      <c r="M11" s="296"/>
      <c r="N11" s="296"/>
      <c r="O11" s="296"/>
      <c r="P11" s="296"/>
      <c r="Q11" s="297"/>
    </row>
    <row r="12" spans="1:17" x14ac:dyDescent="0.2">
      <c r="A12" s="314"/>
      <c r="B12" s="315"/>
      <c r="C12" s="295"/>
      <c r="D12" s="297"/>
      <c r="E12" s="296"/>
      <c r="F12" s="296"/>
      <c r="G12" s="296"/>
      <c r="H12" s="296"/>
      <c r="I12" s="296"/>
      <c r="J12" s="296"/>
      <c r="K12" s="296"/>
      <c r="L12" s="296"/>
      <c r="M12" s="296"/>
      <c r="N12" s="296"/>
      <c r="O12" s="296"/>
      <c r="P12" s="296"/>
      <c r="Q12" s="297"/>
    </row>
    <row r="13" spans="1:17" x14ac:dyDescent="0.2">
      <c r="A13" s="299"/>
      <c r="B13" s="293"/>
      <c r="C13" s="295"/>
      <c r="D13" s="316" t="s">
        <v>3463</v>
      </c>
      <c r="E13" s="296"/>
      <c r="F13" s="296"/>
      <c r="G13" s="296"/>
      <c r="H13" s="316"/>
      <c r="I13" s="316"/>
      <c r="J13" s="316"/>
      <c r="K13" s="296"/>
      <c r="L13" s="296"/>
      <c r="M13" s="296"/>
      <c r="N13" s="296"/>
      <c r="O13" s="296"/>
      <c r="P13" s="296"/>
      <c r="Q13" s="296"/>
    </row>
    <row r="14" spans="1:17" x14ac:dyDescent="0.2">
      <c r="A14" s="299"/>
      <c r="B14" s="293"/>
      <c r="C14" s="295"/>
      <c r="D14" s="316" t="s">
        <v>3365</v>
      </c>
      <c r="E14" s="296"/>
      <c r="F14" s="296"/>
      <c r="G14" s="296"/>
      <c r="H14" s="316"/>
      <c r="I14" s="316"/>
      <c r="J14" s="317" t="s">
        <v>3472</v>
      </c>
      <c r="K14" s="241"/>
      <c r="L14" s="298" t="s">
        <v>114</v>
      </c>
      <c r="M14" s="296"/>
      <c r="N14" s="296"/>
      <c r="O14" s="296"/>
      <c r="P14" s="296"/>
      <c r="Q14" s="297"/>
    </row>
    <row r="15" spans="1:17" x14ac:dyDescent="0.2">
      <c r="A15" s="299"/>
      <c r="B15" s="293"/>
      <c r="C15" s="295"/>
      <c r="D15" s="316" t="s">
        <v>3444</v>
      </c>
      <c r="E15" s="296"/>
      <c r="F15" s="296"/>
      <c r="G15" s="296"/>
      <c r="H15" s="316"/>
      <c r="I15" s="316"/>
      <c r="J15" s="317" t="s">
        <v>3473</v>
      </c>
      <c r="K15" s="241"/>
      <c r="L15" s="298" t="s">
        <v>114</v>
      </c>
      <c r="M15" s="296"/>
      <c r="N15" s="296"/>
      <c r="O15" s="296"/>
      <c r="P15" s="296"/>
      <c r="Q15" s="297"/>
    </row>
    <row r="16" spans="1:17" x14ac:dyDescent="0.2">
      <c r="A16" s="299"/>
      <c r="B16" s="293"/>
      <c r="C16" s="295"/>
      <c r="D16" s="316" t="s">
        <v>117</v>
      </c>
      <c r="E16" s="296"/>
      <c r="F16" s="296"/>
      <c r="G16" s="296"/>
      <c r="H16" s="316"/>
      <c r="I16" s="316"/>
      <c r="J16" s="317" t="s">
        <v>3474</v>
      </c>
      <c r="K16" s="241"/>
      <c r="L16" s="298" t="s">
        <v>119</v>
      </c>
      <c r="M16" s="296"/>
      <c r="N16" s="296"/>
      <c r="O16" s="296"/>
      <c r="P16" s="296"/>
      <c r="Q16" s="297"/>
    </row>
    <row r="17" spans="1:17" x14ac:dyDescent="0.2">
      <c r="A17" s="299"/>
      <c r="B17" s="293"/>
      <c r="C17" s="295"/>
      <c r="D17" s="318" t="s">
        <v>3447</v>
      </c>
      <c r="E17" s="296"/>
      <c r="F17" s="296"/>
      <c r="G17" s="296"/>
      <c r="H17" s="296"/>
      <c r="I17" s="296"/>
      <c r="J17" s="296"/>
      <c r="K17" s="296"/>
      <c r="L17" s="296"/>
      <c r="M17" s="296"/>
      <c r="N17" s="296"/>
      <c r="O17" s="296"/>
      <c r="P17" s="296"/>
      <c r="Q17" s="297"/>
    </row>
    <row r="18" spans="1:17" x14ac:dyDescent="0.2">
      <c r="A18" s="299"/>
      <c r="B18" s="293"/>
      <c r="C18" s="294"/>
      <c r="D18" s="295"/>
      <c r="E18" s="299"/>
      <c r="F18" s="296"/>
      <c r="G18" s="296"/>
      <c r="H18" s="296"/>
      <c r="I18" s="296"/>
      <c r="J18" s="296"/>
      <c r="K18" s="296"/>
      <c r="L18" s="296"/>
      <c r="M18" s="296"/>
      <c r="N18" s="296"/>
      <c r="O18" s="296"/>
      <c r="P18" s="296"/>
      <c r="Q18" s="297"/>
    </row>
    <row r="19" spans="1:17" x14ac:dyDescent="0.2">
      <c r="A19" s="299"/>
      <c r="B19" s="293"/>
      <c r="C19" s="294"/>
      <c r="D19" s="295"/>
      <c r="E19" s="299"/>
      <c r="F19" s="296"/>
      <c r="G19" s="296"/>
      <c r="H19" s="296"/>
      <c r="I19" s="296"/>
      <c r="J19" s="296"/>
      <c r="K19" s="296"/>
      <c r="L19" s="296"/>
      <c r="M19" s="296"/>
      <c r="N19" s="296"/>
      <c r="O19" s="296"/>
      <c r="P19" s="296"/>
      <c r="Q19" s="297"/>
    </row>
    <row r="20" spans="1:17" x14ac:dyDescent="0.2">
      <c r="A20" s="319" t="s">
        <v>121</v>
      </c>
      <c r="B20" s="320" t="s">
        <v>122</v>
      </c>
      <c r="C20" s="319" t="s">
        <v>123</v>
      </c>
      <c r="D20" s="319" t="s">
        <v>124</v>
      </c>
      <c r="E20" s="319" t="s">
        <v>3448</v>
      </c>
      <c r="F20" s="319" t="s">
        <v>126</v>
      </c>
      <c r="G20" s="321"/>
      <c r="H20" s="321"/>
      <c r="I20" s="321"/>
      <c r="J20" s="319" t="s">
        <v>127</v>
      </c>
      <c r="K20" s="322"/>
      <c r="L20" s="322"/>
      <c r="M20" s="322"/>
      <c r="N20" s="322"/>
      <c r="O20" s="319" t="s">
        <v>128</v>
      </c>
      <c r="P20" s="319" t="s">
        <v>129</v>
      </c>
      <c r="Q20" s="323" t="s">
        <v>3449</v>
      </c>
    </row>
    <row r="21" spans="1:17" x14ac:dyDescent="0.2">
      <c r="A21" s="321"/>
      <c r="B21" s="324"/>
      <c r="C21" s="325"/>
      <c r="D21" s="319"/>
      <c r="E21" s="319"/>
      <c r="F21" s="319" t="s">
        <v>0</v>
      </c>
      <c r="G21" s="319" t="s">
        <v>132</v>
      </c>
      <c r="H21" s="321"/>
      <c r="I21" s="321"/>
      <c r="J21" s="319" t="s">
        <v>3450</v>
      </c>
      <c r="K21" s="319" t="s">
        <v>0</v>
      </c>
      <c r="L21" s="319" t="s">
        <v>132</v>
      </c>
      <c r="M21" s="321"/>
      <c r="N21" s="321"/>
      <c r="O21" s="319"/>
      <c r="P21" s="319"/>
      <c r="Q21" s="323"/>
    </row>
    <row r="22" spans="1:17" x14ac:dyDescent="0.2">
      <c r="A22" s="321"/>
      <c r="B22" s="324"/>
      <c r="C22" s="325"/>
      <c r="D22" s="319"/>
      <c r="E22" s="319"/>
      <c r="F22" s="321"/>
      <c r="G22" s="326" t="s">
        <v>133</v>
      </c>
      <c r="H22" s="326" t="s">
        <v>134</v>
      </c>
      <c r="I22" s="326" t="s">
        <v>135</v>
      </c>
      <c r="J22" s="325"/>
      <c r="K22" s="321"/>
      <c r="L22" s="326" t="s">
        <v>133</v>
      </c>
      <c r="M22" s="326" t="s">
        <v>134</v>
      </c>
      <c r="N22" s="326" t="s">
        <v>135</v>
      </c>
      <c r="O22" s="319"/>
      <c r="P22" s="319"/>
      <c r="Q22" s="323"/>
    </row>
    <row r="23" spans="1:17" x14ac:dyDescent="0.2">
      <c r="A23" s="327">
        <v>1</v>
      </c>
      <c r="B23" s="328">
        <v>2</v>
      </c>
      <c r="C23" s="326">
        <v>3</v>
      </c>
      <c r="D23" s="326">
        <v>4</v>
      </c>
      <c r="E23" s="329">
        <v>5</v>
      </c>
      <c r="F23" s="330">
        <v>6</v>
      </c>
      <c r="G23" s="330">
        <v>7</v>
      </c>
      <c r="H23" s="330">
        <v>8</v>
      </c>
      <c r="I23" s="330">
        <v>9</v>
      </c>
      <c r="J23" s="330">
        <v>10</v>
      </c>
      <c r="K23" s="330">
        <v>11</v>
      </c>
      <c r="L23" s="330">
        <v>12</v>
      </c>
      <c r="M23" s="330">
        <v>13</v>
      </c>
      <c r="N23" s="330">
        <v>14</v>
      </c>
      <c r="O23" s="330">
        <v>15</v>
      </c>
      <c r="P23" s="330">
        <v>16</v>
      </c>
      <c r="Q23" s="330">
        <v>17</v>
      </c>
    </row>
    <row r="24" spans="1:17" x14ac:dyDescent="0.2">
      <c r="A24" s="331" t="s">
        <v>3451</v>
      </c>
      <c r="B24" s="256"/>
      <c r="C24" s="256"/>
      <c r="D24" s="256"/>
      <c r="E24" s="256"/>
      <c r="F24" s="256"/>
      <c r="G24" s="256"/>
      <c r="H24" s="256"/>
      <c r="I24" s="256"/>
      <c r="J24" s="256"/>
      <c r="K24" s="256"/>
      <c r="L24" s="256"/>
      <c r="M24" s="256"/>
      <c r="N24" s="256"/>
      <c r="O24" s="256"/>
      <c r="P24" s="256"/>
      <c r="Q24" s="256"/>
    </row>
    <row r="25" spans="1:17" ht="24" x14ac:dyDescent="0.2">
      <c r="A25" s="327">
        <v>1</v>
      </c>
      <c r="B25" s="332" t="s">
        <v>3467</v>
      </c>
      <c r="C25" s="333" t="s">
        <v>3468</v>
      </c>
      <c r="D25" s="329" t="s">
        <v>3372</v>
      </c>
      <c r="E25" s="348">
        <v>1</v>
      </c>
      <c r="F25" s="335">
        <v>10070.92</v>
      </c>
      <c r="G25" s="335">
        <v>10070.92</v>
      </c>
      <c r="H25" s="336"/>
      <c r="I25" s="336"/>
      <c r="J25" s="336"/>
      <c r="K25" s="336">
        <v>10071</v>
      </c>
      <c r="L25" s="336">
        <v>10071</v>
      </c>
      <c r="M25" s="336"/>
      <c r="N25" s="336"/>
      <c r="O25" s="336">
        <v>459</v>
      </c>
      <c r="P25" s="336">
        <v>459</v>
      </c>
      <c r="Q25" s="336"/>
    </row>
    <row r="26" spans="1:17" x14ac:dyDescent="0.2">
      <c r="A26" s="337" t="s">
        <v>291</v>
      </c>
      <c r="B26" s="256"/>
      <c r="C26" s="256"/>
      <c r="D26" s="256"/>
      <c r="E26" s="256"/>
      <c r="F26" s="256"/>
      <c r="G26" s="256"/>
      <c r="H26" s="256"/>
      <c r="I26" s="256"/>
      <c r="J26" s="256"/>
      <c r="K26" s="335">
        <v>10071</v>
      </c>
      <c r="L26" s="335">
        <v>10071</v>
      </c>
      <c r="M26" s="336"/>
      <c r="N26" s="336"/>
      <c r="O26" s="336"/>
      <c r="P26" s="335">
        <v>459</v>
      </c>
      <c r="Q26" s="336"/>
    </row>
    <row r="27" spans="1:17" x14ac:dyDescent="0.2">
      <c r="A27" s="337" t="s">
        <v>3455</v>
      </c>
      <c r="B27" s="256"/>
      <c r="C27" s="256"/>
      <c r="D27" s="256"/>
      <c r="E27" s="256"/>
      <c r="F27" s="256"/>
      <c r="G27" s="256"/>
      <c r="H27" s="256"/>
      <c r="I27" s="256"/>
      <c r="J27" s="256"/>
      <c r="K27" s="335">
        <v>7553</v>
      </c>
      <c r="L27" s="335">
        <v>7553</v>
      </c>
      <c r="M27" s="336"/>
      <c r="N27" s="336"/>
      <c r="O27" s="336"/>
      <c r="P27" s="335">
        <v>344.25</v>
      </c>
      <c r="Q27" s="336"/>
    </row>
    <row r="28" spans="1:17" x14ac:dyDescent="0.2">
      <c r="A28" s="337" t="s">
        <v>3456</v>
      </c>
      <c r="B28" s="256"/>
      <c r="C28" s="256"/>
      <c r="D28" s="256"/>
      <c r="E28" s="256"/>
      <c r="F28" s="256"/>
      <c r="G28" s="256"/>
      <c r="H28" s="256"/>
      <c r="I28" s="256"/>
      <c r="J28" s="256"/>
      <c r="K28" s="336"/>
      <c r="L28" s="336"/>
      <c r="M28" s="336"/>
      <c r="N28" s="336"/>
      <c r="O28" s="336"/>
      <c r="P28" s="336"/>
      <c r="Q28" s="336"/>
    </row>
    <row r="29" spans="1:17" x14ac:dyDescent="0.2">
      <c r="A29" s="337" t="s">
        <v>3475</v>
      </c>
      <c r="B29" s="256"/>
      <c r="C29" s="256"/>
      <c r="D29" s="256"/>
      <c r="E29" s="256"/>
      <c r="F29" s="256"/>
      <c r="G29" s="256"/>
      <c r="H29" s="256"/>
      <c r="I29" s="256"/>
      <c r="J29" s="256"/>
      <c r="K29" s="335">
        <v>-2518</v>
      </c>
      <c r="L29" s="335">
        <v>-2518</v>
      </c>
      <c r="M29" s="336"/>
      <c r="N29" s="336"/>
      <c r="O29" s="336"/>
      <c r="P29" s="335">
        <v>-114.75</v>
      </c>
      <c r="Q29" s="336"/>
    </row>
    <row r="30" spans="1:17" x14ac:dyDescent="0.2">
      <c r="A30" s="337" t="s">
        <v>244</v>
      </c>
      <c r="B30" s="256"/>
      <c r="C30" s="256"/>
      <c r="D30" s="256"/>
      <c r="E30" s="256"/>
      <c r="F30" s="256"/>
      <c r="G30" s="256"/>
      <c r="H30" s="256"/>
      <c r="I30" s="256"/>
      <c r="J30" s="256"/>
      <c r="K30" s="335">
        <v>4909</v>
      </c>
      <c r="L30" s="336"/>
      <c r="M30" s="336"/>
      <c r="N30" s="336"/>
      <c r="O30" s="336"/>
      <c r="P30" s="336"/>
      <c r="Q30" s="336"/>
    </row>
    <row r="31" spans="1:17" x14ac:dyDescent="0.2">
      <c r="A31" s="337" t="s">
        <v>245</v>
      </c>
      <c r="B31" s="256"/>
      <c r="C31" s="256"/>
      <c r="D31" s="256"/>
      <c r="E31" s="256"/>
      <c r="F31" s="256"/>
      <c r="G31" s="256"/>
      <c r="H31" s="256"/>
      <c r="I31" s="256"/>
      <c r="J31" s="256"/>
      <c r="K31" s="335">
        <v>3021</v>
      </c>
      <c r="L31" s="336"/>
      <c r="M31" s="336"/>
      <c r="N31" s="336"/>
      <c r="O31" s="336"/>
      <c r="P31" s="336"/>
      <c r="Q31" s="336"/>
    </row>
    <row r="32" spans="1:17" x14ac:dyDescent="0.2">
      <c r="A32" s="338" t="s">
        <v>3458</v>
      </c>
      <c r="B32" s="256"/>
      <c r="C32" s="256"/>
      <c r="D32" s="256"/>
      <c r="E32" s="256"/>
      <c r="F32" s="256"/>
      <c r="G32" s="256"/>
      <c r="H32" s="256"/>
      <c r="I32" s="256"/>
      <c r="J32" s="256"/>
      <c r="K32" s="339">
        <v>15483</v>
      </c>
      <c r="L32" s="336"/>
      <c r="M32" s="336"/>
      <c r="N32" s="336"/>
      <c r="O32" s="336"/>
      <c r="P32" s="339">
        <v>344.25</v>
      </c>
      <c r="Q32" s="336"/>
    </row>
    <row r="33" spans="1:17" x14ac:dyDescent="0.2">
      <c r="A33" s="337" t="s">
        <v>3476</v>
      </c>
      <c r="B33" s="256"/>
      <c r="C33" s="256"/>
      <c r="D33" s="256"/>
      <c r="E33" s="256"/>
      <c r="F33" s="256"/>
      <c r="G33" s="256"/>
      <c r="H33" s="256"/>
      <c r="I33" s="256"/>
      <c r="J33" s="256"/>
      <c r="K33" s="335">
        <v>15483</v>
      </c>
      <c r="L33" s="336"/>
      <c r="M33" s="336"/>
      <c r="N33" s="336"/>
      <c r="O33" s="336"/>
      <c r="P33" s="335">
        <v>344.25</v>
      </c>
      <c r="Q33" s="336"/>
    </row>
    <row r="34" spans="1:17" x14ac:dyDescent="0.2">
      <c r="A34" s="337" t="s">
        <v>252</v>
      </c>
      <c r="B34" s="256"/>
      <c r="C34" s="256"/>
      <c r="D34" s="256"/>
      <c r="E34" s="256"/>
      <c r="F34" s="256"/>
      <c r="G34" s="256"/>
      <c r="H34" s="256"/>
      <c r="I34" s="256"/>
      <c r="J34" s="256"/>
      <c r="K34" s="335">
        <v>15483</v>
      </c>
      <c r="L34" s="336"/>
      <c r="M34" s="336"/>
      <c r="N34" s="336"/>
      <c r="O34" s="336"/>
      <c r="P34" s="335">
        <v>344.25</v>
      </c>
      <c r="Q34" s="336"/>
    </row>
    <row r="35" spans="1:17" x14ac:dyDescent="0.2">
      <c r="A35" s="337" t="s">
        <v>253</v>
      </c>
      <c r="B35" s="256"/>
      <c r="C35" s="256"/>
      <c r="D35" s="256"/>
      <c r="E35" s="256"/>
      <c r="F35" s="256"/>
      <c r="G35" s="256"/>
      <c r="H35" s="256"/>
      <c r="I35" s="256"/>
      <c r="J35" s="256"/>
      <c r="K35" s="336"/>
      <c r="L35" s="336"/>
      <c r="M35" s="336"/>
      <c r="N35" s="336"/>
      <c r="O35" s="336"/>
      <c r="P35" s="336"/>
      <c r="Q35" s="336"/>
    </row>
    <row r="36" spans="1:17" x14ac:dyDescent="0.2">
      <c r="A36" s="337" t="s">
        <v>255</v>
      </c>
      <c r="B36" s="256"/>
      <c r="C36" s="256"/>
      <c r="D36" s="256"/>
      <c r="E36" s="256"/>
      <c r="F36" s="256"/>
      <c r="G36" s="256"/>
      <c r="H36" s="256"/>
      <c r="I36" s="256"/>
      <c r="J36" s="256"/>
      <c r="K36" s="335">
        <v>7553</v>
      </c>
      <c r="L36" s="336"/>
      <c r="M36" s="336"/>
      <c r="N36" s="336"/>
      <c r="O36" s="336"/>
      <c r="P36" s="336"/>
      <c r="Q36" s="336"/>
    </row>
    <row r="37" spans="1:17" x14ac:dyDescent="0.2">
      <c r="A37" s="337" t="s">
        <v>256</v>
      </c>
      <c r="B37" s="256"/>
      <c r="C37" s="256"/>
      <c r="D37" s="256"/>
      <c r="E37" s="256"/>
      <c r="F37" s="256"/>
      <c r="G37" s="256"/>
      <c r="H37" s="256"/>
      <c r="I37" s="256"/>
      <c r="J37" s="256"/>
      <c r="K37" s="335">
        <v>4909</v>
      </c>
      <c r="L37" s="336"/>
      <c r="M37" s="336"/>
      <c r="N37" s="336"/>
      <c r="O37" s="336"/>
      <c r="P37" s="336"/>
      <c r="Q37" s="336"/>
    </row>
    <row r="38" spans="1:17" x14ac:dyDescent="0.2">
      <c r="A38" s="337" t="s">
        <v>257</v>
      </c>
      <c r="B38" s="256"/>
      <c r="C38" s="256"/>
      <c r="D38" s="256"/>
      <c r="E38" s="256"/>
      <c r="F38" s="256"/>
      <c r="G38" s="256"/>
      <c r="H38" s="256"/>
      <c r="I38" s="256"/>
      <c r="J38" s="256"/>
      <c r="K38" s="335">
        <v>3021</v>
      </c>
      <c r="L38" s="336"/>
      <c r="M38" s="336"/>
      <c r="N38" s="336"/>
      <c r="O38" s="336"/>
      <c r="P38" s="336"/>
      <c r="Q38" s="336"/>
    </row>
    <row r="39" spans="1:17" x14ac:dyDescent="0.2">
      <c r="A39" s="338" t="s">
        <v>293</v>
      </c>
      <c r="B39" s="256"/>
      <c r="C39" s="256"/>
      <c r="D39" s="256"/>
      <c r="E39" s="256"/>
      <c r="F39" s="256"/>
      <c r="G39" s="256"/>
      <c r="H39" s="256"/>
      <c r="I39" s="256"/>
      <c r="J39" s="256"/>
      <c r="K39" s="339">
        <v>15483</v>
      </c>
      <c r="L39" s="336"/>
      <c r="M39" s="336"/>
      <c r="N39" s="336"/>
      <c r="O39" s="336"/>
      <c r="P39" s="339">
        <v>344.25</v>
      </c>
      <c r="Q39" s="336"/>
    </row>
    <row r="40" spans="1:17" x14ac:dyDescent="0.2">
      <c r="A40" s="340"/>
      <c r="B40" s="341"/>
      <c r="C40" s="342"/>
      <c r="D40" s="343"/>
      <c r="E40" s="344"/>
      <c r="F40" s="345"/>
      <c r="G40" s="345"/>
      <c r="H40" s="345"/>
      <c r="I40" s="345"/>
      <c r="J40" s="345"/>
      <c r="K40" s="345"/>
      <c r="L40" s="345"/>
      <c r="M40" s="345"/>
      <c r="N40" s="345"/>
      <c r="O40" s="345"/>
      <c r="P40" s="345"/>
      <c r="Q40" s="345"/>
    </row>
    <row r="41" spans="1:17" x14ac:dyDescent="0.2">
      <c r="A41" s="340"/>
      <c r="B41" s="341"/>
      <c r="C41" s="342"/>
      <c r="D41" s="343"/>
      <c r="E41" s="344"/>
      <c r="F41" s="345"/>
      <c r="G41" s="345"/>
      <c r="H41" s="345"/>
      <c r="I41" s="345"/>
      <c r="J41" s="345"/>
      <c r="K41" s="345"/>
      <c r="L41" s="345"/>
      <c r="M41" s="345"/>
      <c r="N41" s="345"/>
      <c r="O41" s="345"/>
      <c r="P41" s="345"/>
      <c r="Q41" s="345"/>
    </row>
    <row r="42" spans="1:17" x14ac:dyDescent="0.2">
      <c r="A42" s="340"/>
      <c r="B42" s="341"/>
      <c r="C42" s="342"/>
      <c r="D42" s="343"/>
      <c r="E42" s="344"/>
      <c r="F42" s="345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</row>
    <row r="43" spans="1:17" x14ac:dyDescent="0.2">
      <c r="A43" s="346" t="s">
        <v>3460</v>
      </c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</row>
    <row r="44" spans="1:17" x14ac:dyDescent="0.2">
      <c r="A44" s="347" t="s">
        <v>304</v>
      </c>
      <c r="B44" s="284"/>
      <c r="C44" s="284"/>
      <c r="D44" s="284"/>
      <c r="E44" s="284"/>
      <c r="F44" s="284"/>
      <c r="G44" s="284"/>
      <c r="H44" s="284"/>
      <c r="I44" s="284"/>
      <c r="J44" s="284"/>
      <c r="K44" s="284"/>
      <c r="L44" s="284"/>
      <c r="M44" s="284"/>
      <c r="N44" s="284"/>
      <c r="O44" s="284"/>
      <c r="P44" s="284"/>
      <c r="Q44" s="284"/>
    </row>
    <row r="45" spans="1:17" x14ac:dyDescent="0.2">
      <c r="A45" s="340"/>
      <c r="B45" s="341"/>
      <c r="C45" s="342"/>
      <c r="D45" s="343"/>
      <c r="E45" s="344"/>
      <c r="F45" s="345"/>
      <c r="G45" s="345"/>
      <c r="H45" s="345"/>
      <c r="I45" s="345"/>
      <c r="J45" s="345"/>
      <c r="K45" s="345"/>
      <c r="L45" s="345"/>
      <c r="M45" s="345"/>
      <c r="N45" s="345"/>
      <c r="O45" s="345"/>
      <c r="P45" s="345"/>
      <c r="Q45" s="345"/>
    </row>
    <row r="46" spans="1:17" x14ac:dyDescent="0.2">
      <c r="A46" s="346" t="s">
        <v>3461</v>
      </c>
      <c r="B46" s="284"/>
      <c r="C46" s="284"/>
      <c r="D46" s="284"/>
      <c r="E46" s="284"/>
      <c r="F46" s="284"/>
      <c r="G46" s="284"/>
      <c r="H46" s="284"/>
      <c r="I46" s="284"/>
      <c r="J46" s="284"/>
      <c r="K46" s="284"/>
      <c r="L46" s="284"/>
      <c r="M46" s="284"/>
      <c r="N46" s="284"/>
      <c r="O46" s="284"/>
      <c r="P46" s="284"/>
      <c r="Q46" s="284"/>
    </row>
    <row r="47" spans="1:17" x14ac:dyDescent="0.2">
      <c r="A47" s="347" t="s">
        <v>304</v>
      </c>
      <c r="B47" s="284"/>
      <c r="C47" s="284"/>
      <c r="D47" s="284"/>
      <c r="E47" s="284"/>
      <c r="F47" s="284"/>
      <c r="G47" s="284"/>
      <c r="H47" s="284"/>
      <c r="I47" s="284"/>
      <c r="J47" s="284"/>
      <c r="K47" s="284"/>
      <c r="L47" s="284"/>
      <c r="M47" s="284"/>
      <c r="N47" s="284"/>
      <c r="O47" s="284"/>
      <c r="P47" s="284"/>
      <c r="Q47" s="284"/>
    </row>
    <row r="48" spans="1:17" x14ac:dyDescent="0.2">
      <c r="A48" s="340"/>
      <c r="B48" s="341"/>
      <c r="C48" s="342"/>
      <c r="D48" s="343"/>
      <c r="E48" s="344"/>
      <c r="F48" s="345"/>
      <c r="G48" s="345"/>
      <c r="H48" s="345"/>
      <c r="I48" s="345"/>
      <c r="J48" s="345"/>
      <c r="K48" s="345"/>
      <c r="L48" s="345"/>
      <c r="M48" s="345"/>
      <c r="N48" s="345"/>
      <c r="O48" s="345"/>
      <c r="P48" s="345"/>
      <c r="Q48" s="345"/>
    </row>
    <row r="49" spans="1:17" x14ac:dyDescent="0.2">
      <c r="A49" s="340"/>
      <c r="B49" s="341"/>
      <c r="C49" s="342"/>
      <c r="D49" s="343"/>
      <c r="E49" s="344"/>
      <c r="F49" s="345"/>
      <c r="G49" s="345"/>
      <c r="H49" s="345"/>
      <c r="I49" s="345"/>
      <c r="J49" s="345"/>
      <c r="K49" s="345"/>
      <c r="L49" s="345"/>
      <c r="M49" s="345"/>
      <c r="N49" s="345"/>
      <c r="O49" s="345"/>
      <c r="P49" s="345"/>
      <c r="Q49" s="345"/>
    </row>
    <row r="50" spans="1:17" x14ac:dyDescent="0.2">
      <c r="A50" s="340"/>
      <c r="B50" s="341"/>
      <c r="C50" s="342"/>
      <c r="D50" s="343"/>
      <c r="E50" s="344"/>
      <c r="F50" s="345"/>
      <c r="G50" s="345"/>
      <c r="H50" s="345"/>
      <c r="I50" s="345"/>
      <c r="J50" s="345"/>
      <c r="K50" s="345"/>
      <c r="L50" s="345"/>
      <c r="M50" s="345"/>
      <c r="N50" s="345"/>
      <c r="O50" s="345"/>
      <c r="P50" s="345"/>
      <c r="Q50" s="345"/>
    </row>
    <row r="51" spans="1:17" x14ac:dyDescent="0.2">
      <c r="A51" s="340"/>
      <c r="B51" s="341"/>
      <c r="C51" s="342"/>
      <c r="D51" s="343"/>
      <c r="E51" s="344"/>
      <c r="F51" s="345"/>
      <c r="G51" s="345"/>
      <c r="H51" s="345"/>
      <c r="I51" s="345"/>
      <c r="J51" s="345"/>
      <c r="K51" s="345"/>
      <c r="L51" s="345"/>
      <c r="M51" s="345"/>
      <c r="N51" s="345"/>
      <c r="O51" s="345"/>
      <c r="P51" s="345"/>
      <c r="Q51" s="345"/>
    </row>
    <row r="52" spans="1:17" x14ac:dyDescent="0.2">
      <c r="A52" s="340"/>
      <c r="B52" s="341"/>
      <c r="C52" s="342"/>
      <c r="D52" s="343"/>
      <c r="E52" s="344"/>
      <c r="F52" s="345"/>
      <c r="G52" s="345"/>
      <c r="H52" s="345"/>
      <c r="I52" s="345"/>
      <c r="J52" s="345"/>
      <c r="K52" s="345"/>
      <c r="L52" s="345"/>
      <c r="M52" s="345"/>
      <c r="N52" s="345"/>
      <c r="O52" s="345"/>
      <c r="P52" s="345"/>
      <c r="Q52" s="345"/>
    </row>
    <row r="53" spans="1:17" x14ac:dyDescent="0.2">
      <c r="A53" s="340"/>
      <c r="B53" s="341"/>
      <c r="C53" s="342"/>
      <c r="D53" s="343"/>
      <c r="E53" s="344"/>
      <c r="F53" s="345"/>
      <c r="G53" s="345"/>
      <c r="H53" s="345"/>
      <c r="I53" s="345"/>
      <c r="J53" s="345"/>
      <c r="K53" s="345"/>
      <c r="L53" s="345"/>
      <c r="M53" s="345"/>
      <c r="N53" s="345"/>
      <c r="O53" s="345"/>
      <c r="P53" s="345"/>
      <c r="Q53" s="345"/>
    </row>
    <row r="54" spans="1:17" x14ac:dyDescent="0.2">
      <c r="A54" s="340"/>
      <c r="B54" s="341"/>
      <c r="C54" s="342"/>
      <c r="D54" s="343"/>
      <c r="E54" s="344"/>
      <c r="F54" s="345"/>
      <c r="G54" s="345"/>
      <c r="H54" s="345"/>
      <c r="I54" s="345"/>
      <c r="J54" s="345"/>
      <c r="K54" s="345"/>
      <c r="L54" s="345"/>
      <c r="M54" s="345"/>
      <c r="N54" s="345"/>
      <c r="O54" s="345"/>
      <c r="P54" s="345"/>
      <c r="Q54" s="345"/>
    </row>
    <row r="55" spans="1:17" x14ac:dyDescent="0.2">
      <c r="A55" s="340"/>
      <c r="B55" s="341"/>
      <c r="C55" s="342"/>
      <c r="D55" s="343"/>
      <c r="E55" s="344"/>
      <c r="F55" s="345"/>
      <c r="G55" s="345"/>
      <c r="H55" s="345"/>
      <c r="I55" s="345"/>
      <c r="J55" s="345"/>
      <c r="K55" s="345"/>
      <c r="L55" s="345"/>
      <c r="M55" s="345"/>
      <c r="N55" s="345"/>
      <c r="O55" s="345"/>
      <c r="P55" s="345"/>
      <c r="Q55" s="345"/>
    </row>
    <row r="56" spans="1:17" x14ac:dyDescent="0.2">
      <c r="A56" s="340"/>
      <c r="B56" s="341"/>
      <c r="C56" s="342"/>
      <c r="D56" s="343"/>
      <c r="E56" s="344"/>
      <c r="F56" s="345"/>
      <c r="G56" s="345"/>
      <c r="H56" s="345"/>
      <c r="I56" s="345"/>
      <c r="J56" s="345"/>
      <c r="K56" s="345"/>
      <c r="L56" s="345"/>
      <c r="M56" s="345"/>
      <c r="N56" s="345"/>
      <c r="O56" s="345"/>
      <c r="P56" s="345"/>
      <c r="Q56" s="345"/>
    </row>
    <row r="57" spans="1:17" x14ac:dyDescent="0.2">
      <c r="A57" s="340"/>
      <c r="B57" s="341"/>
      <c r="C57" s="342"/>
      <c r="D57" s="343"/>
      <c r="E57" s="344"/>
      <c r="F57" s="345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</row>
    <row r="58" spans="1:17" x14ac:dyDescent="0.2">
      <c r="A58" s="340"/>
      <c r="B58" s="341"/>
      <c r="C58" s="342"/>
      <c r="D58" s="343"/>
      <c r="E58" s="344"/>
      <c r="F58" s="345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</row>
    <row r="59" spans="1:17" x14ac:dyDescent="0.2">
      <c r="A59" s="340"/>
      <c r="B59" s="341"/>
      <c r="C59" s="342"/>
      <c r="D59" s="343"/>
      <c r="E59" s="344"/>
      <c r="F59" s="345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</row>
    <row r="60" spans="1:17" x14ac:dyDescent="0.2">
      <c r="A60" s="340"/>
      <c r="B60" s="341"/>
      <c r="C60" s="342"/>
      <c r="D60" s="343"/>
      <c r="E60" s="344"/>
      <c r="F60" s="345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</row>
    <row r="61" spans="1:17" x14ac:dyDescent="0.2">
      <c r="A61" s="340"/>
      <c r="B61" s="341"/>
      <c r="C61" s="342"/>
      <c r="D61" s="343"/>
      <c r="E61" s="344"/>
      <c r="F61" s="345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</row>
    <row r="62" spans="1:17" x14ac:dyDescent="0.2">
      <c r="A62" s="340"/>
      <c r="B62" s="341"/>
      <c r="C62" s="342"/>
      <c r="D62" s="343"/>
      <c r="E62" s="344"/>
      <c r="F62" s="345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</row>
    <row r="63" spans="1:17" x14ac:dyDescent="0.2">
      <c r="A63" s="340"/>
      <c r="B63" s="341"/>
      <c r="C63" s="342"/>
      <c r="D63" s="343"/>
      <c r="E63" s="344"/>
      <c r="F63" s="345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</row>
    <row r="64" spans="1:17" x14ac:dyDescent="0.2">
      <c r="A64" s="340"/>
      <c r="B64" s="341"/>
      <c r="C64" s="342"/>
      <c r="D64" s="343"/>
      <c r="E64" s="344"/>
      <c r="F64" s="345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</row>
    <row r="65" spans="1:17" x14ac:dyDescent="0.2">
      <c r="A65" s="340"/>
      <c r="B65" s="341"/>
      <c r="C65" s="342"/>
      <c r="D65" s="343"/>
      <c r="E65" s="344"/>
      <c r="F65" s="345"/>
      <c r="G65" s="345"/>
      <c r="H65" s="345"/>
      <c r="I65" s="345"/>
      <c r="J65" s="345"/>
      <c r="K65" s="345"/>
      <c r="L65" s="345"/>
      <c r="M65" s="345"/>
      <c r="N65" s="345"/>
      <c r="O65" s="345"/>
      <c r="P65" s="345"/>
      <c r="Q65" s="345"/>
    </row>
    <row r="66" spans="1:17" x14ac:dyDescent="0.2">
      <c r="A66" s="340"/>
      <c r="B66" s="341"/>
      <c r="C66" s="342"/>
      <c r="D66" s="343"/>
      <c r="E66" s="344"/>
      <c r="F66" s="345"/>
      <c r="G66" s="345"/>
      <c r="H66" s="345"/>
      <c r="I66" s="345"/>
      <c r="J66" s="345"/>
      <c r="K66" s="345"/>
      <c r="L66" s="345"/>
      <c r="M66" s="345"/>
      <c r="N66" s="345"/>
      <c r="O66" s="345"/>
      <c r="P66" s="345"/>
      <c r="Q66" s="345"/>
    </row>
    <row r="67" spans="1:17" x14ac:dyDescent="0.2">
      <c r="A67" s="340"/>
      <c r="B67" s="341"/>
      <c r="C67" s="342"/>
      <c r="D67" s="343"/>
      <c r="E67" s="344"/>
      <c r="F67" s="345"/>
      <c r="G67" s="345"/>
      <c r="H67" s="345"/>
      <c r="I67" s="345"/>
      <c r="J67" s="345"/>
      <c r="K67" s="345"/>
      <c r="L67" s="345"/>
      <c r="M67" s="345"/>
      <c r="N67" s="345"/>
      <c r="O67" s="345"/>
      <c r="P67" s="345"/>
      <c r="Q67" s="345"/>
    </row>
    <row r="68" spans="1:17" x14ac:dyDescent="0.2">
      <c r="A68" s="340"/>
      <c r="B68" s="341"/>
      <c r="C68" s="342"/>
      <c r="D68" s="343"/>
      <c r="E68" s="344"/>
      <c r="F68" s="345"/>
      <c r="G68" s="345"/>
      <c r="H68" s="345"/>
      <c r="I68" s="345"/>
      <c r="J68" s="345"/>
      <c r="K68" s="345"/>
      <c r="L68" s="345"/>
      <c r="M68" s="345"/>
      <c r="N68" s="345"/>
      <c r="O68" s="345"/>
      <c r="P68" s="345"/>
      <c r="Q68" s="345"/>
    </row>
    <row r="69" spans="1:17" x14ac:dyDescent="0.2">
      <c r="A69" s="340"/>
      <c r="B69" s="341"/>
      <c r="C69" s="342"/>
      <c r="D69" s="343"/>
      <c r="E69" s="344"/>
      <c r="F69" s="345"/>
      <c r="G69" s="345"/>
      <c r="H69" s="345"/>
      <c r="I69" s="345"/>
      <c r="J69" s="345"/>
      <c r="K69" s="345"/>
      <c r="L69" s="345"/>
      <c r="M69" s="345"/>
      <c r="N69" s="345"/>
      <c r="O69" s="345"/>
      <c r="P69" s="345"/>
      <c r="Q69" s="345"/>
    </row>
    <row r="70" spans="1:17" x14ac:dyDescent="0.2">
      <c r="A70" s="340"/>
      <c r="B70" s="341"/>
      <c r="C70" s="342"/>
      <c r="D70" s="343"/>
      <c r="E70" s="344"/>
      <c r="F70" s="345"/>
      <c r="G70" s="345"/>
      <c r="H70" s="345"/>
      <c r="I70" s="345"/>
      <c r="J70" s="345"/>
      <c r="K70" s="345"/>
      <c r="L70" s="345"/>
      <c r="M70" s="345"/>
      <c r="N70" s="345"/>
      <c r="O70" s="345"/>
      <c r="P70" s="345"/>
      <c r="Q70" s="345"/>
    </row>
    <row r="71" spans="1:17" x14ac:dyDescent="0.2">
      <c r="A71" s="340"/>
      <c r="B71" s="341"/>
      <c r="C71" s="342"/>
      <c r="D71" s="343"/>
      <c r="E71" s="344"/>
      <c r="F71" s="345"/>
      <c r="G71" s="345"/>
      <c r="H71" s="345"/>
      <c r="I71" s="345"/>
      <c r="J71" s="345"/>
      <c r="K71" s="345"/>
      <c r="L71" s="345"/>
      <c r="M71" s="345"/>
      <c r="N71" s="345"/>
      <c r="O71" s="345"/>
      <c r="P71" s="345"/>
      <c r="Q71" s="345"/>
    </row>
    <row r="72" spans="1:17" x14ac:dyDescent="0.2">
      <c r="A72" s="340"/>
      <c r="B72" s="341"/>
      <c r="C72" s="342"/>
      <c r="D72" s="343"/>
      <c r="E72" s="344"/>
      <c r="F72" s="345"/>
      <c r="G72" s="345"/>
      <c r="H72" s="345"/>
      <c r="I72" s="345"/>
      <c r="J72" s="345"/>
      <c r="K72" s="345"/>
      <c r="L72" s="345"/>
      <c r="M72" s="345"/>
      <c r="N72" s="345"/>
      <c r="O72" s="345"/>
      <c r="P72" s="345"/>
      <c r="Q72" s="345"/>
    </row>
    <row r="73" spans="1:17" x14ac:dyDescent="0.2">
      <c r="A73" s="340"/>
      <c r="B73" s="341"/>
      <c r="C73" s="342"/>
      <c r="D73" s="343"/>
      <c r="E73" s="344"/>
      <c r="F73" s="345"/>
      <c r="G73" s="345"/>
      <c r="H73" s="345"/>
      <c r="I73" s="345"/>
      <c r="J73" s="345"/>
      <c r="K73" s="345"/>
      <c r="L73" s="345"/>
      <c r="M73" s="345"/>
      <c r="N73" s="345"/>
      <c r="O73" s="345"/>
      <c r="P73" s="345"/>
      <c r="Q73" s="345"/>
    </row>
    <row r="74" spans="1:17" x14ac:dyDescent="0.2">
      <c r="A74" s="340"/>
      <c r="B74" s="341"/>
      <c r="C74" s="342"/>
      <c r="D74" s="343"/>
      <c r="E74" s="344"/>
      <c r="F74" s="345"/>
      <c r="G74" s="345"/>
      <c r="H74" s="345"/>
      <c r="I74" s="345"/>
      <c r="J74" s="345"/>
      <c r="K74" s="345"/>
      <c r="L74" s="345"/>
      <c r="M74" s="345"/>
      <c r="N74" s="345"/>
      <c r="O74" s="345"/>
      <c r="P74" s="345"/>
      <c r="Q74" s="345"/>
    </row>
    <row r="75" spans="1:17" x14ac:dyDescent="0.2">
      <c r="A75" s="340"/>
      <c r="B75" s="341"/>
      <c r="C75" s="342"/>
      <c r="D75" s="343"/>
      <c r="E75" s="344"/>
      <c r="F75" s="345"/>
      <c r="G75" s="345"/>
      <c r="H75" s="345"/>
      <c r="I75" s="345"/>
      <c r="J75" s="345"/>
      <c r="K75" s="345"/>
      <c r="L75" s="345"/>
      <c r="M75" s="345"/>
      <c r="N75" s="345"/>
      <c r="O75" s="345"/>
      <c r="P75" s="345"/>
      <c r="Q75" s="345"/>
    </row>
    <row r="76" spans="1:17" x14ac:dyDescent="0.2">
      <c r="A76" s="340"/>
      <c r="B76" s="341"/>
      <c r="C76" s="342"/>
      <c r="D76" s="343"/>
      <c r="E76" s="344"/>
      <c r="F76" s="345"/>
      <c r="G76" s="345"/>
      <c r="H76" s="345"/>
      <c r="I76" s="345"/>
      <c r="J76" s="345"/>
      <c r="K76" s="345"/>
      <c r="L76" s="345"/>
      <c r="M76" s="345"/>
      <c r="N76" s="345"/>
      <c r="O76" s="345"/>
      <c r="P76" s="345"/>
      <c r="Q76" s="345"/>
    </row>
    <row r="77" spans="1:17" x14ac:dyDescent="0.2">
      <c r="A77" s="340"/>
      <c r="B77" s="341"/>
      <c r="C77" s="342"/>
      <c r="D77" s="343"/>
      <c r="E77" s="344"/>
      <c r="F77" s="345"/>
      <c r="G77" s="345"/>
      <c r="H77" s="345"/>
      <c r="I77" s="345"/>
      <c r="J77" s="345"/>
      <c r="K77" s="345"/>
      <c r="L77" s="345"/>
      <c r="M77" s="345"/>
      <c r="N77" s="345"/>
      <c r="O77" s="345"/>
      <c r="P77" s="345"/>
      <c r="Q77" s="345"/>
    </row>
    <row r="78" spans="1:17" x14ac:dyDescent="0.2">
      <c r="A78" s="340"/>
      <c r="B78" s="341"/>
      <c r="C78" s="342"/>
      <c r="D78" s="343"/>
      <c r="E78" s="344"/>
      <c r="F78" s="345"/>
      <c r="G78" s="345"/>
      <c r="H78" s="345"/>
      <c r="I78" s="345"/>
      <c r="J78" s="345"/>
      <c r="K78" s="345"/>
      <c r="L78" s="345"/>
      <c r="M78" s="345"/>
      <c r="N78" s="345"/>
      <c r="O78" s="345"/>
      <c r="P78" s="345"/>
      <c r="Q78" s="345"/>
    </row>
    <row r="79" spans="1:17" x14ac:dyDescent="0.2">
      <c r="A79" s="340"/>
      <c r="B79" s="341"/>
      <c r="C79" s="342"/>
      <c r="D79" s="343"/>
      <c r="E79" s="344"/>
      <c r="F79" s="345"/>
      <c r="G79" s="345"/>
      <c r="H79" s="345"/>
      <c r="I79" s="345"/>
      <c r="J79" s="345"/>
      <c r="K79" s="345"/>
      <c r="L79" s="345"/>
      <c r="M79" s="345"/>
      <c r="N79" s="345"/>
      <c r="O79" s="345"/>
      <c r="P79" s="345"/>
      <c r="Q79" s="345"/>
    </row>
    <row r="80" spans="1:17" x14ac:dyDescent="0.2">
      <c r="A80" s="340"/>
      <c r="B80" s="341"/>
      <c r="C80" s="342"/>
      <c r="D80" s="343"/>
      <c r="E80" s="344"/>
      <c r="F80" s="345"/>
      <c r="G80" s="345"/>
      <c r="H80" s="345"/>
      <c r="I80" s="345"/>
      <c r="J80" s="345"/>
      <c r="K80" s="345"/>
      <c r="L80" s="345"/>
      <c r="M80" s="345"/>
      <c r="N80" s="345"/>
      <c r="O80" s="345"/>
      <c r="P80" s="345"/>
      <c r="Q80" s="345"/>
    </row>
    <row r="81" spans="1:17" x14ac:dyDescent="0.2">
      <c r="A81" s="340"/>
      <c r="B81" s="341"/>
      <c r="C81" s="342"/>
      <c r="D81" s="343"/>
      <c r="E81" s="344"/>
      <c r="F81" s="345"/>
      <c r="G81" s="345"/>
      <c r="H81" s="345"/>
      <c r="I81" s="345"/>
      <c r="J81" s="345"/>
      <c r="K81" s="345"/>
      <c r="L81" s="345"/>
      <c r="M81" s="345"/>
      <c r="N81" s="345"/>
      <c r="O81" s="345"/>
      <c r="P81" s="345"/>
      <c r="Q81" s="345"/>
    </row>
    <row r="82" spans="1:17" x14ac:dyDescent="0.2">
      <c r="A82" s="340"/>
      <c r="B82" s="341"/>
      <c r="C82" s="342"/>
      <c r="D82" s="343"/>
      <c r="E82" s="344"/>
      <c r="F82" s="345"/>
      <c r="G82" s="345"/>
      <c r="H82" s="345"/>
      <c r="I82" s="345"/>
      <c r="J82" s="345"/>
      <c r="K82" s="345"/>
      <c r="L82" s="345"/>
      <c r="M82" s="345"/>
      <c r="N82" s="345"/>
      <c r="O82" s="345"/>
      <c r="P82" s="345"/>
      <c r="Q82" s="345"/>
    </row>
    <row r="83" spans="1:17" x14ac:dyDescent="0.2">
      <c r="A83" s="340"/>
      <c r="B83" s="341"/>
      <c r="C83" s="342"/>
      <c r="D83" s="343"/>
      <c r="E83" s="344"/>
      <c r="F83" s="345"/>
      <c r="G83" s="345"/>
      <c r="H83" s="345"/>
      <c r="I83" s="345"/>
      <c r="J83" s="345"/>
      <c r="K83" s="345"/>
      <c r="L83" s="345"/>
      <c r="M83" s="345"/>
      <c r="N83" s="345"/>
      <c r="O83" s="345"/>
      <c r="P83" s="345"/>
      <c r="Q83" s="345"/>
    </row>
    <row r="84" spans="1:17" x14ac:dyDescent="0.2">
      <c r="A84" s="340"/>
      <c r="B84" s="341"/>
      <c r="C84" s="342"/>
      <c r="D84" s="343"/>
      <c r="E84" s="344"/>
      <c r="F84" s="345"/>
      <c r="G84" s="345"/>
      <c r="H84" s="345"/>
      <c r="I84" s="345"/>
      <c r="J84" s="345"/>
      <c r="K84" s="345"/>
      <c r="L84" s="345"/>
      <c r="M84" s="345"/>
      <c r="N84" s="345"/>
      <c r="O84" s="345"/>
      <c r="P84" s="345"/>
      <c r="Q84" s="345"/>
    </row>
    <row r="85" spans="1:17" x14ac:dyDescent="0.2">
      <c r="A85" s="340"/>
      <c r="B85" s="341"/>
      <c r="C85" s="342"/>
      <c r="D85" s="343"/>
      <c r="E85" s="344"/>
      <c r="F85" s="345"/>
      <c r="G85" s="345"/>
      <c r="H85" s="345"/>
      <c r="I85" s="345"/>
      <c r="J85" s="345"/>
      <c r="K85" s="345"/>
      <c r="L85" s="345"/>
      <c r="M85" s="345"/>
      <c r="N85" s="345"/>
      <c r="O85" s="345"/>
      <c r="P85" s="345"/>
      <c r="Q85" s="345"/>
    </row>
    <row r="86" spans="1:17" x14ac:dyDescent="0.2">
      <c r="A86" s="340"/>
      <c r="B86" s="341"/>
      <c r="C86" s="342"/>
      <c r="D86" s="343"/>
      <c r="E86" s="344"/>
      <c r="F86" s="345"/>
      <c r="G86" s="345"/>
      <c r="H86" s="345"/>
      <c r="I86" s="345"/>
      <c r="J86" s="345"/>
      <c r="K86" s="345"/>
      <c r="L86" s="345"/>
      <c r="M86" s="345"/>
      <c r="N86" s="345"/>
      <c r="O86" s="345"/>
      <c r="P86" s="345"/>
      <c r="Q86" s="345"/>
    </row>
    <row r="87" spans="1:17" x14ac:dyDescent="0.2">
      <c r="A87" s="340"/>
      <c r="B87" s="341"/>
      <c r="C87" s="342"/>
      <c r="D87" s="343"/>
      <c r="E87" s="344"/>
      <c r="F87" s="345"/>
      <c r="G87" s="345"/>
      <c r="H87" s="345"/>
      <c r="I87" s="345"/>
      <c r="J87" s="345"/>
      <c r="K87" s="345"/>
      <c r="L87" s="345"/>
      <c r="M87" s="345"/>
      <c r="N87" s="345"/>
      <c r="O87" s="345"/>
      <c r="P87" s="345"/>
      <c r="Q87" s="345"/>
    </row>
    <row r="88" spans="1:17" x14ac:dyDescent="0.2">
      <c r="A88" s="340"/>
      <c r="B88" s="341"/>
      <c r="C88" s="342"/>
      <c r="D88" s="343"/>
      <c r="E88" s="344"/>
      <c r="F88" s="345"/>
      <c r="G88" s="345"/>
      <c r="H88" s="345"/>
      <c r="I88" s="345"/>
      <c r="J88" s="345"/>
      <c r="K88" s="345"/>
      <c r="L88" s="345"/>
      <c r="M88" s="345"/>
      <c r="N88" s="345"/>
      <c r="O88" s="345"/>
      <c r="P88" s="345"/>
      <c r="Q88" s="345"/>
    </row>
    <row r="89" spans="1:17" x14ac:dyDescent="0.2">
      <c r="A89" s="340"/>
      <c r="B89" s="341"/>
      <c r="C89" s="342"/>
      <c r="D89" s="343"/>
      <c r="E89" s="344"/>
      <c r="F89" s="345"/>
      <c r="G89" s="345"/>
      <c r="H89" s="345"/>
      <c r="I89" s="345"/>
      <c r="J89" s="345"/>
      <c r="K89" s="345"/>
      <c r="L89" s="345"/>
      <c r="M89" s="345"/>
      <c r="N89" s="345"/>
      <c r="O89" s="345"/>
      <c r="P89" s="345"/>
      <c r="Q89" s="345"/>
    </row>
    <row r="90" spans="1:17" x14ac:dyDescent="0.2">
      <c r="A90" s="340"/>
      <c r="B90" s="341"/>
      <c r="C90" s="342"/>
      <c r="D90" s="343"/>
      <c r="E90" s="344"/>
      <c r="F90" s="345"/>
      <c r="G90" s="345"/>
      <c r="H90" s="345"/>
      <c r="I90" s="345"/>
      <c r="J90" s="345"/>
      <c r="K90" s="345"/>
      <c r="L90" s="345"/>
      <c r="M90" s="345"/>
      <c r="N90" s="345"/>
      <c r="O90" s="345"/>
      <c r="P90" s="345"/>
      <c r="Q90" s="345"/>
    </row>
    <row r="91" spans="1:17" x14ac:dyDescent="0.2">
      <c r="A91" s="340"/>
      <c r="B91" s="341"/>
      <c r="C91" s="342"/>
      <c r="D91" s="343"/>
      <c r="E91" s="344"/>
      <c r="F91" s="345"/>
      <c r="G91" s="345"/>
      <c r="H91" s="345"/>
      <c r="I91" s="345"/>
      <c r="J91" s="345"/>
      <c r="K91" s="345"/>
      <c r="L91" s="345"/>
      <c r="M91" s="345"/>
      <c r="N91" s="345"/>
      <c r="O91" s="345"/>
      <c r="P91" s="345"/>
      <c r="Q91" s="345"/>
    </row>
    <row r="92" spans="1:17" x14ac:dyDescent="0.2">
      <c r="A92" s="340"/>
      <c r="B92" s="341"/>
      <c r="C92" s="342"/>
      <c r="D92" s="343"/>
      <c r="E92" s="344"/>
      <c r="F92" s="345"/>
      <c r="G92" s="345"/>
      <c r="H92" s="345"/>
      <c r="I92" s="345"/>
      <c r="J92" s="345"/>
      <c r="K92" s="345"/>
      <c r="L92" s="345"/>
      <c r="M92" s="345"/>
      <c r="N92" s="345"/>
      <c r="O92" s="345"/>
      <c r="P92" s="345"/>
      <c r="Q92" s="345"/>
    </row>
    <row r="93" spans="1:17" x14ac:dyDescent="0.2">
      <c r="A93" s="340"/>
      <c r="B93" s="341"/>
      <c r="C93" s="342"/>
      <c r="D93" s="343"/>
      <c r="E93" s="344"/>
      <c r="F93" s="345"/>
      <c r="G93" s="345"/>
      <c r="H93" s="345"/>
      <c r="I93" s="345"/>
      <c r="J93" s="345"/>
      <c r="K93" s="345"/>
      <c r="L93" s="345"/>
      <c r="M93" s="345"/>
      <c r="N93" s="345"/>
      <c r="O93" s="345"/>
      <c r="P93" s="345"/>
      <c r="Q93" s="345"/>
    </row>
    <row r="94" spans="1:17" x14ac:dyDescent="0.2">
      <c r="A94" s="340"/>
      <c r="B94" s="341"/>
      <c r="C94" s="342"/>
      <c r="D94" s="343"/>
      <c r="E94" s="344"/>
      <c r="F94" s="345"/>
      <c r="G94" s="345"/>
      <c r="H94" s="345"/>
      <c r="I94" s="345"/>
      <c r="J94" s="345"/>
      <c r="K94" s="345"/>
      <c r="L94" s="345"/>
      <c r="M94" s="345"/>
      <c r="N94" s="345"/>
      <c r="O94" s="345"/>
      <c r="P94" s="345"/>
      <c r="Q94" s="345"/>
    </row>
    <row r="95" spans="1:17" x14ac:dyDescent="0.2">
      <c r="A95" s="340"/>
      <c r="B95" s="341"/>
      <c r="C95" s="342"/>
      <c r="D95" s="343"/>
      <c r="E95" s="344"/>
      <c r="F95" s="345"/>
      <c r="G95" s="345"/>
      <c r="H95" s="345"/>
      <c r="I95" s="345"/>
      <c r="J95" s="345"/>
      <c r="K95" s="345"/>
      <c r="L95" s="345"/>
      <c r="M95" s="345"/>
      <c r="N95" s="345"/>
      <c r="O95" s="345"/>
      <c r="P95" s="345"/>
      <c r="Q95" s="345"/>
    </row>
    <row r="96" spans="1:17" x14ac:dyDescent="0.2">
      <c r="A96" s="340"/>
      <c r="B96" s="341"/>
      <c r="C96" s="342"/>
      <c r="D96" s="343"/>
      <c r="E96" s="344"/>
      <c r="F96" s="345"/>
      <c r="G96" s="345"/>
      <c r="H96" s="345"/>
      <c r="I96" s="345"/>
      <c r="J96" s="345"/>
      <c r="K96" s="345"/>
      <c r="L96" s="345"/>
      <c r="M96" s="345"/>
      <c r="N96" s="345"/>
      <c r="O96" s="345"/>
      <c r="P96" s="345"/>
      <c r="Q96" s="345"/>
    </row>
    <row r="97" spans="1:17" x14ac:dyDescent="0.2">
      <c r="A97" s="340"/>
      <c r="B97" s="341"/>
      <c r="C97" s="342"/>
      <c r="D97" s="343"/>
      <c r="E97" s="344"/>
      <c r="F97" s="345"/>
      <c r="G97" s="345"/>
      <c r="H97" s="345"/>
      <c r="I97" s="345"/>
      <c r="J97" s="345"/>
      <c r="K97" s="345"/>
      <c r="L97" s="345"/>
      <c r="M97" s="345"/>
      <c r="N97" s="345"/>
      <c r="O97" s="345"/>
      <c r="P97" s="345"/>
      <c r="Q97" s="345"/>
    </row>
    <row r="98" spans="1:17" x14ac:dyDescent="0.2">
      <c r="A98" s="340"/>
      <c r="B98" s="341"/>
      <c r="C98" s="342"/>
      <c r="D98" s="343"/>
      <c r="E98" s="344"/>
      <c r="F98" s="345"/>
      <c r="G98" s="345"/>
      <c r="H98" s="345"/>
      <c r="I98" s="345"/>
      <c r="J98" s="345"/>
      <c r="K98" s="345"/>
      <c r="L98" s="345"/>
      <c r="M98" s="345"/>
      <c r="N98" s="345"/>
      <c r="O98" s="345"/>
      <c r="P98" s="345"/>
      <c r="Q98" s="345"/>
    </row>
    <row r="99" spans="1:17" x14ac:dyDescent="0.2">
      <c r="A99" s="340"/>
      <c r="B99" s="341"/>
      <c r="C99" s="342"/>
      <c r="D99" s="343"/>
      <c r="E99" s="344"/>
      <c r="F99" s="345"/>
      <c r="G99" s="345"/>
      <c r="H99" s="345"/>
      <c r="I99" s="345"/>
      <c r="J99" s="345"/>
      <c r="K99" s="345"/>
      <c r="L99" s="345"/>
      <c r="M99" s="345"/>
      <c r="N99" s="345"/>
      <c r="O99" s="345"/>
      <c r="P99" s="345"/>
      <c r="Q99" s="345"/>
    </row>
    <row r="100" spans="1:17" x14ac:dyDescent="0.2">
      <c r="A100" s="340"/>
      <c r="B100" s="341"/>
      <c r="C100" s="342"/>
      <c r="D100" s="343"/>
      <c r="E100" s="344"/>
      <c r="F100" s="345"/>
      <c r="G100" s="345"/>
      <c r="H100" s="345"/>
      <c r="I100" s="345"/>
      <c r="J100" s="345"/>
      <c r="K100" s="345"/>
      <c r="L100" s="345"/>
      <c r="M100" s="345"/>
      <c r="N100" s="345"/>
      <c r="O100" s="345"/>
      <c r="P100" s="345"/>
      <c r="Q100" s="345"/>
    </row>
    <row r="101" spans="1:17" x14ac:dyDescent="0.2">
      <c r="A101" s="340"/>
      <c r="B101" s="341"/>
      <c r="C101" s="342"/>
      <c r="D101" s="343"/>
      <c r="E101" s="344"/>
      <c r="F101" s="345"/>
      <c r="G101" s="345"/>
      <c r="H101" s="345"/>
      <c r="I101" s="345"/>
      <c r="J101" s="345"/>
      <c r="K101" s="345"/>
      <c r="L101" s="345"/>
      <c r="M101" s="345"/>
      <c r="N101" s="345"/>
      <c r="O101" s="345"/>
      <c r="P101" s="345"/>
      <c r="Q101" s="345"/>
    </row>
    <row r="102" spans="1:17" x14ac:dyDescent="0.2">
      <c r="A102" s="340"/>
      <c r="B102" s="341"/>
      <c r="C102" s="342"/>
      <c r="D102" s="343"/>
      <c r="E102" s="344"/>
      <c r="F102" s="345"/>
      <c r="G102" s="345"/>
      <c r="H102" s="345"/>
      <c r="I102" s="345"/>
      <c r="J102" s="345"/>
      <c r="K102" s="345"/>
      <c r="L102" s="345"/>
      <c r="M102" s="345"/>
      <c r="N102" s="345"/>
      <c r="O102" s="345"/>
      <c r="P102" s="345"/>
      <c r="Q102" s="345"/>
    </row>
    <row r="103" spans="1:17" x14ac:dyDescent="0.2">
      <c r="A103" s="340"/>
      <c r="B103" s="341"/>
      <c r="C103" s="342"/>
      <c r="D103" s="343"/>
      <c r="E103" s="344"/>
      <c r="F103" s="345"/>
      <c r="G103" s="345"/>
      <c r="H103" s="345"/>
      <c r="I103" s="345"/>
      <c r="J103" s="345"/>
      <c r="K103" s="345"/>
      <c r="L103" s="345"/>
      <c r="M103" s="345"/>
      <c r="N103" s="345"/>
      <c r="O103" s="345"/>
      <c r="P103" s="345"/>
      <c r="Q103" s="345"/>
    </row>
    <row r="104" spans="1:17" x14ac:dyDescent="0.2">
      <c r="A104" s="340"/>
      <c r="B104" s="341"/>
      <c r="C104" s="342"/>
      <c r="D104" s="343"/>
      <c r="E104" s="344"/>
      <c r="F104" s="345"/>
      <c r="G104" s="345"/>
      <c r="H104" s="345"/>
      <c r="I104" s="345"/>
      <c r="J104" s="345"/>
      <c r="K104" s="345"/>
      <c r="L104" s="345"/>
      <c r="M104" s="345"/>
      <c r="N104" s="345"/>
      <c r="O104" s="345"/>
      <c r="P104" s="345"/>
      <c r="Q104" s="345"/>
    </row>
    <row r="105" spans="1:17" x14ac:dyDescent="0.2">
      <c r="A105" s="340"/>
      <c r="B105" s="341"/>
      <c r="C105" s="342"/>
      <c r="D105" s="343"/>
      <c r="E105" s="344"/>
      <c r="F105" s="345"/>
      <c r="G105" s="345"/>
      <c r="H105" s="345"/>
      <c r="I105" s="345"/>
      <c r="J105" s="345"/>
      <c r="K105" s="345"/>
      <c r="L105" s="345"/>
      <c r="M105" s="345"/>
      <c r="N105" s="345"/>
      <c r="O105" s="345"/>
      <c r="P105" s="345"/>
      <c r="Q105" s="345"/>
    </row>
    <row r="106" spans="1:17" x14ac:dyDescent="0.2">
      <c r="A106" s="340"/>
      <c r="B106" s="341"/>
      <c r="C106" s="342"/>
      <c r="D106" s="343"/>
      <c r="E106" s="344"/>
      <c r="F106" s="345"/>
      <c r="G106" s="345"/>
      <c r="H106" s="345"/>
      <c r="I106" s="345"/>
      <c r="J106" s="345"/>
      <c r="K106" s="345"/>
      <c r="L106" s="345"/>
      <c r="M106" s="345"/>
      <c r="N106" s="345"/>
      <c r="O106" s="345"/>
      <c r="P106" s="345"/>
      <c r="Q106" s="345"/>
    </row>
    <row r="107" spans="1:17" x14ac:dyDescent="0.2">
      <c r="A107" s="340"/>
      <c r="B107" s="341"/>
      <c r="C107" s="342"/>
      <c r="D107" s="343"/>
      <c r="E107" s="344"/>
      <c r="F107" s="345"/>
      <c r="G107" s="345"/>
      <c r="H107" s="345"/>
      <c r="I107" s="345"/>
      <c r="J107" s="345"/>
      <c r="K107" s="345"/>
      <c r="L107" s="345"/>
      <c r="M107" s="345"/>
      <c r="N107" s="345"/>
      <c r="O107" s="345"/>
      <c r="P107" s="345"/>
      <c r="Q107" s="345"/>
    </row>
    <row r="108" spans="1:17" x14ac:dyDescent="0.2">
      <c r="A108" s="340"/>
      <c r="B108" s="341"/>
      <c r="C108" s="342"/>
      <c r="D108" s="343"/>
      <c r="E108" s="344"/>
      <c r="F108" s="345"/>
      <c r="G108" s="345"/>
      <c r="H108" s="345"/>
      <c r="I108" s="345"/>
      <c r="J108" s="345"/>
      <c r="K108" s="345"/>
      <c r="L108" s="345"/>
      <c r="M108" s="345"/>
      <c r="N108" s="345"/>
      <c r="O108" s="345"/>
      <c r="P108" s="345"/>
      <c r="Q108" s="345"/>
    </row>
    <row r="109" spans="1:17" x14ac:dyDescent="0.2">
      <c r="A109" s="340"/>
      <c r="B109" s="341"/>
      <c r="C109" s="342"/>
      <c r="D109" s="343"/>
      <c r="E109" s="344"/>
      <c r="F109" s="345"/>
      <c r="G109" s="345"/>
      <c r="H109" s="345"/>
      <c r="I109" s="345"/>
      <c r="J109" s="345"/>
      <c r="K109" s="345"/>
      <c r="L109" s="345"/>
      <c r="M109" s="345"/>
      <c r="N109" s="345"/>
      <c r="O109" s="345"/>
      <c r="P109" s="345"/>
      <c r="Q109" s="345"/>
    </row>
    <row r="110" spans="1:17" x14ac:dyDescent="0.2">
      <c r="A110" s="340"/>
      <c r="B110" s="341"/>
      <c r="C110" s="342"/>
      <c r="D110" s="343"/>
      <c r="E110" s="344"/>
      <c r="F110" s="345"/>
      <c r="G110" s="345"/>
      <c r="H110" s="345"/>
      <c r="I110" s="345"/>
      <c r="J110" s="345"/>
      <c r="K110" s="345"/>
      <c r="L110" s="345"/>
      <c r="M110" s="345"/>
      <c r="N110" s="345"/>
      <c r="O110" s="345"/>
      <c r="P110" s="345"/>
      <c r="Q110" s="345"/>
    </row>
    <row r="111" spans="1:17" x14ac:dyDescent="0.2">
      <c r="A111" s="340"/>
      <c r="B111" s="341"/>
      <c r="C111" s="342"/>
      <c r="D111" s="343"/>
      <c r="E111" s="344"/>
      <c r="F111" s="345"/>
      <c r="G111" s="345"/>
      <c r="H111" s="345"/>
      <c r="I111" s="345"/>
      <c r="J111" s="345"/>
      <c r="K111" s="345"/>
      <c r="L111" s="345"/>
      <c r="M111" s="345"/>
      <c r="N111" s="345"/>
      <c r="O111" s="345"/>
      <c r="P111" s="345"/>
      <c r="Q111" s="345"/>
    </row>
    <row r="112" spans="1:17" x14ac:dyDescent="0.2">
      <c r="A112" s="340"/>
      <c r="B112" s="341"/>
      <c r="C112" s="342"/>
      <c r="D112" s="343"/>
      <c r="E112" s="344"/>
      <c r="F112" s="345"/>
      <c r="G112" s="345"/>
      <c r="H112" s="345"/>
      <c r="I112" s="345"/>
      <c r="J112" s="345"/>
      <c r="K112" s="345"/>
      <c r="L112" s="345"/>
      <c r="M112" s="345"/>
      <c r="N112" s="345"/>
      <c r="O112" s="345"/>
      <c r="P112" s="345"/>
      <c r="Q112" s="345"/>
    </row>
    <row r="113" spans="1:17" x14ac:dyDescent="0.2">
      <c r="A113" s="340"/>
      <c r="B113" s="341"/>
      <c r="C113" s="342"/>
      <c r="D113" s="343"/>
      <c r="E113" s="344"/>
      <c r="F113" s="345"/>
      <c r="G113" s="345"/>
      <c r="H113" s="345"/>
      <c r="I113" s="345"/>
      <c r="J113" s="345"/>
      <c r="K113" s="345"/>
      <c r="L113" s="345"/>
      <c r="M113" s="345"/>
      <c r="N113" s="345"/>
      <c r="O113" s="345"/>
      <c r="P113" s="345"/>
      <c r="Q113" s="345"/>
    </row>
    <row r="114" spans="1:17" x14ac:dyDescent="0.2">
      <c r="A114" s="340"/>
      <c r="B114" s="341"/>
      <c r="C114" s="342"/>
      <c r="D114" s="343"/>
      <c r="E114" s="344"/>
      <c r="F114" s="345"/>
      <c r="G114" s="345"/>
      <c r="H114" s="345"/>
      <c r="I114" s="345"/>
      <c r="J114" s="345"/>
      <c r="K114" s="345"/>
      <c r="L114" s="345"/>
      <c r="M114" s="345"/>
      <c r="N114" s="345"/>
      <c r="O114" s="345"/>
      <c r="P114" s="345"/>
      <c r="Q114" s="345"/>
    </row>
    <row r="115" spans="1:17" x14ac:dyDescent="0.2">
      <c r="A115" s="340"/>
      <c r="B115" s="341"/>
      <c r="C115" s="342"/>
      <c r="D115" s="343"/>
      <c r="E115" s="344"/>
      <c r="F115" s="345"/>
      <c r="G115" s="345"/>
      <c r="H115" s="345"/>
      <c r="I115" s="345"/>
      <c r="J115" s="345"/>
      <c r="K115" s="345"/>
      <c r="L115" s="345"/>
      <c r="M115" s="345"/>
      <c r="N115" s="345"/>
      <c r="O115" s="345"/>
      <c r="P115" s="345"/>
      <c r="Q115" s="345"/>
    </row>
    <row r="116" spans="1:17" x14ac:dyDescent="0.2">
      <c r="A116" s="340"/>
      <c r="B116" s="341"/>
      <c r="C116" s="342"/>
      <c r="D116" s="343"/>
      <c r="E116" s="344"/>
      <c r="F116" s="345"/>
      <c r="G116" s="345"/>
      <c r="H116" s="345"/>
      <c r="I116" s="345"/>
      <c r="J116" s="345"/>
      <c r="K116" s="345"/>
      <c r="L116" s="345"/>
      <c r="M116" s="345"/>
      <c r="N116" s="345"/>
      <c r="O116" s="345"/>
      <c r="P116" s="345"/>
      <c r="Q116" s="345"/>
    </row>
    <row r="117" spans="1:17" x14ac:dyDescent="0.2">
      <c r="A117" s="340"/>
      <c r="B117" s="341"/>
      <c r="C117" s="342"/>
      <c r="D117" s="343"/>
      <c r="E117" s="344"/>
      <c r="F117" s="345"/>
      <c r="G117" s="345"/>
      <c r="H117" s="345"/>
      <c r="I117" s="345"/>
      <c r="J117" s="345"/>
      <c r="K117" s="345"/>
      <c r="L117" s="345"/>
      <c r="M117" s="345"/>
      <c r="N117" s="345"/>
      <c r="O117" s="345"/>
      <c r="P117" s="345"/>
      <c r="Q117" s="345"/>
    </row>
    <row r="118" spans="1:17" x14ac:dyDescent="0.2">
      <c r="A118" s="340"/>
      <c r="B118" s="341"/>
      <c r="C118" s="342"/>
      <c r="D118" s="343"/>
      <c r="E118" s="344"/>
      <c r="F118" s="345"/>
      <c r="G118" s="345"/>
      <c r="H118" s="345"/>
      <c r="I118" s="345"/>
      <c r="J118" s="345"/>
      <c r="K118" s="345"/>
      <c r="L118" s="345"/>
      <c r="M118" s="345"/>
      <c r="N118" s="345"/>
      <c r="O118" s="345"/>
      <c r="P118" s="345"/>
      <c r="Q118" s="345"/>
    </row>
    <row r="119" spans="1:17" x14ac:dyDescent="0.2">
      <c r="A119" s="340"/>
      <c r="B119" s="341"/>
      <c r="C119" s="342"/>
      <c r="D119" s="343"/>
      <c r="E119" s="344"/>
      <c r="F119" s="345"/>
      <c r="G119" s="345"/>
      <c r="H119" s="345"/>
      <c r="I119" s="345"/>
      <c r="J119" s="345"/>
      <c r="K119" s="345"/>
      <c r="L119" s="345"/>
      <c r="M119" s="345"/>
      <c r="N119" s="345"/>
      <c r="O119" s="345"/>
      <c r="P119" s="345"/>
      <c r="Q119" s="345"/>
    </row>
    <row r="120" spans="1:17" x14ac:dyDescent="0.2">
      <c r="A120" s="340"/>
      <c r="B120" s="341"/>
      <c r="C120" s="342"/>
      <c r="D120" s="343"/>
      <c r="E120" s="344"/>
      <c r="F120" s="345"/>
      <c r="G120" s="345"/>
      <c r="H120" s="345"/>
      <c r="I120" s="345"/>
      <c r="J120" s="345"/>
      <c r="K120" s="345"/>
      <c r="L120" s="345"/>
      <c r="M120" s="345"/>
      <c r="N120" s="345"/>
      <c r="O120" s="345"/>
      <c r="P120" s="345"/>
      <c r="Q120" s="345"/>
    </row>
    <row r="121" spans="1:17" x14ac:dyDescent="0.2">
      <c r="A121" s="340"/>
      <c r="B121" s="341"/>
      <c r="C121" s="342"/>
      <c r="D121" s="343"/>
      <c r="E121" s="344"/>
      <c r="F121" s="345"/>
      <c r="G121" s="345"/>
      <c r="H121" s="345"/>
      <c r="I121" s="345"/>
      <c r="J121" s="345"/>
      <c r="K121" s="345"/>
      <c r="L121" s="345"/>
      <c r="M121" s="345"/>
      <c r="N121" s="345"/>
      <c r="O121" s="345"/>
      <c r="P121" s="345"/>
      <c r="Q121" s="345"/>
    </row>
    <row r="122" spans="1:17" x14ac:dyDescent="0.2">
      <c r="A122" s="340"/>
      <c r="B122" s="341"/>
      <c r="C122" s="342"/>
      <c r="D122" s="343"/>
      <c r="E122" s="344"/>
      <c r="F122" s="345"/>
      <c r="G122" s="345"/>
      <c r="H122" s="345"/>
      <c r="I122" s="345"/>
      <c r="J122" s="345"/>
      <c r="K122" s="345"/>
      <c r="L122" s="345"/>
      <c r="M122" s="345"/>
      <c r="N122" s="345"/>
      <c r="O122" s="345"/>
      <c r="P122" s="345"/>
      <c r="Q122" s="345"/>
    </row>
    <row r="123" spans="1:17" x14ac:dyDescent="0.2">
      <c r="A123" s="340"/>
      <c r="B123" s="341"/>
      <c r="C123" s="342"/>
      <c r="D123" s="343"/>
      <c r="E123" s="344"/>
      <c r="F123" s="345"/>
      <c r="G123" s="345"/>
      <c r="H123" s="345"/>
      <c r="I123" s="345"/>
      <c r="J123" s="345"/>
      <c r="K123" s="345"/>
      <c r="L123" s="345"/>
      <c r="M123" s="345"/>
      <c r="N123" s="345"/>
      <c r="O123" s="345"/>
      <c r="P123" s="345"/>
      <c r="Q123" s="345"/>
    </row>
    <row r="124" spans="1:17" x14ac:dyDescent="0.2">
      <c r="A124" s="340"/>
      <c r="B124" s="341"/>
      <c r="C124" s="342"/>
      <c r="D124" s="343"/>
      <c r="E124" s="344"/>
      <c r="F124" s="345"/>
      <c r="G124" s="345"/>
      <c r="H124" s="345"/>
      <c r="I124" s="345"/>
      <c r="J124" s="345"/>
      <c r="K124" s="345"/>
      <c r="L124" s="345"/>
      <c r="M124" s="345"/>
      <c r="N124" s="345"/>
      <c r="O124" s="345"/>
      <c r="P124" s="345"/>
      <c r="Q124" s="345"/>
    </row>
    <row r="125" spans="1:17" x14ac:dyDescent="0.2">
      <c r="A125" s="340"/>
      <c r="B125" s="341"/>
      <c r="C125" s="342"/>
      <c r="D125" s="343"/>
      <c r="E125" s="344"/>
      <c r="F125" s="345"/>
      <c r="G125" s="345"/>
      <c r="H125" s="345"/>
      <c r="I125" s="345"/>
      <c r="J125" s="345"/>
      <c r="K125" s="345"/>
      <c r="L125" s="345"/>
      <c r="M125" s="345"/>
      <c r="N125" s="345"/>
      <c r="O125" s="345"/>
      <c r="P125" s="345"/>
      <c r="Q125" s="345"/>
    </row>
    <row r="126" spans="1:17" x14ac:dyDescent="0.2">
      <c r="A126" s="340"/>
      <c r="B126" s="341"/>
      <c r="C126" s="342"/>
      <c r="D126" s="343"/>
      <c r="E126" s="344"/>
      <c r="F126" s="345"/>
      <c r="G126" s="345"/>
      <c r="H126" s="345"/>
      <c r="I126" s="345"/>
      <c r="J126" s="345"/>
      <c r="K126" s="345"/>
      <c r="L126" s="345"/>
      <c r="M126" s="345"/>
      <c r="N126" s="345"/>
      <c r="O126" s="345"/>
      <c r="P126" s="345"/>
      <c r="Q126" s="345"/>
    </row>
    <row r="127" spans="1:17" x14ac:dyDescent="0.2">
      <c r="A127" s="340"/>
      <c r="B127" s="341"/>
      <c r="C127" s="342"/>
      <c r="D127" s="343"/>
      <c r="E127" s="344"/>
      <c r="F127" s="345"/>
      <c r="G127" s="345"/>
      <c r="H127" s="345"/>
      <c r="I127" s="345"/>
      <c r="J127" s="345"/>
      <c r="K127" s="345"/>
      <c r="L127" s="345"/>
      <c r="M127" s="345"/>
      <c r="N127" s="345"/>
      <c r="O127" s="345"/>
      <c r="P127" s="345"/>
      <c r="Q127" s="345"/>
    </row>
    <row r="128" spans="1:17" x14ac:dyDescent="0.2">
      <c r="A128" s="340"/>
      <c r="B128" s="341"/>
      <c r="C128" s="342"/>
      <c r="D128" s="343"/>
      <c r="E128" s="344"/>
      <c r="F128" s="345"/>
      <c r="G128" s="345"/>
      <c r="H128" s="345"/>
      <c r="I128" s="345"/>
      <c r="J128" s="345"/>
      <c r="K128" s="345"/>
      <c r="L128" s="345"/>
      <c r="M128" s="345"/>
      <c r="N128" s="345"/>
      <c r="O128" s="345"/>
      <c r="P128" s="345"/>
      <c r="Q128" s="345"/>
    </row>
    <row r="129" spans="1:17" x14ac:dyDescent="0.2">
      <c r="A129" s="340"/>
      <c r="B129" s="341"/>
      <c r="C129" s="342"/>
      <c r="D129" s="343"/>
      <c r="E129" s="344"/>
      <c r="F129" s="345"/>
      <c r="G129" s="345"/>
      <c r="H129" s="345"/>
      <c r="I129" s="345"/>
      <c r="J129" s="345"/>
      <c r="K129" s="345"/>
      <c r="L129" s="345"/>
      <c r="M129" s="345"/>
      <c r="N129" s="345"/>
      <c r="O129" s="345"/>
      <c r="P129" s="345"/>
      <c r="Q129" s="345"/>
    </row>
    <row r="130" spans="1:17" x14ac:dyDescent="0.2">
      <c r="A130" s="340"/>
      <c r="B130" s="341"/>
      <c r="C130" s="342"/>
      <c r="D130" s="343"/>
      <c r="E130" s="344"/>
      <c r="F130" s="345"/>
      <c r="G130" s="345"/>
      <c r="H130" s="345"/>
      <c r="I130" s="345"/>
      <c r="J130" s="345"/>
      <c r="K130" s="345"/>
      <c r="L130" s="345"/>
      <c r="M130" s="345"/>
      <c r="N130" s="345"/>
      <c r="O130" s="345"/>
      <c r="P130" s="345"/>
      <c r="Q130" s="345"/>
    </row>
    <row r="131" spans="1:17" x14ac:dyDescent="0.2">
      <c r="A131" s="340"/>
      <c r="B131" s="341"/>
      <c r="C131" s="342"/>
      <c r="D131" s="343"/>
      <c r="E131" s="344"/>
      <c r="F131" s="345"/>
      <c r="G131" s="345"/>
      <c r="H131" s="345"/>
      <c r="I131" s="345"/>
      <c r="J131" s="345"/>
      <c r="K131" s="345"/>
      <c r="L131" s="345"/>
      <c r="M131" s="345"/>
      <c r="N131" s="345"/>
      <c r="O131" s="345"/>
      <c r="P131" s="345"/>
      <c r="Q131" s="345"/>
    </row>
    <row r="132" spans="1:17" x14ac:dyDescent="0.2">
      <c r="A132" s="340"/>
      <c r="B132" s="341"/>
      <c r="C132" s="342"/>
      <c r="D132" s="343"/>
      <c r="E132" s="344"/>
      <c r="F132" s="345"/>
      <c r="G132" s="345"/>
      <c r="H132" s="345"/>
      <c r="I132" s="345"/>
      <c r="J132" s="345"/>
      <c r="K132" s="345"/>
      <c r="L132" s="345"/>
      <c r="M132" s="345"/>
      <c r="N132" s="345"/>
      <c r="O132" s="345"/>
      <c r="P132" s="345"/>
      <c r="Q132" s="345"/>
    </row>
    <row r="133" spans="1:17" x14ac:dyDescent="0.2">
      <c r="A133" s="340"/>
      <c r="B133" s="341"/>
      <c r="C133" s="342"/>
      <c r="D133" s="343"/>
      <c r="E133" s="344"/>
      <c r="F133" s="345"/>
      <c r="G133" s="345"/>
      <c r="H133" s="345"/>
      <c r="I133" s="345"/>
      <c r="J133" s="345"/>
      <c r="K133" s="345"/>
      <c r="L133" s="345"/>
      <c r="M133" s="345"/>
      <c r="N133" s="345"/>
      <c r="O133" s="345"/>
      <c r="P133" s="345"/>
      <c r="Q133" s="345"/>
    </row>
    <row r="134" spans="1:17" x14ac:dyDescent="0.2">
      <c r="A134" s="340"/>
      <c r="B134" s="341"/>
      <c r="C134" s="342"/>
      <c r="D134" s="343"/>
      <c r="E134" s="344"/>
      <c r="F134" s="345"/>
      <c r="G134" s="345"/>
      <c r="H134" s="345"/>
      <c r="I134" s="345"/>
      <c r="J134" s="345"/>
      <c r="K134" s="345"/>
      <c r="L134" s="345"/>
      <c r="M134" s="345"/>
      <c r="N134" s="345"/>
      <c r="O134" s="345"/>
      <c r="P134" s="345"/>
      <c r="Q134" s="345"/>
    </row>
    <row r="135" spans="1:17" x14ac:dyDescent="0.2">
      <c r="A135" s="340"/>
      <c r="B135" s="341"/>
      <c r="C135" s="342"/>
      <c r="D135" s="343"/>
      <c r="E135" s="344"/>
      <c r="F135" s="345"/>
      <c r="G135" s="345"/>
      <c r="H135" s="345"/>
      <c r="I135" s="345"/>
      <c r="J135" s="345"/>
      <c r="K135" s="345"/>
      <c r="L135" s="345"/>
      <c r="M135" s="345"/>
      <c r="N135" s="345"/>
      <c r="O135" s="345"/>
      <c r="P135" s="345"/>
      <c r="Q135" s="345"/>
    </row>
    <row r="136" spans="1:17" x14ac:dyDescent="0.2">
      <c r="A136" s="340"/>
      <c r="B136" s="341"/>
      <c r="C136" s="342"/>
      <c r="D136" s="343"/>
      <c r="E136" s="344"/>
      <c r="F136" s="345"/>
      <c r="G136" s="345"/>
      <c r="H136" s="345"/>
      <c r="I136" s="345"/>
      <c r="J136" s="345"/>
      <c r="K136" s="345"/>
      <c r="L136" s="345"/>
      <c r="M136" s="345"/>
      <c r="N136" s="345"/>
      <c r="O136" s="345"/>
      <c r="P136" s="345"/>
      <c r="Q136" s="345"/>
    </row>
    <row r="137" spans="1:17" x14ac:dyDescent="0.2">
      <c r="A137" s="340"/>
      <c r="B137" s="341"/>
      <c r="C137" s="342"/>
      <c r="D137" s="343"/>
      <c r="E137" s="344"/>
      <c r="F137" s="345"/>
      <c r="G137" s="345"/>
      <c r="H137" s="345"/>
      <c r="I137" s="345"/>
      <c r="J137" s="345"/>
      <c r="K137" s="345"/>
      <c r="L137" s="345"/>
      <c r="M137" s="345"/>
      <c r="N137" s="345"/>
      <c r="O137" s="345"/>
      <c r="P137" s="345"/>
      <c r="Q137" s="345"/>
    </row>
    <row r="138" spans="1:17" x14ac:dyDescent="0.2">
      <c r="A138" s="340"/>
      <c r="B138" s="341"/>
      <c r="C138" s="342"/>
      <c r="D138" s="343"/>
      <c r="E138" s="344"/>
      <c r="F138" s="345"/>
      <c r="G138" s="345"/>
      <c r="H138" s="345"/>
      <c r="I138" s="345"/>
      <c r="J138" s="345"/>
      <c r="K138" s="345"/>
      <c r="L138" s="345"/>
      <c r="M138" s="345"/>
      <c r="N138" s="345"/>
      <c r="O138" s="345"/>
      <c r="P138" s="345"/>
      <c r="Q138" s="345"/>
    </row>
    <row r="139" spans="1:17" x14ac:dyDescent="0.2">
      <c r="A139" s="340"/>
      <c r="B139" s="341"/>
      <c r="C139" s="342"/>
      <c r="D139" s="343"/>
      <c r="E139" s="344"/>
      <c r="F139" s="345"/>
      <c r="G139" s="345"/>
      <c r="H139" s="345"/>
      <c r="I139" s="345"/>
      <c r="J139" s="345"/>
      <c r="K139" s="345"/>
      <c r="L139" s="345"/>
      <c r="M139" s="345"/>
      <c r="N139" s="345"/>
      <c r="O139" s="345"/>
      <c r="P139" s="345"/>
      <c r="Q139" s="345"/>
    </row>
    <row r="140" spans="1:17" x14ac:dyDescent="0.2">
      <c r="A140" s="340"/>
      <c r="B140" s="341"/>
      <c r="C140" s="342"/>
      <c r="D140" s="343"/>
      <c r="E140" s="344"/>
      <c r="F140" s="345"/>
      <c r="G140" s="345"/>
      <c r="H140" s="345"/>
      <c r="I140" s="345"/>
      <c r="J140" s="345"/>
      <c r="K140" s="345"/>
      <c r="L140" s="345"/>
      <c r="M140" s="345"/>
      <c r="N140" s="345"/>
      <c r="O140" s="345"/>
      <c r="P140" s="345"/>
      <c r="Q140" s="345"/>
    </row>
    <row r="141" spans="1:17" x14ac:dyDescent="0.2">
      <c r="A141" s="340"/>
      <c r="B141" s="341"/>
      <c r="C141" s="342"/>
      <c r="D141" s="343"/>
      <c r="E141" s="344"/>
      <c r="F141" s="345"/>
      <c r="G141" s="345"/>
      <c r="H141" s="345"/>
      <c r="I141" s="345"/>
      <c r="J141" s="345"/>
      <c r="K141" s="345"/>
      <c r="L141" s="345"/>
      <c r="M141" s="345"/>
      <c r="N141" s="345"/>
      <c r="O141" s="345"/>
      <c r="P141" s="345"/>
      <c r="Q141" s="345"/>
    </row>
    <row r="142" spans="1:17" x14ac:dyDescent="0.2">
      <c r="A142" s="340"/>
      <c r="B142" s="341"/>
      <c r="C142" s="342"/>
      <c r="D142" s="343"/>
      <c r="E142" s="344"/>
      <c r="F142" s="345"/>
      <c r="G142" s="345"/>
      <c r="H142" s="345"/>
      <c r="I142" s="345"/>
      <c r="J142" s="345"/>
      <c r="K142" s="345"/>
      <c r="L142" s="345"/>
      <c r="M142" s="345"/>
      <c r="N142" s="345"/>
      <c r="O142" s="345"/>
      <c r="P142" s="345"/>
      <c r="Q142" s="345"/>
    </row>
    <row r="143" spans="1:17" x14ac:dyDescent="0.2">
      <c r="A143" s="340"/>
      <c r="B143" s="341"/>
      <c r="C143" s="342"/>
      <c r="D143" s="343"/>
      <c r="E143" s="344"/>
      <c r="F143" s="345"/>
      <c r="G143" s="345"/>
      <c r="H143" s="345"/>
      <c r="I143" s="345"/>
      <c r="J143" s="345"/>
      <c r="K143" s="345"/>
      <c r="L143" s="345"/>
      <c r="M143" s="345"/>
      <c r="N143" s="345"/>
      <c r="O143" s="345"/>
      <c r="P143" s="345"/>
      <c r="Q143" s="345"/>
    </row>
    <row r="144" spans="1:17" x14ac:dyDescent="0.2">
      <c r="A144" s="340"/>
      <c r="B144" s="341"/>
      <c r="C144" s="342"/>
      <c r="D144" s="343"/>
      <c r="E144" s="344"/>
      <c r="F144" s="345"/>
      <c r="G144" s="345"/>
      <c r="H144" s="345"/>
      <c r="I144" s="345"/>
      <c r="J144" s="345"/>
      <c r="K144" s="345"/>
      <c r="L144" s="345"/>
      <c r="M144" s="345"/>
      <c r="N144" s="345"/>
      <c r="O144" s="345"/>
      <c r="P144" s="345"/>
      <c r="Q144" s="345"/>
    </row>
  </sheetData>
  <mergeCells count="37">
    <mergeCell ref="A47:Q47"/>
    <mergeCell ref="A37:J37"/>
    <mergeCell ref="A38:J38"/>
    <mergeCell ref="A39:J39"/>
    <mergeCell ref="A43:Q43"/>
    <mergeCell ref="A44:Q44"/>
    <mergeCell ref="A46:Q46"/>
    <mergeCell ref="A31:J31"/>
    <mergeCell ref="A32:J32"/>
    <mergeCell ref="A33:J33"/>
    <mergeCell ref="A34:J34"/>
    <mergeCell ref="A35:J35"/>
    <mergeCell ref="A36:J36"/>
    <mergeCell ref="A24:Q24"/>
    <mergeCell ref="A26:J26"/>
    <mergeCell ref="A27:J27"/>
    <mergeCell ref="A28:J28"/>
    <mergeCell ref="A29:J29"/>
    <mergeCell ref="A30:J30"/>
    <mergeCell ref="O20:O22"/>
    <mergeCell ref="P20:P22"/>
    <mergeCell ref="Q20:Q22"/>
    <mergeCell ref="F21:F22"/>
    <mergeCell ref="G21:I21"/>
    <mergeCell ref="J21:J22"/>
    <mergeCell ref="K21:K22"/>
    <mergeCell ref="L21:N21"/>
    <mergeCell ref="J14:K14"/>
    <mergeCell ref="J15:K15"/>
    <mergeCell ref="J16:K16"/>
    <mergeCell ref="A20:A22"/>
    <mergeCell ref="B20:B22"/>
    <mergeCell ref="C20:C22"/>
    <mergeCell ref="D20:D22"/>
    <mergeCell ref="E20:E22"/>
    <mergeCell ref="F20:I20"/>
    <mergeCell ref="J20:N20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21</vt:i4>
      </vt:variant>
    </vt:vector>
  </HeadingPairs>
  <TitlesOfParts>
    <vt:vector size="21" baseType="lpstr">
      <vt:lpstr>Расчет СМР с ПНР "вхолостую"</vt:lpstr>
      <vt:lpstr>Расчет ПНР "под нагрузкой"</vt:lpstr>
      <vt:lpstr>НМЦ</vt:lpstr>
      <vt:lpstr>01-01-01</vt:lpstr>
      <vt:lpstr>01-01-02</vt:lpstr>
      <vt:lpstr>01-01-03</vt:lpstr>
      <vt:lpstr>01-01-04</vt:lpstr>
      <vt:lpstr>01-01-05</vt:lpstr>
      <vt:lpstr>02-01-01</vt:lpstr>
      <vt:lpstr>02-01-02</vt:lpstr>
      <vt:lpstr>02-01-03</vt:lpstr>
      <vt:lpstr>02-01-04</vt:lpstr>
      <vt:lpstr>02-01-05</vt:lpstr>
      <vt:lpstr>02-01-06</vt:lpstr>
      <vt:lpstr>09-01</vt:lpstr>
      <vt:lpstr>09-02</vt:lpstr>
      <vt:lpstr>09-03</vt:lpstr>
      <vt:lpstr>7086-1</vt:lpstr>
      <vt:lpstr>7162</vt:lpstr>
      <vt:lpstr>7162-1</vt:lpstr>
      <vt:lpstr>Лист18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072-Klusova</cp:lastModifiedBy>
  <cp:lastPrinted>2015-07-30T07:41:39Z</cp:lastPrinted>
  <dcterms:created xsi:type="dcterms:W3CDTF">2002-02-11T05:58:42Z</dcterms:created>
  <dcterms:modified xsi:type="dcterms:W3CDTF">2015-11-26T05:29:12Z</dcterms:modified>
</cp:coreProperties>
</file>