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N94" i="2"/>
  <c r="AO81"/>
  <c r="AN81"/>
  <c r="AO79"/>
  <c r="AN79"/>
  <c r="AO71"/>
  <c r="AN71"/>
  <c r="AO67"/>
  <c r="AN67"/>
  <c r="AO65"/>
  <c r="AO62"/>
  <c r="AN62"/>
  <c r="AN63" s="1"/>
  <c r="AN65" s="1"/>
  <c r="AF56"/>
  <c r="AF55"/>
  <c r="AF54"/>
  <c r="AF46"/>
  <c r="AE46"/>
  <c r="H46"/>
  <c r="AF45"/>
  <c r="AF44"/>
  <c r="AF43"/>
  <c r="AE43"/>
  <c r="H43"/>
  <c r="AF42"/>
  <c r="AG39"/>
  <c r="AF39"/>
  <c r="AE39"/>
  <c r="H39"/>
  <c r="AF38"/>
  <c r="AB38"/>
  <c r="AF37"/>
  <c r="H37"/>
  <c r="AF35"/>
  <c r="AF34"/>
  <c r="AF31"/>
  <c r="AF30"/>
  <c r="AE30"/>
  <c r="AF29"/>
  <c r="AF27"/>
  <c r="Z27"/>
  <c r="V27"/>
  <c r="AF26"/>
  <c r="Y26"/>
  <c r="AF22"/>
  <c r="AF16"/>
  <c r="AE16"/>
</calcChain>
</file>

<file path=xl/sharedStrings.xml><?xml version="1.0" encoding="utf-8"?>
<sst xmlns="http://schemas.openxmlformats.org/spreadsheetml/2006/main" count="186" uniqueCount="140">
  <si>
    <t>м3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</si>
  <si>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</si>
  <si>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</si>
  <si>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</si>
  <si>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</si>
  <si>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</si>
  <si>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</si>
  <si>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</si>
  <si>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</si>
  <si>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</si>
  <si>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</si>
  <si>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</si>
  <si>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</si>
  <si>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</si>
  <si>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</si>
  <si>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</si>
  <si>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</si>
  <si>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</si>
  <si>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</si>
  <si>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</si>
  <si>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</si>
  <si>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</si>
  <si>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</si>
  <si>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</si>
  <si>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</si>
  <si>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</si>
  <si>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</si>
  <si>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</si>
  <si>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</si>
  <si>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</si>
  <si>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</si>
  <si>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</si>
  <si>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</si>
  <si>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</si>
  <si>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</si>
  <si>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</si>
  <si>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</si>
  <si>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</si>
  <si>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</si>
  <si>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</si>
  <si>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</si>
  <si>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</si>
  <si>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</si>
  <si>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</si>
  <si>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</si>
  <si>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</si>
  <si>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</si>
  <si>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</si>
  <si>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</si>
  <si>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</si>
  <si>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</si>
  <si>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</si>
  <si>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</si>
  <si>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</si>
  <si>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</si>
  <si>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</si>
  <si>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</si>
  <si>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</si>
  <si>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</si>
  <si>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</si>
  <si>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</si>
  <si>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</si>
  <si>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</si>
  <si>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</si>
  <si>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</si>
  <si>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</si>
  <si>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</si>
  <si>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</si>
  <si>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</si>
  <si>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</si>
  <si>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</si>
  <si>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</si>
  <si>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</si>
  <si>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</si>
  <si>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</si>
  <si>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</si>
  <si>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</si>
  <si>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</si>
  <si>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</si>
  <si>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</si>
  <si>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</si>
  <si>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</si>
  <si>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</si>
  <si>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</si>
  <si>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</si>
  <si>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</si>
  <si>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</si>
  <si>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</si>
  <si>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</si>
  <si>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</si>
  <si>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</si>
  <si>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</si>
  <si>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</si>
  <si>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</si>
  <si>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</si>
  <si>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</si>
  <si>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</si>
  <si>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</si>
  <si>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</si>
  <si>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</si>
  <si>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</si>
  <si>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</si>
  <si>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</si>
  <si>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</si>
  <si>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</si>
  <si>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</si>
  <si>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</si>
  <si>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</si>
  <si>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</si>
  <si>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</si>
  <si>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</si>
  <si>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</si>
  <si>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</si>
  <si>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</si>
  <si>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</si>
  <si>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</si>
  <si>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</si>
  <si>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</si>
  <si>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</si>
  <si>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</si>
  <si>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</si>
  <si>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</si>
  <si>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</si>
  <si>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</si>
  <si>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</si>
  <si>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</si>
  <si>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</si>
  <si>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</si>
  <si>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Наименование товара</t>
  </si>
  <si>
    <t>на поставку сборных железобетонных конструкций</t>
  </si>
  <si>
    <t>Ед.изм.</t>
  </si>
  <si>
    <t>Кол-во</t>
  </si>
  <si>
    <t>Начало: в течение 5 дней с момента подписания договора, окончание: 30.09.2012 года</t>
  </si>
  <si>
    <t xml:space="preserve">Плита ПЯ </t>
  </si>
  <si>
    <t>Лестничный марш ЛМ</t>
  </si>
  <si>
    <t>Блок объемных шахт лифтов ЭШЛ</t>
  </si>
  <si>
    <t>Блок фасадный УЗС БФУ</t>
  </si>
  <si>
    <t>Блок фасадный УЗС ПФУ</t>
  </si>
  <si>
    <t>Плита железобетонная ПСу, ППу</t>
  </si>
  <si>
    <t>Опора ОП-1</t>
  </si>
</sst>
</file>

<file path=xl/styles.xml><?xml version="1.0" encoding="utf-8"?>
<styleSheet xmlns="http://schemas.openxmlformats.org/spreadsheetml/2006/main">
  <fonts count="14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2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4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5" fillId="0" borderId="0" xfId="0" applyFont="1" applyBorder="1" applyAlignment="1">
      <alignment horizontal="center" wrapText="1"/>
    </xf>
    <xf numFmtId="4" fontId="6" fillId="0" borderId="0" xfId="0" applyNumberFormat="1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5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7" fillId="0" borderId="0" xfId="0" applyFont="1" applyBorder="1" applyAlignment="1">
      <alignment wrapText="1"/>
    </xf>
    <xf numFmtId="2" fontId="9" fillId="3" borderId="1" xfId="0" applyNumberFormat="1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wrapText="1"/>
    </xf>
    <xf numFmtId="0" fontId="9" fillId="2" borderId="1" xfId="0" applyFont="1" applyFill="1" applyBorder="1" applyAlignment="1">
      <alignment wrapText="1"/>
    </xf>
    <xf numFmtId="0" fontId="10" fillId="0" borderId="1" xfId="0" applyNumberFormat="1" applyFont="1" applyFill="1" applyBorder="1" applyAlignment="1" applyProtection="1">
      <alignment horizontal="center" vertical="top" wrapText="1"/>
    </xf>
    <xf numFmtId="0" fontId="10" fillId="0" borderId="1" xfId="0" applyNumberFormat="1" applyFont="1" applyFill="1" applyBorder="1" applyAlignment="1" applyProtection="1">
      <alignment horizontal="center" vertical="top"/>
    </xf>
    <xf numFmtId="0" fontId="7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9" fillId="0" borderId="1" xfId="0" applyFont="1" applyBorder="1" applyAlignment="1">
      <alignment horizontal="center" textRotation="90"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center" textRotation="90" wrapText="1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5" fillId="0" borderId="0" xfId="0" applyFont="1" applyAlignment="1">
      <alignment wrapText="1"/>
    </xf>
    <xf numFmtId="0" fontId="9" fillId="0" borderId="0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4" fontId="10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wrapText="1"/>
    </xf>
    <xf numFmtId="0" fontId="9" fillId="0" borderId="1" xfId="0" applyFont="1" applyBorder="1" applyAlignment="1">
      <alignment vertical="center" wrapText="1"/>
    </xf>
    <xf numFmtId="4" fontId="9" fillId="0" borderId="1" xfId="0" applyNumberFormat="1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vertical="center" wrapText="1"/>
    </xf>
    <xf numFmtId="2" fontId="12" fillId="0" borderId="2" xfId="0" applyNumberFormat="1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9"/>
  <sheetViews>
    <sheetView tabSelected="1" zoomScale="70" zoomScaleNormal="70" workbookViewId="0">
      <selection activeCell="AU90" sqref="AU90"/>
    </sheetView>
  </sheetViews>
  <sheetFormatPr defaultColWidth="34.140625" defaultRowHeight="14.25"/>
  <cols>
    <col min="1" max="1" width="6.5703125" style="1" customWidth="1"/>
    <col min="2" max="2" width="56.140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16" style="2" customWidth="1"/>
    <col min="43" max="43" width="14.140625" style="2" hidden="1" customWidth="1"/>
    <col min="44" max="45" width="26.5703125" style="1" customWidth="1"/>
    <col min="46" max="46" width="34.85546875" style="1" customWidth="1"/>
    <col min="47" max="47" width="34.140625" style="13"/>
    <col min="48" max="16384" width="34.140625" style="1"/>
  </cols>
  <sheetData>
    <row r="1" spans="1:47" ht="18.75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31"/>
      <c r="AQ1" s="21"/>
      <c r="AR1" s="21"/>
      <c r="AS1" s="21"/>
      <c r="AT1" s="21"/>
    </row>
    <row r="2" spans="1:47" ht="30" customHeight="1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31"/>
      <c r="AQ2" s="21"/>
      <c r="AR2" s="21"/>
      <c r="AS2" s="21"/>
      <c r="AT2" s="21" t="s">
        <v>119</v>
      </c>
    </row>
    <row r="3" spans="1:47" ht="41.25" customHeigh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31"/>
      <c r="AQ3" s="21"/>
      <c r="AR3" s="21"/>
      <c r="AS3" s="21"/>
      <c r="AT3" s="21" t="s">
        <v>120</v>
      </c>
    </row>
    <row r="4" spans="1:47" ht="28.5" customHeight="1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31"/>
      <c r="AQ4" s="21"/>
      <c r="AR4" s="21"/>
      <c r="AS4" s="21"/>
      <c r="AT4" s="21" t="s">
        <v>121</v>
      </c>
    </row>
    <row r="5" spans="1:47" ht="28.5" customHeight="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31"/>
      <c r="AQ5" s="21"/>
      <c r="AR5" s="21"/>
      <c r="AS5" s="21"/>
      <c r="AT5" s="21"/>
    </row>
    <row r="6" spans="1:47" ht="28.5" customHeight="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31"/>
      <c r="AQ6" s="21"/>
      <c r="AR6" s="21"/>
      <c r="AS6" s="21"/>
      <c r="AT6" s="21"/>
    </row>
    <row r="7" spans="1:47" ht="18.75" customHeight="1">
      <c r="A7" s="21"/>
      <c r="B7" s="41" t="s">
        <v>118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</row>
    <row r="8" spans="1:47" s="8" customFormat="1" ht="29.25" customHeight="1">
      <c r="A8" s="22"/>
      <c r="B8" s="43" t="s">
        <v>129</v>
      </c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10"/>
    </row>
    <row r="9" spans="1:47" s="4" customFormat="1" ht="31.5" customHeight="1">
      <c r="A9" s="22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4"/>
      <c r="AO9" s="25"/>
      <c r="AP9" s="25"/>
      <c r="AQ9" s="25"/>
      <c r="AR9" s="47"/>
      <c r="AS9" s="47"/>
      <c r="AT9" s="47"/>
      <c r="AU9" s="11"/>
    </row>
    <row r="10" spans="1:47" s="3" customFormat="1" ht="25.5" customHeight="1">
      <c r="A10" s="44" t="s">
        <v>42</v>
      </c>
      <c r="B10" s="44" t="s">
        <v>128</v>
      </c>
      <c r="C10" s="45" t="s">
        <v>41</v>
      </c>
      <c r="D10" s="45"/>
      <c r="E10" s="45"/>
      <c r="F10" s="45"/>
      <c r="G10" s="40" t="s">
        <v>40</v>
      </c>
      <c r="H10" s="40" t="s">
        <v>39</v>
      </c>
      <c r="I10" s="40" t="s">
        <v>38</v>
      </c>
      <c r="J10" s="40" t="s">
        <v>37</v>
      </c>
      <c r="K10" s="40" t="s">
        <v>36</v>
      </c>
      <c r="L10" s="40" t="s">
        <v>35</v>
      </c>
      <c r="M10" s="40" t="s">
        <v>34</v>
      </c>
      <c r="N10" s="40" t="s">
        <v>33</v>
      </c>
      <c r="O10" s="40" t="s">
        <v>32</v>
      </c>
      <c r="P10" s="40" t="s">
        <v>31</v>
      </c>
      <c r="Q10" s="40" t="s">
        <v>30</v>
      </c>
      <c r="R10" s="40" t="s">
        <v>29</v>
      </c>
      <c r="S10" s="40" t="s">
        <v>28</v>
      </c>
      <c r="T10" s="40" t="s">
        <v>27</v>
      </c>
      <c r="U10" s="40"/>
      <c r="V10" s="40" t="s">
        <v>26</v>
      </c>
      <c r="W10" s="40" t="s">
        <v>25</v>
      </c>
      <c r="X10" s="40" t="s">
        <v>24</v>
      </c>
      <c r="Y10" s="40" t="s">
        <v>23</v>
      </c>
      <c r="Z10" s="40" t="s">
        <v>22</v>
      </c>
      <c r="AA10" s="40" t="s">
        <v>21</v>
      </c>
      <c r="AB10" s="40" t="s">
        <v>20</v>
      </c>
      <c r="AC10" s="40" t="s">
        <v>19</v>
      </c>
      <c r="AD10" s="40" t="s">
        <v>18</v>
      </c>
      <c r="AE10" s="40" t="s">
        <v>17</v>
      </c>
      <c r="AF10" s="40" t="s">
        <v>16</v>
      </c>
      <c r="AG10" s="40" t="s">
        <v>15</v>
      </c>
      <c r="AH10" s="40" t="s">
        <v>14</v>
      </c>
      <c r="AI10" s="40" t="s">
        <v>13</v>
      </c>
      <c r="AJ10" s="40" t="s">
        <v>12</v>
      </c>
      <c r="AK10" s="40" t="s">
        <v>11</v>
      </c>
      <c r="AL10" s="40" t="s">
        <v>10</v>
      </c>
      <c r="AM10" s="40" t="s">
        <v>9</v>
      </c>
      <c r="AN10" s="39" t="s">
        <v>131</v>
      </c>
      <c r="AO10" s="34"/>
      <c r="AP10" s="45" t="s">
        <v>130</v>
      </c>
      <c r="AQ10" s="36"/>
      <c r="AR10" s="44" t="s">
        <v>125</v>
      </c>
      <c r="AS10" s="38"/>
      <c r="AT10" s="44" t="s">
        <v>126</v>
      </c>
      <c r="AU10" s="12"/>
    </row>
    <row r="11" spans="1:47" ht="75.75" customHeight="1">
      <c r="A11" s="44"/>
      <c r="B11" s="44"/>
      <c r="C11" s="33" t="s">
        <v>6</v>
      </c>
      <c r="D11" s="33" t="s">
        <v>5</v>
      </c>
      <c r="E11" s="33" t="s">
        <v>4</v>
      </c>
      <c r="F11" s="33" t="s">
        <v>3</v>
      </c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39"/>
      <c r="AO11" s="36" t="s">
        <v>1</v>
      </c>
      <c r="AP11" s="45"/>
      <c r="AQ11" s="36"/>
      <c r="AR11" s="38"/>
      <c r="AS11" s="38"/>
      <c r="AT11" s="44"/>
    </row>
    <row r="12" spans="1:47" ht="19.5" hidden="1" customHeight="1">
      <c r="A12" s="44"/>
      <c r="B12" s="39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6"/>
      <c r="AO12" s="36"/>
      <c r="AP12" s="36"/>
      <c r="AQ12" s="36"/>
      <c r="AR12" s="35" t="s">
        <v>44</v>
      </c>
      <c r="AS12" s="35"/>
      <c r="AT12" s="38"/>
    </row>
    <row r="13" spans="1:47" ht="15.75" hidden="1" customHeight="1">
      <c r="A13" s="44"/>
      <c r="B13" s="39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6"/>
      <c r="AO13" s="36"/>
      <c r="AP13" s="36"/>
      <c r="AQ13" s="36"/>
      <c r="AR13" s="35" t="s">
        <v>45</v>
      </c>
      <c r="AS13" s="35"/>
      <c r="AT13" s="38"/>
    </row>
    <row r="14" spans="1:47" s="7" customFormat="1" ht="20.25" hidden="1" customHeight="1">
      <c r="A14" s="44"/>
      <c r="B14" s="39"/>
      <c r="C14" s="26"/>
      <c r="D14" s="26"/>
      <c r="E14" s="26"/>
      <c r="F14" s="26"/>
      <c r="G14" s="26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35" t="s">
        <v>46</v>
      </c>
      <c r="AS14" s="35"/>
      <c r="AT14" s="38"/>
      <c r="AU14" s="14"/>
    </row>
    <row r="15" spans="1:47" s="7" customFormat="1" ht="28.5" hidden="1" customHeight="1">
      <c r="A15" s="44"/>
      <c r="B15" s="39"/>
      <c r="C15" s="26"/>
      <c r="D15" s="26"/>
      <c r="E15" s="26"/>
      <c r="F15" s="26"/>
      <c r="G15" s="26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35" t="s">
        <v>47</v>
      </c>
      <c r="AS15" s="35"/>
      <c r="AT15" s="38"/>
      <c r="AU15" s="14"/>
    </row>
    <row r="16" spans="1:47" s="7" customFormat="1" ht="27" hidden="1" customHeight="1">
      <c r="A16" s="44"/>
      <c r="B16" s="39"/>
      <c r="C16" s="26"/>
      <c r="D16" s="26"/>
      <c r="E16" s="26"/>
      <c r="F16" s="26"/>
      <c r="G16" s="26"/>
      <c r="H16" s="27">
        <v>66.36</v>
      </c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>
        <v>2975</v>
      </c>
      <c r="V16" s="27"/>
      <c r="W16" s="27"/>
      <c r="X16" s="27"/>
      <c r="Y16" s="27"/>
      <c r="Z16" s="27">
        <v>655.11800000000005</v>
      </c>
      <c r="AA16" s="27"/>
      <c r="AB16" s="27"/>
      <c r="AC16" s="27"/>
      <c r="AD16" s="27"/>
      <c r="AE16" s="27">
        <f>0.95+0.151+31.053+75.117+0.247+1.91+1.18+0.024+0.008+0.271</f>
        <v>110.911</v>
      </c>
      <c r="AF16" s="27">
        <f>0.017+7.626</f>
        <v>7.6429999999999998</v>
      </c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35" t="s">
        <v>48</v>
      </c>
      <c r="AS16" s="35"/>
      <c r="AT16" s="38"/>
      <c r="AU16" s="14"/>
    </row>
    <row r="17" spans="1:47" ht="20.25" hidden="1" customHeight="1">
      <c r="A17" s="44"/>
      <c r="B17" s="39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5" t="s">
        <v>49</v>
      </c>
      <c r="AS17" s="35"/>
      <c r="AT17" s="38"/>
    </row>
    <row r="18" spans="1:47" ht="20.25" hidden="1" customHeight="1">
      <c r="A18" s="44"/>
      <c r="B18" s="39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5" t="s">
        <v>50</v>
      </c>
      <c r="AS18" s="35"/>
      <c r="AT18" s="38"/>
    </row>
    <row r="19" spans="1:47" ht="20.25" hidden="1" customHeight="1">
      <c r="A19" s="44"/>
      <c r="B19" s="39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>
        <v>110</v>
      </c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5" t="s">
        <v>51</v>
      </c>
      <c r="AS19" s="35"/>
      <c r="AT19" s="38"/>
    </row>
    <row r="20" spans="1:47" ht="20.25" hidden="1" customHeight="1">
      <c r="A20" s="44"/>
      <c r="B20" s="39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5" t="s">
        <v>52</v>
      </c>
      <c r="AS20" s="35"/>
      <c r="AT20" s="38"/>
    </row>
    <row r="21" spans="1:47" ht="20.25" hidden="1" customHeight="1">
      <c r="A21" s="44"/>
      <c r="B21" s="39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5" t="s">
        <v>53</v>
      </c>
      <c r="AS21" s="35"/>
      <c r="AT21" s="38"/>
    </row>
    <row r="22" spans="1:47" ht="20.25" hidden="1" customHeight="1">
      <c r="A22" s="44"/>
      <c r="B22" s="39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>
        <v>32.57</v>
      </c>
      <c r="Z22" s="36">
        <v>21.66</v>
      </c>
      <c r="AA22" s="36"/>
      <c r="AB22" s="36"/>
      <c r="AC22" s="36"/>
      <c r="AD22" s="36"/>
      <c r="AE22" s="36">
        <v>2.1</v>
      </c>
      <c r="AF22" s="36">
        <f>2+4.4+1.429</f>
        <v>7.8289999999999997</v>
      </c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5" t="s">
        <v>54</v>
      </c>
      <c r="AS22" s="35"/>
      <c r="AT22" s="38"/>
    </row>
    <row r="23" spans="1:47" ht="20.25" hidden="1" customHeight="1">
      <c r="A23" s="44"/>
      <c r="B23" s="39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5" t="s">
        <v>55</v>
      </c>
      <c r="AS23" s="35"/>
      <c r="AT23" s="38"/>
    </row>
    <row r="24" spans="1:47" s="7" customFormat="1" ht="20.25" hidden="1" customHeight="1">
      <c r="A24" s="44"/>
      <c r="B24" s="39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35" t="s">
        <v>56</v>
      </c>
      <c r="AS24" s="35"/>
      <c r="AT24" s="38"/>
      <c r="AU24" s="14"/>
    </row>
    <row r="25" spans="1:47" s="7" customFormat="1" ht="20.25" hidden="1" customHeight="1">
      <c r="A25" s="44"/>
      <c r="B25" s="39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35" t="s">
        <v>57</v>
      </c>
      <c r="AS25" s="35"/>
      <c r="AT25" s="38"/>
      <c r="AU25" s="14"/>
    </row>
    <row r="26" spans="1:47" s="7" customFormat="1" ht="20.25" hidden="1" customHeight="1">
      <c r="A26" s="44"/>
      <c r="B26" s="39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>
        <v>2.5430000000000001</v>
      </c>
      <c r="W26" s="27"/>
      <c r="X26" s="27"/>
      <c r="Y26" s="27">
        <f>463.473+1.39</f>
        <v>464.863</v>
      </c>
      <c r="Z26" s="27"/>
      <c r="AA26" s="27"/>
      <c r="AB26" s="27"/>
      <c r="AC26" s="27"/>
      <c r="AD26" s="27"/>
      <c r="AE26" s="27">
        <v>28.65</v>
      </c>
      <c r="AF26" s="27">
        <f>4.28+6.418</f>
        <v>10.698</v>
      </c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35" t="s">
        <v>58</v>
      </c>
      <c r="AS26" s="35"/>
      <c r="AT26" s="38"/>
      <c r="AU26" s="14"/>
    </row>
    <row r="27" spans="1:47" s="7" customFormat="1" ht="20.25" hidden="1" customHeight="1">
      <c r="A27" s="44"/>
      <c r="B27" s="39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36">
        <f>0.503+0.833</f>
        <v>1.3360000000000001</v>
      </c>
      <c r="W27" s="27"/>
      <c r="X27" s="27"/>
      <c r="Y27" s="27"/>
      <c r="Z27" s="27">
        <f>6.357+12.772</f>
        <v>19.129000000000001</v>
      </c>
      <c r="AA27" s="27"/>
      <c r="AB27" s="27"/>
      <c r="AC27" s="27"/>
      <c r="AD27" s="27"/>
      <c r="AE27" s="27"/>
      <c r="AF27" s="27">
        <f>0.008+0.023+0.008+0.061</f>
        <v>0.1</v>
      </c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35" t="s">
        <v>59</v>
      </c>
      <c r="AS27" s="35"/>
      <c r="AT27" s="38"/>
      <c r="AU27" s="14"/>
    </row>
    <row r="28" spans="1:47" s="7" customFormat="1" ht="15" hidden="1" customHeight="1">
      <c r="A28" s="44"/>
      <c r="B28" s="39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35" t="s">
        <v>60</v>
      </c>
      <c r="AS28" s="35"/>
      <c r="AT28" s="38"/>
      <c r="AU28" s="14"/>
    </row>
    <row r="29" spans="1:47" s="7" customFormat="1" ht="30" hidden="1" customHeight="1">
      <c r="A29" s="44"/>
      <c r="B29" s="39"/>
      <c r="C29" s="27"/>
      <c r="D29" s="27"/>
      <c r="E29" s="27"/>
      <c r="F29" s="27"/>
      <c r="G29" s="27"/>
      <c r="H29" s="27"/>
      <c r="I29" s="27"/>
      <c r="J29" s="27"/>
      <c r="K29" s="27">
        <v>101.5</v>
      </c>
      <c r="L29" s="27"/>
      <c r="M29" s="27">
        <v>71</v>
      </c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>
        <v>29.376000000000001</v>
      </c>
      <c r="AA29" s="27"/>
      <c r="AB29" s="27">
        <v>69.319999999999993</v>
      </c>
      <c r="AC29" s="27"/>
      <c r="AD29" s="27"/>
      <c r="AE29" s="27">
        <v>210.02</v>
      </c>
      <c r="AF29" s="27">
        <f>0.438+8.717+25.596+1.665</f>
        <v>36.415999999999997</v>
      </c>
      <c r="AG29" s="27">
        <v>0.45300000000000001</v>
      </c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35" t="s">
        <v>61</v>
      </c>
      <c r="AS29" s="35"/>
      <c r="AT29" s="38"/>
      <c r="AU29" s="14"/>
    </row>
    <row r="30" spans="1:47" s="7" customFormat="1" ht="15" hidden="1" customHeight="1">
      <c r="A30" s="44"/>
      <c r="B30" s="39"/>
      <c r="C30" s="27"/>
      <c r="D30" s="27"/>
      <c r="E30" s="27"/>
      <c r="F30" s="27"/>
      <c r="G30" s="27"/>
      <c r="H30" s="27"/>
      <c r="I30" s="27"/>
      <c r="J30" s="27"/>
      <c r="K30" s="27">
        <v>136.38</v>
      </c>
      <c r="L30" s="27"/>
      <c r="M30" s="27">
        <v>32.82</v>
      </c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>
        <v>9.34</v>
      </c>
      <c r="AA30" s="27"/>
      <c r="AB30" s="27">
        <v>49.53</v>
      </c>
      <c r="AC30" s="27"/>
      <c r="AD30" s="27"/>
      <c r="AE30" s="27">
        <f>0.004+0.056+5.22</f>
        <v>5.28</v>
      </c>
      <c r="AF30" s="27">
        <f>0.857+0.268+0.298+1.221+0.789</f>
        <v>3.4329999999999998</v>
      </c>
      <c r="AG30" s="27">
        <v>0.26100000000000001</v>
      </c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35" t="s">
        <v>62</v>
      </c>
      <c r="AS30" s="35"/>
      <c r="AT30" s="38"/>
      <c r="AU30" s="14"/>
    </row>
    <row r="31" spans="1:47" s="7" customFormat="1" ht="15" hidden="1" customHeight="1">
      <c r="A31" s="44"/>
      <c r="B31" s="39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>
        <v>5.26</v>
      </c>
      <c r="W31" s="27"/>
      <c r="X31" s="27"/>
      <c r="Y31" s="27"/>
      <c r="Z31" s="27"/>
      <c r="AA31" s="27"/>
      <c r="AB31" s="27"/>
      <c r="AC31" s="27"/>
      <c r="AD31" s="27"/>
      <c r="AE31" s="27"/>
      <c r="AF31" s="27">
        <f>0.045+2.147+0.742</f>
        <v>2.9340000000000002</v>
      </c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35" t="s">
        <v>63</v>
      </c>
      <c r="AS31" s="35"/>
      <c r="AT31" s="38"/>
      <c r="AU31" s="14"/>
    </row>
    <row r="32" spans="1:47" ht="20.25" hidden="1" customHeight="1">
      <c r="A32" s="44"/>
      <c r="B32" s="39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5" t="s">
        <v>64</v>
      </c>
      <c r="AS32" s="35"/>
      <c r="AT32" s="38"/>
    </row>
    <row r="33" spans="1:47" s="7" customFormat="1" ht="20.25" hidden="1" customHeight="1">
      <c r="A33" s="44"/>
      <c r="B33" s="39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>
        <v>39.613999999999997</v>
      </c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35" t="s">
        <v>65</v>
      </c>
      <c r="AS33" s="35"/>
      <c r="AT33" s="38"/>
      <c r="AU33" s="14"/>
    </row>
    <row r="34" spans="1:47" s="7" customFormat="1" ht="20.25" hidden="1" customHeight="1">
      <c r="A34" s="44"/>
      <c r="B34" s="39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>
        <f>0.88+0.621</f>
        <v>1.5009999999999999</v>
      </c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35" t="s">
        <v>66</v>
      </c>
      <c r="AS34" s="35"/>
      <c r="AT34" s="38"/>
      <c r="AU34" s="14"/>
    </row>
    <row r="35" spans="1:47" s="7" customFormat="1" ht="20.25" hidden="1" customHeight="1">
      <c r="A35" s="44"/>
      <c r="B35" s="39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>
        <v>6.25</v>
      </c>
      <c r="W35" s="27"/>
      <c r="X35" s="27"/>
      <c r="Y35" s="27"/>
      <c r="Z35" s="27">
        <v>28.173999999999999</v>
      </c>
      <c r="AA35" s="27"/>
      <c r="AB35" s="27">
        <v>22.891999999999999</v>
      </c>
      <c r="AC35" s="27"/>
      <c r="AD35" s="27"/>
      <c r="AE35" s="27">
        <v>56.722999999999999</v>
      </c>
      <c r="AF35" s="27">
        <f>0.404+14.596</f>
        <v>15</v>
      </c>
      <c r="AG35" s="27">
        <v>2.1709999999999998</v>
      </c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35" t="s">
        <v>67</v>
      </c>
      <c r="AS35" s="35"/>
      <c r="AT35" s="38"/>
      <c r="AU35" s="14"/>
    </row>
    <row r="36" spans="1:47" s="7" customFormat="1" ht="20.25" hidden="1" customHeight="1">
      <c r="A36" s="44"/>
      <c r="B36" s="39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35" t="s">
        <v>68</v>
      </c>
      <c r="AS36" s="35"/>
      <c r="AT36" s="38"/>
      <c r="AU36" s="14"/>
    </row>
    <row r="37" spans="1:47" s="7" customFormat="1" ht="20.25" hidden="1" customHeight="1">
      <c r="A37" s="44"/>
      <c r="B37" s="39"/>
      <c r="C37" s="27"/>
      <c r="D37" s="27"/>
      <c r="E37" s="27"/>
      <c r="F37" s="27"/>
      <c r="G37" s="27"/>
      <c r="H37" s="27">
        <f>28.4+57.3</f>
        <v>85.7</v>
      </c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>
        <v>33.5</v>
      </c>
      <c r="AC37" s="27">
        <v>7.8959999999999999</v>
      </c>
      <c r="AD37" s="27"/>
      <c r="AE37" s="27"/>
      <c r="AF37" s="27">
        <f>2.486+1.436</f>
        <v>3.9220000000000002</v>
      </c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35" t="s">
        <v>69</v>
      </c>
      <c r="AS37" s="35"/>
      <c r="AT37" s="38"/>
      <c r="AU37" s="14"/>
    </row>
    <row r="38" spans="1:47" s="7" customFormat="1" ht="20.25" hidden="1" customHeight="1">
      <c r="A38" s="44"/>
      <c r="B38" s="39"/>
      <c r="C38" s="27"/>
      <c r="D38" s="27"/>
      <c r="E38" s="27"/>
      <c r="F38" s="27"/>
      <c r="G38" s="27"/>
      <c r="H38" s="27">
        <v>177.9</v>
      </c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>
        <v>0.48499999999999999</v>
      </c>
      <c r="W38" s="27"/>
      <c r="X38" s="27"/>
      <c r="Y38" s="27">
        <v>50.759</v>
      </c>
      <c r="Z38" s="27"/>
      <c r="AA38" s="27"/>
      <c r="AB38" s="27">
        <f>29.074+0.72166</f>
        <v>29.795660000000002</v>
      </c>
      <c r="AC38" s="27">
        <v>20.167000000000002</v>
      </c>
      <c r="AD38" s="27"/>
      <c r="AE38" s="27"/>
      <c r="AF38" s="27">
        <f>1.988+1.323+0.281+0.24+2.007</f>
        <v>5.8390000000000004</v>
      </c>
      <c r="AG38" s="27">
        <v>0.45200000000000001</v>
      </c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35" t="s">
        <v>70</v>
      </c>
      <c r="AS38" s="35"/>
      <c r="AT38" s="38"/>
      <c r="AU38" s="14"/>
    </row>
    <row r="39" spans="1:47" s="7" customFormat="1" ht="20.25" hidden="1" customHeight="1">
      <c r="A39" s="44"/>
      <c r="B39" s="39"/>
      <c r="C39" s="27"/>
      <c r="D39" s="27"/>
      <c r="E39" s="27"/>
      <c r="F39" s="27"/>
      <c r="G39" s="27"/>
      <c r="H39" s="27">
        <f>105.23+12.59</f>
        <v>117.82</v>
      </c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>
        <v>29.481000000000002</v>
      </c>
      <c r="Z39" s="27"/>
      <c r="AA39" s="27"/>
      <c r="AB39" s="27">
        <v>26.34</v>
      </c>
      <c r="AC39" s="27">
        <v>12.625999999999999</v>
      </c>
      <c r="AD39" s="27"/>
      <c r="AE39" s="27">
        <f>1.721+0.076+0.171</f>
        <v>1.968</v>
      </c>
      <c r="AF39" s="27">
        <f>5.711+0.157+0.441+1.701</f>
        <v>8.01</v>
      </c>
      <c r="AG39" s="27">
        <f>1.728+0.76</f>
        <v>2.488</v>
      </c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35" t="s">
        <v>71</v>
      </c>
      <c r="AS39" s="35"/>
      <c r="AT39" s="38"/>
      <c r="AU39" s="14"/>
    </row>
    <row r="40" spans="1:47" s="7" customFormat="1" ht="15.75" hidden="1" customHeight="1">
      <c r="A40" s="44"/>
      <c r="B40" s="39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35" t="s">
        <v>72</v>
      </c>
      <c r="AS40" s="35"/>
      <c r="AT40" s="38"/>
      <c r="AU40" s="14"/>
    </row>
    <row r="41" spans="1:47" s="7" customFormat="1" ht="20.25" hidden="1" customHeight="1">
      <c r="A41" s="44"/>
      <c r="B41" s="39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35" t="s">
        <v>73</v>
      </c>
      <c r="AS41" s="35"/>
      <c r="AT41" s="38"/>
      <c r="AU41" s="14"/>
    </row>
    <row r="42" spans="1:47" s="7" customFormat="1" ht="20.25" hidden="1" customHeight="1">
      <c r="A42" s="44"/>
      <c r="B42" s="39"/>
      <c r="C42" s="27"/>
      <c r="D42" s="27"/>
      <c r="E42" s="27"/>
      <c r="F42" s="27"/>
      <c r="G42" s="27"/>
      <c r="H42" s="27">
        <v>890</v>
      </c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>
        <v>76.58</v>
      </c>
      <c r="Z42" s="27"/>
      <c r="AA42" s="27"/>
      <c r="AB42" s="27">
        <v>293</v>
      </c>
      <c r="AC42" s="27"/>
      <c r="AD42" s="27"/>
      <c r="AE42" s="27">
        <v>35.921999999999997</v>
      </c>
      <c r="AF42" s="27">
        <f>1.202+1.24+0.528</f>
        <v>2.97</v>
      </c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35" t="s">
        <v>74</v>
      </c>
      <c r="AS42" s="35"/>
      <c r="AT42" s="38"/>
      <c r="AU42" s="14"/>
    </row>
    <row r="43" spans="1:47" s="7" customFormat="1" ht="32.25" hidden="1" customHeight="1">
      <c r="A43" s="44"/>
      <c r="B43" s="39"/>
      <c r="C43" s="27"/>
      <c r="D43" s="27"/>
      <c r="E43" s="27"/>
      <c r="F43" s="27"/>
      <c r="G43" s="27"/>
      <c r="H43" s="27">
        <f>17.9+66.3+94.22</f>
        <v>178.42</v>
      </c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>
        <v>75.355999999999995</v>
      </c>
      <c r="AC43" s="27">
        <v>11.6</v>
      </c>
      <c r="AD43" s="27"/>
      <c r="AE43" s="27">
        <f>2.42+0.394</f>
        <v>2.8140000000000001</v>
      </c>
      <c r="AF43" s="27">
        <f>3.05+0.605</f>
        <v>3.6549999999999998</v>
      </c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35" t="s">
        <v>75</v>
      </c>
      <c r="AS43" s="35"/>
      <c r="AT43" s="38"/>
      <c r="AU43" s="14"/>
    </row>
    <row r="44" spans="1:47" s="7" customFormat="1" ht="29.25" hidden="1" customHeight="1">
      <c r="A44" s="44"/>
      <c r="B44" s="39"/>
      <c r="C44" s="27"/>
      <c r="D44" s="27"/>
      <c r="E44" s="27"/>
      <c r="F44" s="27"/>
      <c r="G44" s="27"/>
      <c r="H44" s="27">
        <v>283</v>
      </c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>
        <v>34.834000000000003</v>
      </c>
      <c r="Z44" s="27"/>
      <c r="AA44" s="27"/>
      <c r="AB44" s="27">
        <v>41.228999999999999</v>
      </c>
      <c r="AC44" s="27">
        <v>25.88</v>
      </c>
      <c r="AD44" s="27"/>
      <c r="AE44" s="27">
        <v>4.319</v>
      </c>
      <c r="AF44" s="27">
        <f>2.138+3.102+0.17+0.963</f>
        <v>6.3730000000000002</v>
      </c>
      <c r="AG44" s="27">
        <v>1.266</v>
      </c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35" t="s">
        <v>76</v>
      </c>
      <c r="AS44" s="35"/>
      <c r="AT44" s="38"/>
      <c r="AU44" s="14"/>
    </row>
    <row r="45" spans="1:47" ht="20.25" hidden="1" customHeight="1">
      <c r="A45" s="44"/>
      <c r="B45" s="39"/>
      <c r="C45" s="36"/>
      <c r="D45" s="36"/>
      <c r="E45" s="36"/>
      <c r="F45" s="36"/>
      <c r="G45" s="36"/>
      <c r="H45" s="36">
        <v>248.92</v>
      </c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>
        <v>0.96799999999999997</v>
      </c>
      <c r="W45" s="36"/>
      <c r="X45" s="36"/>
      <c r="Y45" s="36">
        <v>324.64999999999998</v>
      </c>
      <c r="Z45" s="36"/>
      <c r="AA45" s="36"/>
      <c r="AB45" s="36"/>
      <c r="AC45" s="36">
        <v>15.247999999999999</v>
      </c>
      <c r="AD45" s="36"/>
      <c r="AE45" s="36">
        <v>49.96</v>
      </c>
      <c r="AF45" s="36">
        <f>2264.4+2.578</f>
        <v>2266.9780000000001</v>
      </c>
      <c r="AG45" s="36">
        <v>7.5819999999999999</v>
      </c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5" t="s">
        <v>77</v>
      </c>
      <c r="AS45" s="35"/>
      <c r="AT45" s="38"/>
    </row>
    <row r="46" spans="1:47" ht="20.25" hidden="1" customHeight="1">
      <c r="A46" s="44"/>
      <c r="B46" s="39"/>
      <c r="C46" s="36"/>
      <c r="D46" s="36"/>
      <c r="E46" s="36"/>
      <c r="F46" s="36"/>
      <c r="G46" s="36"/>
      <c r="H46" s="36">
        <f>152.5+1.8</f>
        <v>154.30000000000001</v>
      </c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>
        <v>52.29</v>
      </c>
      <c r="AC46" s="36"/>
      <c r="AD46" s="36"/>
      <c r="AE46" s="36">
        <f>3.779+0.634+0.034+3</f>
        <v>7.4470000000000001</v>
      </c>
      <c r="AF46" s="36">
        <f>0.745+0.675</f>
        <v>1.42</v>
      </c>
      <c r="AG46" s="36">
        <v>0.09</v>
      </c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5" t="s">
        <v>78</v>
      </c>
      <c r="AS46" s="35"/>
      <c r="AT46" s="38"/>
    </row>
    <row r="47" spans="1:47" ht="20.25" hidden="1" customHeight="1">
      <c r="A47" s="44"/>
      <c r="B47" s="39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5" t="s">
        <v>79</v>
      </c>
      <c r="AS47" s="35"/>
      <c r="AT47" s="38"/>
    </row>
    <row r="48" spans="1:47" ht="20.25" hidden="1" customHeight="1">
      <c r="A48" s="44"/>
      <c r="B48" s="39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5" t="s">
        <v>80</v>
      </c>
      <c r="AS48" s="35"/>
      <c r="AT48" s="38"/>
    </row>
    <row r="49" spans="1:47" ht="20.25" hidden="1" customHeight="1">
      <c r="A49" s="44"/>
      <c r="B49" s="39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5" t="s">
        <v>81</v>
      </c>
      <c r="AS49" s="35"/>
      <c r="AT49" s="38"/>
    </row>
    <row r="50" spans="1:47" ht="20.25" hidden="1" customHeight="1">
      <c r="A50" s="44"/>
      <c r="B50" s="39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5" t="s">
        <v>82</v>
      </c>
      <c r="AS50" s="35"/>
      <c r="AT50" s="38"/>
    </row>
    <row r="51" spans="1:47" ht="20.25" hidden="1" customHeight="1">
      <c r="A51" s="44"/>
      <c r="B51" s="39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5" t="s">
        <v>83</v>
      </c>
      <c r="AS51" s="35"/>
      <c r="AT51" s="38"/>
    </row>
    <row r="52" spans="1:47" ht="20.25" hidden="1" customHeight="1">
      <c r="A52" s="44"/>
      <c r="B52" s="39"/>
      <c r="C52" s="34"/>
      <c r="D52" s="34"/>
      <c r="E52" s="34"/>
      <c r="F52" s="34"/>
      <c r="G52" s="34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5" t="s">
        <v>84</v>
      </c>
      <c r="AS52" s="35"/>
      <c r="AT52" s="38"/>
    </row>
    <row r="53" spans="1:47" ht="20.25" hidden="1" customHeight="1">
      <c r="A53" s="44"/>
      <c r="B53" s="39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>
        <v>7.9139999999999997</v>
      </c>
      <c r="AG53" s="36"/>
      <c r="AH53" s="36">
        <v>4.6719999999999997</v>
      </c>
      <c r="AI53" s="36"/>
      <c r="AJ53" s="36"/>
      <c r="AK53" s="36"/>
      <c r="AL53" s="36"/>
      <c r="AM53" s="36"/>
      <c r="AN53" s="36"/>
      <c r="AO53" s="36"/>
      <c r="AP53" s="36"/>
      <c r="AQ53" s="36"/>
      <c r="AR53" s="35" t="s">
        <v>85</v>
      </c>
      <c r="AS53" s="35"/>
      <c r="AT53" s="38"/>
    </row>
    <row r="54" spans="1:47" ht="20.25" hidden="1" customHeight="1">
      <c r="A54" s="44"/>
      <c r="B54" s="39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>
        <v>0.35399999999999998</v>
      </c>
      <c r="AF54" s="36">
        <f>6.096+1.555+0.055+2.038</f>
        <v>9.7439999999999998</v>
      </c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5" t="s">
        <v>86</v>
      </c>
      <c r="AS54" s="35"/>
      <c r="AT54" s="38"/>
    </row>
    <row r="55" spans="1:47" ht="20.25" hidden="1" customHeight="1">
      <c r="A55" s="44"/>
      <c r="B55" s="39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>
        <v>0.9</v>
      </c>
      <c r="AF55" s="36">
        <f>0.155+4.13+21.047</f>
        <v>25.332000000000001</v>
      </c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5" t="s">
        <v>87</v>
      </c>
      <c r="AS55" s="35"/>
      <c r="AT55" s="38"/>
    </row>
    <row r="56" spans="1:47" ht="20.25" hidden="1" customHeight="1">
      <c r="A56" s="44"/>
      <c r="B56" s="39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>
        <f>2.531+12.394+1.223</f>
        <v>16.148</v>
      </c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5" t="s">
        <v>88</v>
      </c>
      <c r="AS56" s="35"/>
      <c r="AT56" s="38"/>
    </row>
    <row r="57" spans="1:47" ht="20.25" hidden="1" customHeight="1">
      <c r="A57" s="44"/>
      <c r="B57" s="39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>
        <v>0.27900000000000003</v>
      </c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5" t="s">
        <v>89</v>
      </c>
      <c r="AS57" s="35"/>
      <c r="AT57" s="38"/>
    </row>
    <row r="58" spans="1:47" ht="20.25" hidden="1" customHeight="1">
      <c r="A58" s="44"/>
      <c r="B58" s="39"/>
      <c r="C58" s="34"/>
      <c r="D58" s="34"/>
      <c r="E58" s="34"/>
      <c r="F58" s="34"/>
      <c r="G58" s="34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5" t="s">
        <v>90</v>
      </c>
      <c r="AS58" s="35"/>
      <c r="AT58" s="38"/>
    </row>
    <row r="59" spans="1:47" ht="20.25" hidden="1" customHeight="1">
      <c r="A59" s="44"/>
      <c r="B59" s="39"/>
      <c r="C59" s="34"/>
      <c r="D59" s="34"/>
      <c r="E59" s="34"/>
      <c r="F59" s="34"/>
      <c r="G59" s="34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>
        <v>82.263999999999996</v>
      </c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5" t="s">
        <v>91</v>
      </c>
      <c r="AS59" s="35"/>
      <c r="AT59" s="38"/>
    </row>
    <row r="60" spans="1:47" ht="20.25" hidden="1" customHeight="1">
      <c r="A60" s="44"/>
      <c r="B60" s="39"/>
      <c r="C60" s="34"/>
      <c r="D60" s="34"/>
      <c r="E60" s="34"/>
      <c r="F60" s="34"/>
      <c r="G60" s="34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5" t="s">
        <v>92</v>
      </c>
      <c r="AS60" s="35"/>
      <c r="AT60" s="38"/>
    </row>
    <row r="61" spans="1:47" ht="20.25" hidden="1" customHeight="1">
      <c r="A61" s="44"/>
      <c r="B61" s="39"/>
      <c r="C61" s="34"/>
      <c r="D61" s="34"/>
      <c r="E61" s="34"/>
      <c r="F61" s="34"/>
      <c r="G61" s="34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5" t="s">
        <v>93</v>
      </c>
      <c r="AS61" s="35"/>
      <c r="AT61" s="38"/>
    </row>
    <row r="62" spans="1:47" s="3" customFormat="1" ht="20.25" hidden="1" customHeight="1">
      <c r="A62" s="44"/>
      <c r="B62" s="3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>
        <f>SUM(AN9:AN60)</f>
        <v>0</v>
      </c>
      <c r="AO62" s="28">
        <f>SUM(AO9:AO60)</f>
        <v>0</v>
      </c>
      <c r="AP62" s="28"/>
      <c r="AQ62" s="28"/>
      <c r="AR62" s="35" t="s">
        <v>94</v>
      </c>
      <c r="AS62" s="35"/>
      <c r="AT62" s="38"/>
      <c r="AU62" s="12"/>
    </row>
    <row r="63" spans="1:47" ht="20.25" hidden="1" customHeight="1">
      <c r="A63" s="44"/>
      <c r="B63" s="39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36"/>
      <c r="AM63" s="36"/>
      <c r="AN63" s="36">
        <f>SUM(AN62)</f>
        <v>0</v>
      </c>
      <c r="AO63" s="36"/>
      <c r="AP63" s="36"/>
      <c r="AQ63" s="36"/>
      <c r="AR63" s="35" t="s">
        <v>95</v>
      </c>
      <c r="AS63" s="35"/>
      <c r="AT63" s="38"/>
    </row>
    <row r="64" spans="1:47" ht="20.25" hidden="1" customHeight="1">
      <c r="A64" s="44"/>
      <c r="B64" s="39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5" t="s">
        <v>96</v>
      </c>
      <c r="AS64" s="35"/>
      <c r="AT64" s="38"/>
    </row>
    <row r="65" spans="1:47" s="5" customFormat="1" ht="20.25" hidden="1" customHeight="1">
      <c r="A65" s="44"/>
      <c r="B65" s="3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>
        <f>SUM(AN63:AN64)</f>
        <v>0</v>
      </c>
      <c r="AO65" s="28">
        <f>SUM(AO63:AO64)</f>
        <v>0</v>
      </c>
      <c r="AP65" s="28"/>
      <c r="AQ65" s="28"/>
      <c r="AR65" s="35" t="s">
        <v>97</v>
      </c>
      <c r="AS65" s="35"/>
      <c r="AT65" s="38"/>
      <c r="AU65" s="15"/>
    </row>
    <row r="66" spans="1:47" ht="20.25" hidden="1" customHeight="1">
      <c r="A66" s="44"/>
      <c r="B66" s="39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5" t="s">
        <v>98</v>
      </c>
      <c r="AS66" s="35"/>
      <c r="AT66" s="38"/>
    </row>
    <row r="67" spans="1:47" s="5" customFormat="1" ht="20.25" hidden="1" customHeight="1">
      <c r="A67" s="44"/>
      <c r="B67" s="3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>
        <f>AN66</f>
        <v>0</v>
      </c>
      <c r="AO67" s="28">
        <f>AO66</f>
        <v>0</v>
      </c>
      <c r="AP67" s="28"/>
      <c r="AQ67" s="28"/>
      <c r="AR67" s="35" t="s">
        <v>99</v>
      </c>
      <c r="AS67" s="35"/>
      <c r="AT67" s="38"/>
      <c r="AU67" s="15"/>
    </row>
    <row r="68" spans="1:47" ht="20.25" hidden="1" customHeight="1">
      <c r="A68" s="44"/>
      <c r="B68" s="39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5" t="s">
        <v>100</v>
      </c>
      <c r="AS68" s="35"/>
      <c r="AT68" s="38"/>
    </row>
    <row r="69" spans="1:47" ht="20.25" hidden="1" customHeight="1">
      <c r="A69" s="44"/>
      <c r="B69" s="39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5" t="s">
        <v>101</v>
      </c>
      <c r="AS69" s="35"/>
      <c r="AT69" s="38"/>
    </row>
    <row r="70" spans="1:47" ht="20.25" hidden="1" customHeight="1">
      <c r="A70" s="44"/>
      <c r="B70" s="39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5" t="s">
        <v>102</v>
      </c>
      <c r="AS70" s="35"/>
      <c r="AT70" s="38"/>
    </row>
    <row r="71" spans="1:47" s="5" customFormat="1" ht="20.25" hidden="1" customHeight="1">
      <c r="A71" s="44"/>
      <c r="B71" s="3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>
        <f>SUM(AN68:AN70)</f>
        <v>0</v>
      </c>
      <c r="AO71" s="28">
        <f>SUM(AO68:AO70)</f>
        <v>0</v>
      </c>
      <c r="AP71" s="28"/>
      <c r="AQ71" s="28"/>
      <c r="AR71" s="35" t="s">
        <v>103</v>
      </c>
      <c r="AS71" s="35"/>
      <c r="AT71" s="38"/>
      <c r="AU71" s="15"/>
    </row>
    <row r="72" spans="1:47" s="3" customFormat="1" ht="25.5" hidden="1" customHeight="1">
      <c r="A72" s="44"/>
      <c r="B72" s="39"/>
      <c r="C72" s="45" t="s">
        <v>41</v>
      </c>
      <c r="D72" s="45"/>
      <c r="E72" s="45"/>
      <c r="F72" s="45"/>
      <c r="G72" s="40" t="s">
        <v>40</v>
      </c>
      <c r="H72" s="40" t="s">
        <v>39</v>
      </c>
      <c r="I72" s="40" t="s">
        <v>38</v>
      </c>
      <c r="J72" s="40" t="s">
        <v>37</v>
      </c>
      <c r="K72" s="40" t="s">
        <v>36</v>
      </c>
      <c r="L72" s="40" t="s">
        <v>35</v>
      </c>
      <c r="M72" s="40" t="s">
        <v>34</v>
      </c>
      <c r="N72" s="40" t="s">
        <v>33</v>
      </c>
      <c r="O72" s="40" t="s">
        <v>32</v>
      </c>
      <c r="P72" s="40" t="s">
        <v>31</v>
      </c>
      <c r="Q72" s="40" t="s">
        <v>30</v>
      </c>
      <c r="R72" s="40" t="s">
        <v>29</v>
      </c>
      <c r="S72" s="40" t="s">
        <v>28</v>
      </c>
      <c r="T72" s="40" t="s">
        <v>27</v>
      </c>
      <c r="U72" s="40"/>
      <c r="V72" s="40" t="s">
        <v>26</v>
      </c>
      <c r="W72" s="40" t="s">
        <v>25</v>
      </c>
      <c r="X72" s="40" t="s">
        <v>24</v>
      </c>
      <c r="Y72" s="40" t="s">
        <v>23</v>
      </c>
      <c r="Z72" s="40" t="s">
        <v>22</v>
      </c>
      <c r="AA72" s="40" t="s">
        <v>21</v>
      </c>
      <c r="AB72" s="40" t="s">
        <v>20</v>
      </c>
      <c r="AC72" s="40" t="s">
        <v>19</v>
      </c>
      <c r="AD72" s="40" t="s">
        <v>18</v>
      </c>
      <c r="AE72" s="40" t="s">
        <v>17</v>
      </c>
      <c r="AF72" s="40" t="s">
        <v>16</v>
      </c>
      <c r="AG72" s="40" t="s">
        <v>15</v>
      </c>
      <c r="AH72" s="40" t="s">
        <v>14</v>
      </c>
      <c r="AI72" s="40" t="s">
        <v>13</v>
      </c>
      <c r="AJ72" s="40" t="s">
        <v>12</v>
      </c>
      <c r="AK72" s="40" t="s">
        <v>11</v>
      </c>
      <c r="AL72" s="40" t="s">
        <v>10</v>
      </c>
      <c r="AM72" s="40" t="s">
        <v>9</v>
      </c>
      <c r="AN72" s="45" t="s">
        <v>8</v>
      </c>
      <c r="AO72" s="45"/>
      <c r="AP72" s="45"/>
      <c r="AQ72" s="45"/>
      <c r="AR72" s="35" t="s">
        <v>104</v>
      </c>
      <c r="AS72" s="35"/>
      <c r="AT72" s="38"/>
      <c r="AU72" s="12"/>
    </row>
    <row r="73" spans="1:47" ht="57.75" hidden="1" customHeight="1">
      <c r="A73" s="44"/>
      <c r="B73" s="39"/>
      <c r="C73" s="40" t="s">
        <v>6</v>
      </c>
      <c r="D73" s="40" t="s">
        <v>5</v>
      </c>
      <c r="E73" s="40" t="s">
        <v>4</v>
      </c>
      <c r="F73" s="40" t="s">
        <v>3</v>
      </c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0"/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36" t="s">
        <v>2</v>
      </c>
      <c r="AO73" s="36" t="s">
        <v>1</v>
      </c>
      <c r="AP73" s="36"/>
      <c r="AQ73" s="36"/>
      <c r="AR73" s="35" t="s">
        <v>105</v>
      </c>
      <c r="AS73" s="35"/>
      <c r="AT73" s="38"/>
    </row>
    <row r="74" spans="1:47" ht="13.5" hidden="1" customHeight="1">
      <c r="A74" s="44"/>
      <c r="B74" s="39"/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34" t="s">
        <v>0</v>
      </c>
      <c r="AO74" s="34" t="s">
        <v>0</v>
      </c>
      <c r="AP74" s="34"/>
      <c r="AQ74" s="34"/>
      <c r="AR74" s="35" t="s">
        <v>106</v>
      </c>
      <c r="AS74" s="35"/>
      <c r="AT74" s="38"/>
    </row>
    <row r="75" spans="1:47" s="6" customFormat="1" ht="20.25" hidden="1" customHeight="1">
      <c r="A75" s="44"/>
      <c r="B75" s="39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35" t="s">
        <v>107</v>
      </c>
      <c r="AS75" s="35"/>
      <c r="AT75" s="38"/>
      <c r="AU75" s="16"/>
    </row>
    <row r="76" spans="1:47" ht="19.5" hidden="1" customHeight="1">
      <c r="A76" s="44"/>
      <c r="B76" s="39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35" t="s">
        <v>108</v>
      </c>
      <c r="AS76" s="35"/>
      <c r="AT76" s="38"/>
    </row>
    <row r="77" spans="1:47" ht="24" hidden="1" customHeight="1">
      <c r="A77" s="44"/>
      <c r="B77" s="39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L77" s="36"/>
      <c r="AM77" s="36"/>
      <c r="AN77" s="36"/>
      <c r="AO77" s="36"/>
      <c r="AP77" s="36"/>
      <c r="AQ77" s="36"/>
      <c r="AR77" s="35" t="s">
        <v>109</v>
      </c>
      <c r="AS77" s="35"/>
      <c r="AT77" s="38"/>
    </row>
    <row r="78" spans="1:47" ht="24" hidden="1" customHeight="1">
      <c r="A78" s="44"/>
      <c r="B78" s="39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5" t="s">
        <v>110</v>
      </c>
      <c r="AS78" s="35"/>
      <c r="AT78" s="38"/>
    </row>
    <row r="79" spans="1:47" s="5" customFormat="1" ht="20.25" hidden="1" customHeight="1">
      <c r="A79" s="44"/>
      <c r="B79" s="3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>
        <f>SUM(AN76:AN78)</f>
        <v>0</v>
      </c>
      <c r="AO79" s="28">
        <f>SUM(AO76:AO78)</f>
        <v>0</v>
      </c>
      <c r="AP79" s="28"/>
      <c r="AQ79" s="28"/>
      <c r="AR79" s="35" t="s">
        <v>111</v>
      </c>
      <c r="AS79" s="35"/>
      <c r="AT79" s="38"/>
      <c r="AU79" s="15"/>
    </row>
    <row r="80" spans="1:47" ht="20.25" hidden="1" customHeight="1">
      <c r="A80" s="44"/>
      <c r="B80" s="39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  <c r="AJ80" s="36"/>
      <c r="AK80" s="36"/>
      <c r="AL80" s="36"/>
      <c r="AM80" s="36"/>
      <c r="AN80" s="36"/>
      <c r="AO80" s="36"/>
      <c r="AP80" s="36"/>
      <c r="AQ80" s="36"/>
      <c r="AR80" s="35" t="s">
        <v>112</v>
      </c>
      <c r="AS80" s="35"/>
      <c r="AT80" s="38"/>
    </row>
    <row r="81" spans="1:47" s="5" customFormat="1" ht="20.25" hidden="1" customHeight="1">
      <c r="A81" s="44"/>
      <c r="B81" s="3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>
        <f>AN80</f>
        <v>0</v>
      </c>
      <c r="AO81" s="28">
        <f>AO80</f>
        <v>0</v>
      </c>
      <c r="AP81" s="28"/>
      <c r="AQ81" s="28"/>
      <c r="AR81" s="35" t="s">
        <v>113</v>
      </c>
      <c r="AS81" s="35"/>
      <c r="AT81" s="38"/>
      <c r="AU81" s="15"/>
    </row>
    <row r="82" spans="1:47" ht="15" hidden="1" customHeight="1">
      <c r="A82" s="44"/>
      <c r="B82" s="39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5" t="s">
        <v>114</v>
      </c>
      <c r="AS82" s="35"/>
      <c r="AT82" s="38"/>
    </row>
    <row r="83" spans="1:47" ht="15" hidden="1" customHeight="1">
      <c r="A83" s="44"/>
      <c r="B83" s="39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5" t="s">
        <v>115</v>
      </c>
      <c r="AS83" s="35"/>
      <c r="AT83" s="38"/>
    </row>
    <row r="84" spans="1:47" ht="15" hidden="1" customHeight="1">
      <c r="A84" s="44"/>
      <c r="B84" s="39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5" t="s">
        <v>116</v>
      </c>
      <c r="AS84" s="35"/>
      <c r="AT84" s="38"/>
    </row>
    <row r="85" spans="1:47" ht="36.75" customHeight="1">
      <c r="A85" s="44"/>
      <c r="B85" s="39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  <c r="AM85" s="36"/>
      <c r="AN85" s="36"/>
      <c r="AO85" s="36"/>
      <c r="AP85" s="36"/>
      <c r="AQ85" s="36"/>
      <c r="AR85" s="35" t="s">
        <v>43</v>
      </c>
      <c r="AS85" s="35" t="s">
        <v>117</v>
      </c>
      <c r="AT85" s="38"/>
    </row>
    <row r="86" spans="1:47" s="9" customFormat="1" ht="18.75" customHeight="1">
      <c r="A86" s="37">
        <v>1</v>
      </c>
      <c r="B86" s="37">
        <v>2</v>
      </c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>
        <v>3</v>
      </c>
      <c r="AO86" s="37"/>
      <c r="AP86" s="37">
        <v>4</v>
      </c>
      <c r="AQ86" s="37"/>
      <c r="AR86" s="37">
        <v>5</v>
      </c>
      <c r="AS86" s="37">
        <v>6</v>
      </c>
      <c r="AT86" s="37">
        <v>7</v>
      </c>
      <c r="AU86" s="17"/>
    </row>
    <row r="87" spans="1:47" s="9" customFormat="1" ht="31.5" customHeight="1">
      <c r="A87" s="55">
        <v>1</v>
      </c>
      <c r="B87" s="56" t="s">
        <v>133</v>
      </c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8">
        <v>64</v>
      </c>
      <c r="AO87" s="55"/>
      <c r="AP87" s="60" t="s">
        <v>0</v>
      </c>
      <c r="AQ87" s="55"/>
      <c r="AR87" s="55"/>
      <c r="AS87" s="55"/>
      <c r="AT87" s="48" t="s">
        <v>132</v>
      </c>
      <c r="AU87" s="17"/>
    </row>
    <row r="88" spans="1:47" s="9" customFormat="1" ht="31.5" customHeight="1">
      <c r="A88" s="55">
        <v>2</v>
      </c>
      <c r="B88" s="56" t="s">
        <v>134</v>
      </c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N88" s="59">
        <v>17.3</v>
      </c>
      <c r="AO88" s="55"/>
      <c r="AP88" s="60" t="s">
        <v>0</v>
      </c>
      <c r="AQ88" s="55"/>
      <c r="AR88" s="55"/>
      <c r="AS88" s="55"/>
      <c r="AT88" s="48"/>
      <c r="AU88" s="17"/>
    </row>
    <row r="89" spans="1:47" s="9" customFormat="1" ht="31.5" customHeight="1">
      <c r="A89" s="55">
        <v>3</v>
      </c>
      <c r="B89" s="56" t="s">
        <v>135</v>
      </c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8">
        <v>15.2</v>
      </c>
      <c r="AO89" s="55"/>
      <c r="AP89" s="60" t="s">
        <v>0</v>
      </c>
      <c r="AQ89" s="55"/>
      <c r="AR89" s="55"/>
      <c r="AS89" s="55"/>
      <c r="AT89" s="48"/>
      <c r="AU89" s="17"/>
    </row>
    <row r="90" spans="1:47" s="9" customFormat="1" ht="31.5" customHeight="1">
      <c r="A90" s="55">
        <v>4</v>
      </c>
      <c r="B90" s="56" t="s">
        <v>136</v>
      </c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55"/>
      <c r="AN90" s="58">
        <v>10.5</v>
      </c>
      <c r="AO90" s="55"/>
      <c r="AP90" s="60" t="s">
        <v>0</v>
      </c>
      <c r="AQ90" s="55"/>
      <c r="AR90" s="55"/>
      <c r="AS90" s="55"/>
      <c r="AT90" s="48"/>
      <c r="AU90" s="17"/>
    </row>
    <row r="91" spans="1:47" s="9" customFormat="1" ht="31.5" customHeight="1">
      <c r="A91" s="55">
        <v>5</v>
      </c>
      <c r="B91" s="57" t="s">
        <v>137</v>
      </c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9">
        <v>13.14</v>
      </c>
      <c r="AO91" s="55"/>
      <c r="AP91" s="60" t="s">
        <v>0</v>
      </c>
      <c r="AQ91" s="55"/>
      <c r="AR91" s="55"/>
      <c r="AS91" s="55"/>
      <c r="AT91" s="48"/>
      <c r="AU91" s="17"/>
    </row>
    <row r="92" spans="1:47" s="9" customFormat="1" ht="31.5" customHeight="1">
      <c r="A92" s="55">
        <v>6</v>
      </c>
      <c r="B92" s="56" t="s">
        <v>138</v>
      </c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55"/>
      <c r="AL92" s="55"/>
      <c r="AM92" s="55"/>
      <c r="AN92" s="58">
        <v>10.5</v>
      </c>
      <c r="AO92" s="55"/>
      <c r="AP92" s="60" t="s">
        <v>0</v>
      </c>
      <c r="AQ92" s="55"/>
      <c r="AR92" s="55"/>
      <c r="AS92" s="55"/>
      <c r="AT92" s="48"/>
      <c r="AU92" s="17"/>
    </row>
    <row r="93" spans="1:47" ht="31.5" customHeight="1">
      <c r="A93" s="55">
        <v>7</v>
      </c>
      <c r="B93" s="56" t="s">
        <v>139</v>
      </c>
      <c r="C93" s="29"/>
      <c r="D93" s="30"/>
      <c r="E93" s="50"/>
      <c r="F93" s="49"/>
      <c r="G93" s="49"/>
      <c r="H93" s="49"/>
      <c r="I93" s="50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58">
        <v>3.6</v>
      </c>
      <c r="AO93" s="49"/>
      <c r="AP93" s="60" t="s">
        <v>0</v>
      </c>
      <c r="AQ93" s="51"/>
      <c r="AR93" s="51"/>
      <c r="AS93" s="51"/>
      <c r="AT93" s="48"/>
    </row>
    <row r="94" spans="1:47" ht="40.5" customHeight="1">
      <c r="A94" s="52"/>
      <c r="B94" s="53" t="s">
        <v>7</v>
      </c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2"/>
      <c r="AL94" s="52"/>
      <c r="AM94" s="52"/>
      <c r="AN94" s="35">
        <f>SUM(AN87:AN93)</f>
        <v>134.24</v>
      </c>
      <c r="AO94" s="36"/>
      <c r="AP94" s="36"/>
      <c r="AQ94" s="52"/>
      <c r="AR94" s="52"/>
      <c r="AS94" s="54"/>
      <c r="AT94" s="54"/>
      <c r="AU94" s="18"/>
    </row>
    <row r="95" spans="1:47" ht="18.75">
      <c r="A95" s="21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31"/>
      <c r="AQ95" s="21"/>
      <c r="AR95" s="21"/>
      <c r="AS95" s="21"/>
      <c r="AT95" s="21"/>
    </row>
    <row r="96" spans="1:47" ht="18.75">
      <c r="A96" s="21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31"/>
      <c r="AQ96" s="21"/>
      <c r="AR96" s="21"/>
      <c r="AS96" s="21"/>
      <c r="AT96" s="21"/>
    </row>
    <row r="97" spans="1:47" ht="18.75">
      <c r="A97" s="21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AQ97" s="42"/>
      <c r="AR97" s="21"/>
      <c r="AS97" s="21"/>
      <c r="AT97" s="21"/>
    </row>
    <row r="98" spans="1:47" ht="18.75">
      <c r="A98" s="21"/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21"/>
      <c r="AS98" s="21"/>
      <c r="AT98" s="21"/>
    </row>
    <row r="99" spans="1:47" ht="18.75">
      <c r="A99" s="21"/>
      <c r="B99" s="42" t="s">
        <v>122</v>
      </c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 t="s">
        <v>124</v>
      </c>
      <c r="AS99" s="42"/>
      <c r="AT99" s="42"/>
    </row>
    <row r="100" spans="1:47" ht="18.75">
      <c r="A100" s="21"/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</row>
    <row r="101" spans="1:47" ht="15" customHeight="1">
      <c r="A101" s="21"/>
      <c r="B101" s="42" t="s">
        <v>123</v>
      </c>
      <c r="C101" s="42"/>
      <c r="D101" s="42"/>
      <c r="E101" s="42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21"/>
      <c r="AP101" s="31"/>
      <c r="AQ101" s="21"/>
      <c r="AR101" s="42" t="s">
        <v>127</v>
      </c>
      <c r="AS101" s="42"/>
      <c r="AT101" s="42"/>
    </row>
    <row r="102" spans="1:47" s="20" customFormat="1" ht="42" customHeight="1">
      <c r="A102" s="21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21"/>
      <c r="AS102" s="21"/>
      <c r="AT102" s="21"/>
      <c r="AU102" s="19"/>
    </row>
    <row r="103" spans="1:47" ht="9.75" customHeight="1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31"/>
      <c r="AQ103" s="21"/>
      <c r="AR103" s="21"/>
      <c r="AS103" s="21"/>
      <c r="AT103" s="21"/>
    </row>
    <row r="104" spans="1:47" ht="7.5" customHeight="1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31"/>
      <c r="AQ104" s="21"/>
      <c r="AR104" s="21"/>
      <c r="AS104" s="21"/>
      <c r="AT104" s="21"/>
    </row>
    <row r="105" spans="1:47" ht="18.75">
      <c r="A105" s="21"/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N105" s="42"/>
      <c r="AO105" s="21"/>
      <c r="AP105" s="31"/>
      <c r="AQ105" s="21"/>
      <c r="AR105" s="42"/>
      <c r="AS105" s="42"/>
      <c r="AT105" s="42"/>
    </row>
    <row r="106" spans="1:47" ht="9.75" customHeight="1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31"/>
      <c r="AQ106" s="21"/>
      <c r="AR106" s="21"/>
      <c r="AS106" s="21"/>
      <c r="AT106" s="21"/>
    </row>
    <row r="107" spans="1:47" ht="18.75">
      <c r="A107" s="21"/>
      <c r="B107" s="42"/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42"/>
      <c r="AK107" s="42"/>
      <c r="AL107" s="42"/>
      <c r="AM107" s="42"/>
      <c r="AN107" s="42"/>
      <c r="AO107" s="21"/>
      <c r="AP107" s="31"/>
      <c r="AQ107" s="21"/>
      <c r="AR107" s="42"/>
      <c r="AS107" s="42"/>
      <c r="AT107" s="42"/>
    </row>
    <row r="108" spans="1:47" ht="8.25" customHeight="1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31"/>
      <c r="AQ108" s="21"/>
      <c r="AR108" s="21"/>
      <c r="AS108" s="21"/>
      <c r="AT108" s="21"/>
    </row>
    <row r="109" spans="1:47" ht="20.25">
      <c r="B109" s="46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6"/>
      <c r="AC109" s="46"/>
      <c r="AD109" s="46"/>
      <c r="AE109" s="46"/>
      <c r="AF109" s="46"/>
      <c r="AG109" s="46"/>
      <c r="AH109" s="46"/>
      <c r="AI109" s="46"/>
      <c r="AJ109" s="46"/>
      <c r="AK109" s="46"/>
      <c r="AL109" s="46"/>
      <c r="AM109" s="46"/>
      <c r="AN109" s="46"/>
      <c r="AO109" s="20"/>
      <c r="AP109" s="32"/>
      <c r="AQ109" s="20"/>
      <c r="AR109" s="46"/>
      <c r="AS109" s="46"/>
      <c r="AT109" s="46"/>
    </row>
  </sheetData>
  <mergeCells count="98">
    <mergeCell ref="AT87:AT93"/>
    <mergeCell ref="B101:AN101"/>
    <mergeCell ref="AR99:AT99"/>
    <mergeCell ref="AR100:AT100"/>
    <mergeCell ref="AR101:AT101"/>
    <mergeCell ref="B100:AQ100"/>
    <mergeCell ref="J72:J74"/>
    <mergeCell ref="K72:K74"/>
    <mergeCell ref="Q72:Q74"/>
    <mergeCell ref="B99:AQ99"/>
    <mergeCell ref="AR9:AT9"/>
    <mergeCell ref="B97:AQ97"/>
    <mergeCell ref="B98:AQ98"/>
    <mergeCell ref="S10:S11"/>
    <mergeCell ref="O10:O11"/>
    <mergeCell ref="P10:P11"/>
    <mergeCell ref="AN72:AQ72"/>
    <mergeCell ref="G72:G74"/>
    <mergeCell ref="L72:L74"/>
    <mergeCell ref="AL10:AL11"/>
    <mergeCell ref="AM10:AM11"/>
    <mergeCell ref="AI72:AI74"/>
    <mergeCell ref="B109:AN109"/>
    <mergeCell ref="AR109:AT109"/>
    <mergeCell ref="B105:AN105"/>
    <mergeCell ref="AR105:AT105"/>
    <mergeCell ref="B107:AN107"/>
    <mergeCell ref="AR107:AT107"/>
    <mergeCell ref="B102:AQ102"/>
    <mergeCell ref="R72:R74"/>
    <mergeCell ref="S72:S74"/>
    <mergeCell ref="AG72:AG74"/>
    <mergeCell ref="P72:P74"/>
    <mergeCell ref="F73:F74"/>
    <mergeCell ref="M72:M74"/>
    <mergeCell ref="N72:N74"/>
    <mergeCell ref="O72:O74"/>
    <mergeCell ref="H72:H74"/>
    <mergeCell ref="I72:I74"/>
    <mergeCell ref="U72:U74"/>
    <mergeCell ref="V72:V74"/>
    <mergeCell ref="AF72:AF74"/>
    <mergeCell ref="AK72:AK74"/>
    <mergeCell ref="AH72:AH74"/>
    <mergeCell ref="A10:A85"/>
    <mergeCell ref="C73:C74"/>
    <mergeCell ref="D73:D74"/>
    <mergeCell ref="E73:E74"/>
    <mergeCell ref="C72:F72"/>
    <mergeCell ref="C10:F10"/>
    <mergeCell ref="AA72:AA74"/>
    <mergeCell ref="AB72:AB74"/>
    <mergeCell ref="AC72:AC74"/>
    <mergeCell ref="AI10:AI11"/>
    <mergeCell ref="AL72:AL74"/>
    <mergeCell ref="AG10:AG11"/>
    <mergeCell ref="B7:AT7"/>
    <mergeCell ref="AB10:AB11"/>
    <mergeCell ref="AC10:AC11"/>
    <mergeCell ref="AD10:AD11"/>
    <mergeCell ref="AE10:AE11"/>
    <mergeCell ref="AF10:AF11"/>
    <mergeCell ref="B8:AT8"/>
    <mergeCell ref="AJ10:AJ11"/>
    <mergeCell ref="AK10:AK11"/>
    <mergeCell ref="B10:B85"/>
    <mergeCell ref="AE72:AE74"/>
    <mergeCell ref="T72:T74"/>
    <mergeCell ref="W72:W74"/>
    <mergeCell ref="X72:X74"/>
    <mergeCell ref="Y72:Y74"/>
    <mergeCell ref="M10:M11"/>
    <mergeCell ref="G10:G11"/>
    <mergeCell ref="H10:H11"/>
    <mergeCell ref="I10:I11"/>
    <mergeCell ref="U10:U11"/>
    <mergeCell ref="J10:J11"/>
    <mergeCell ref="K10:K11"/>
    <mergeCell ref="L10:L11"/>
    <mergeCell ref="Q10:Q11"/>
    <mergeCell ref="R10:R11"/>
    <mergeCell ref="T10:T11"/>
    <mergeCell ref="AR10:AS11"/>
    <mergeCell ref="AT10:AT85"/>
    <mergeCell ref="AN10:AN11"/>
    <mergeCell ref="AP10:AP11"/>
    <mergeCell ref="N10:N11"/>
    <mergeCell ref="AD72:AD74"/>
    <mergeCell ref="Z72:Z74"/>
    <mergeCell ref="AA10:AA11"/>
    <mergeCell ref="V10:V11"/>
    <mergeCell ref="W10:W11"/>
    <mergeCell ref="X10:X11"/>
    <mergeCell ref="Y10:Y11"/>
    <mergeCell ref="Z10:Z11"/>
    <mergeCell ref="AJ72:AJ74"/>
    <mergeCell ref="AH10:AH11"/>
    <mergeCell ref="AM72:AM74"/>
  </mergeCells>
  <phoneticPr fontId="0" type="noConversion"/>
  <pageMargins left="0.39370078740157483" right="0.34" top="0.74803149606299213" bottom="0.55118110236220474" header="0.31496062992125984" footer="0.31496062992125984"/>
  <pageSetup paperSize="9" scale="52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2012-07-13T11:42:31Z</cp:lastPrinted>
  <dcterms:created xsi:type="dcterms:W3CDTF">2011-12-21T08:36:58Z</dcterms:created>
  <dcterms:modified xsi:type="dcterms:W3CDTF">2012-07-13T11:43:02Z</dcterms:modified>
</cp:coreProperties>
</file>