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2" windowWidth="11340" windowHeight="9228" tabRatio="866" firstSheet="3" activeTab="9"/>
  </bookViews>
  <sheets>
    <sheet name="04-40703-0-0-АК.ЛС" sheetId="81" r:id="rId1"/>
    <sheet name="04-40703-0-0-ОВ.ЛС" sheetId="97" r:id="rId2"/>
    <sheet name="04-40703-0-0-ЭМ.ЛС изм.1" sheetId="96" r:id="rId3"/>
    <sheet name="04-40703-0-0-АС.ЛС изм.1" sheetId="98" r:id="rId4"/>
    <sheet name="04-40703-0-0-ХС.ЛС изм.1" sheetId="99" r:id="rId5"/>
    <sheet name="04-40703-0-0-АК.ЛС1ПНР" sheetId="100" r:id="rId6"/>
    <sheet name="04-40703-0-0-ОВ.ЛС1ПНР" sheetId="101" r:id="rId7"/>
    <sheet name="04-40703-0-0-ХС.ЛС1ПНР" sheetId="102" r:id="rId8"/>
    <sheet name="04-40703-0-0-ЭМ.ЛС1ПНР" sheetId="103" r:id="rId9"/>
    <sheet name="СМР" sheetId="79" r:id="rId10"/>
    <sheet name="НМЦ договора" sheetId="80" r:id="rId11"/>
  </sheets>
  <externalReferences>
    <externalReference r:id="rId12"/>
  </externalReferences>
  <definedNames>
    <definedName name="Constr" localSheetId="0">'04-40703-0-0-АК.ЛС'!$A$1</definedName>
    <definedName name="FOT" localSheetId="0">'04-40703-0-0-АК.ЛС'!$B$19</definedName>
    <definedName name="Ind" localSheetId="0">'04-40703-0-0-АК.ЛС'!$C$9</definedName>
    <definedName name="Obj" localSheetId="0">'04-40703-0-0-АК.ЛС'!#REF!</definedName>
    <definedName name="Obosn" localSheetId="0">'04-40703-0-0-АК.ЛС'!$B$15</definedName>
    <definedName name="SmPr" localSheetId="0">'04-40703-0-0-АК.ЛС'!$B$16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'04-40703-0-0-АК.ЛС'!$28:$28</definedName>
    <definedName name="_xlnm.Print_Titles" localSheetId="9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9">СМР!$A$1:$R$32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9" i="80" l="1"/>
  <c r="H22" i="80"/>
  <c r="H21" i="80"/>
  <c r="H20" i="80"/>
  <c r="H19" i="80"/>
  <c r="D16" i="79" l="1"/>
  <c r="B15" i="79"/>
  <c r="I15" i="79"/>
  <c r="M15" i="79" s="1"/>
  <c r="E15" i="79"/>
  <c r="E14" i="79"/>
  <c r="B14" i="79" s="1"/>
  <c r="I14" i="79" l="1"/>
  <c r="F15" i="79"/>
  <c r="J15" i="79"/>
  <c r="U15" i="79"/>
  <c r="N15" i="79" s="1"/>
  <c r="I13" i="79"/>
  <c r="F13" i="79" s="1"/>
  <c r="E13" i="79"/>
  <c r="B13" i="79" s="1"/>
  <c r="E12" i="79"/>
  <c r="M14" i="79" l="1"/>
  <c r="F14" i="79"/>
  <c r="I12" i="79"/>
  <c r="E16" i="79"/>
  <c r="B12" i="79"/>
  <c r="M13" i="79"/>
  <c r="M12" i="79"/>
  <c r="L9" i="79"/>
  <c r="T9" i="79" s="1"/>
  <c r="L7" i="79"/>
  <c r="K7" i="79"/>
  <c r="P7" i="79"/>
  <c r="U12" i="79" l="1"/>
  <c r="J12" i="79"/>
  <c r="M16" i="79"/>
  <c r="I16" i="79"/>
  <c r="F12" i="79"/>
  <c r="J13" i="79"/>
  <c r="U13" i="79"/>
  <c r="N13" i="79" s="1"/>
  <c r="U14" i="79"/>
  <c r="N14" i="79" s="1"/>
  <c r="J14" i="79"/>
  <c r="Q7" i="79"/>
  <c r="U16" i="79" l="1"/>
  <c r="U17" i="79" s="1"/>
  <c r="U18" i="79" s="1"/>
  <c r="N12" i="79"/>
  <c r="D11" i="79"/>
  <c r="B11" i="79" s="1"/>
  <c r="C11" i="79"/>
  <c r="C10" i="79"/>
  <c r="C9" i="79"/>
  <c r="C8" i="79"/>
  <c r="C7" i="79" l="1"/>
  <c r="U19" i="79" l="1"/>
  <c r="C16" i="79" l="1"/>
  <c r="I9" i="79" l="1"/>
  <c r="R9" i="79" s="1"/>
  <c r="H9" i="79"/>
  <c r="B9" i="79"/>
  <c r="M9" i="79" l="1"/>
  <c r="G9" i="79"/>
  <c r="I8" i="79"/>
  <c r="H10" i="79"/>
  <c r="Q10" i="79" s="1"/>
  <c r="I10" i="79"/>
  <c r="R10" i="79" s="1"/>
  <c r="R16" i="79" s="1"/>
  <c r="H11" i="79"/>
  <c r="I11" i="79"/>
  <c r="R11" i="79" s="1"/>
  <c r="H7" i="79"/>
  <c r="I7" i="79"/>
  <c r="R7" i="79" s="1"/>
  <c r="G11" i="79"/>
  <c r="G8" i="79"/>
  <c r="H8" i="79"/>
  <c r="Q8" i="79" s="1"/>
  <c r="B7" i="79"/>
  <c r="R8" i="79" l="1"/>
  <c r="M10" i="79"/>
  <c r="L10" i="79"/>
  <c r="T10" i="79" s="1"/>
  <c r="M11" i="79"/>
  <c r="L8" i="79"/>
  <c r="M8" i="79"/>
  <c r="K8" i="79"/>
  <c r="S8" i="79" s="1"/>
  <c r="K11" i="79"/>
  <c r="S11" i="79" s="1"/>
  <c r="N11" i="79" s="1"/>
  <c r="F9" i="79"/>
  <c r="K9" i="79"/>
  <c r="S9" i="79" s="1"/>
  <c r="L11" i="79"/>
  <c r="T11" i="79" s="1"/>
  <c r="H16" i="79"/>
  <c r="G10" i="79"/>
  <c r="G7" i="79"/>
  <c r="N7" i="79" s="1"/>
  <c r="F11" i="79"/>
  <c r="B10" i="79"/>
  <c r="N8" i="79" l="1"/>
  <c r="T16" i="79"/>
  <c r="T17" i="79" s="1"/>
  <c r="K10" i="79"/>
  <c r="S10" i="79" s="1"/>
  <c r="N10" i="79" s="1"/>
  <c r="R17" i="79"/>
  <c r="G19" i="80" s="1"/>
  <c r="F19" i="80" s="1"/>
  <c r="G16" i="79"/>
  <c r="Q16" i="79"/>
  <c r="Q17" i="79" s="1"/>
  <c r="J11" i="79"/>
  <c r="L16" i="79"/>
  <c r="C18" i="80" s="1"/>
  <c r="F10" i="79"/>
  <c r="J9" i="79"/>
  <c r="N9" i="79" s="1"/>
  <c r="M7" i="79"/>
  <c r="F7" i="79"/>
  <c r="B8" i="79"/>
  <c r="B16" i="79" s="1"/>
  <c r="C19" i="80" l="1"/>
  <c r="G18" i="80"/>
  <c r="F18" i="80" s="1"/>
  <c r="D18" i="80"/>
  <c r="T18" i="79"/>
  <c r="T19" i="79" s="1"/>
  <c r="H18" i="80"/>
  <c r="S16" i="79"/>
  <c r="S17" i="79" s="1"/>
  <c r="Q18" i="79"/>
  <c r="Q19" i="79" s="1"/>
  <c r="R18" i="79"/>
  <c r="R19" i="79" s="1"/>
  <c r="P16" i="79"/>
  <c r="J10" i="79"/>
  <c r="F8" i="79"/>
  <c r="F16" i="79" s="1"/>
  <c r="S18" i="79" l="1"/>
  <c r="H17" i="80"/>
  <c r="N17" i="79"/>
  <c r="P17" i="79"/>
  <c r="G17" i="80" s="1"/>
  <c r="G20" i="80" s="1"/>
  <c r="N16" i="79"/>
  <c r="P18" i="79"/>
  <c r="G21" i="80" s="1"/>
  <c r="K16" i="79"/>
  <c r="C17" i="80" s="1"/>
  <c r="J7" i="79"/>
  <c r="S19" i="79" l="1"/>
  <c r="N18" i="79"/>
  <c r="G22" i="80"/>
  <c r="D17" i="80"/>
  <c r="D20" i="80" s="1"/>
  <c r="F21" i="80"/>
  <c r="F17" i="80"/>
  <c r="P19" i="79"/>
  <c r="J8" i="79"/>
  <c r="J16" i="79" s="1"/>
  <c r="N19" i="79" l="1"/>
  <c r="D22" i="80" s="1"/>
  <c r="C20" i="80"/>
  <c r="F22" i="80"/>
  <c r="F20" i="80"/>
  <c r="D21" i="80"/>
</calcChain>
</file>

<file path=xl/sharedStrings.xml><?xml version="1.0" encoding="utf-8"?>
<sst xmlns="http://schemas.openxmlformats.org/spreadsheetml/2006/main" count="4465" uniqueCount="2215">
  <si>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</si>
  <si>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</si>
  <si>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</si>
  <si>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</si>
  <si>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</si>
  <si>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</si>
  <si>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</si>
  <si>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</si>
  <si>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</si>
  <si>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</si>
  <si>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</si>
  <si>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</si>
  <si>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</si>
  <si>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</si>
  <si>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</si>
  <si>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</si>
  <si>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</si>
  <si>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</si>
  <si>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</si>
  <si>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</si>
  <si>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</si>
  <si>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</si>
  <si>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</si>
  <si>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</si>
  <si>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</si>
  <si>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</si>
  <si>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</si>
  <si>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</si>
  <si>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</si>
  <si>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</si>
  <si>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</si>
  <si>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</si>
  <si>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    строительных работ _______________________________________________________________________________________________</t>
  </si>
  <si>
    <t>ИТОГИ ПО СМЕТЕ:</t>
  </si>
  <si>
    <t>Сметная стоимость строительных работ _______________________________________________________________________________________________</t>
  </si>
  <si>
    <t xml:space="preserve"> </t>
  </si>
  <si>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</si>
  <si>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</si>
  <si>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</si>
  <si>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</si>
  <si>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</si>
  <si>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</si>
  <si>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</si>
  <si>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</si>
  <si>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</si>
  <si>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</si>
  <si>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</si>
  <si>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</si>
  <si>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</si>
  <si>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</si>
  <si>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</si>
  <si>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</si>
  <si>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</si>
  <si>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</si>
  <si>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</si>
  <si>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</si>
  <si>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</si>
  <si>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шт.</t>
  </si>
  <si>
    <t>1 шт.</t>
  </si>
  <si>
    <t>100 м кабеля</t>
  </si>
  <si>
    <t>З/пМех</t>
  </si>
  <si>
    <t>Осн.З/п</t>
  </si>
  <si>
    <t>В том числе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</si>
  <si>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</si>
  <si>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</si>
  <si>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</si>
  <si>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</si>
  <si>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</si>
  <si>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</si>
  <si>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1 т конструкций</t>
  </si>
  <si>
    <t>100 м2</t>
  </si>
  <si>
    <t>т</t>
  </si>
  <si>
    <t>м</t>
  </si>
  <si>
    <t>м3</t>
  </si>
  <si>
    <t>шт</t>
  </si>
  <si>
    <t>100 м</t>
  </si>
  <si>
    <t>1 т</t>
  </si>
  <si>
    <t>100 шт.</t>
  </si>
  <si>
    <t>кг</t>
  </si>
  <si>
    <t>Итого прямые затраты по смете с учетом коэффициентов к итогам</t>
  </si>
  <si>
    <t>1000 м3 грунта</t>
  </si>
  <si>
    <t>100 м2 покрытия</t>
  </si>
  <si>
    <t>1 м3 изоляции</t>
  </si>
  <si>
    <t>м2</t>
  </si>
  <si>
    <t>Бетон тяжелый, крупность заполнителя 20 мм, класс В7,5 (М100)</t>
  </si>
  <si>
    <t>1 м3</t>
  </si>
  <si>
    <t>1 м3 заделки</t>
  </si>
  <si>
    <t>100 отверстий</t>
  </si>
  <si>
    <t>1 вентилятор</t>
  </si>
  <si>
    <t>Н.А. Басова</t>
  </si>
  <si>
    <t>СОГЛАСОВАНО:</t>
  </si>
  <si>
    <t>УТВЕРЖДАЮ:</t>
  </si>
  <si>
    <t>Обоснование</t>
  </si>
  <si>
    <t>цена поставщика</t>
  </si>
  <si>
    <t>Уд</t>
  </si>
  <si>
    <t>Прочие индивидуальные сварные конструкции, масса сборочной единицы до 0,1 т</t>
  </si>
  <si>
    <t>Ткань стеклянная конструкционная марки Т-10, Т-10п</t>
  </si>
  <si>
    <t>1000 м2</t>
  </si>
  <si>
    <t>100 м3</t>
  </si>
  <si>
    <t>Бетон тяжелый, крупность заполнителя 20 мм, класс В15 (М200)</t>
  </si>
  <si>
    <t>1 м2 проема</t>
  </si>
  <si>
    <t>2015 г.</t>
  </si>
  <si>
    <t>Остаток сметной стоимости в базисном уровне цен на 01.01.2015</t>
  </si>
  <si>
    <t>2015 год</t>
  </si>
  <si>
    <t>И.о. начальника отдела капитального строительства</t>
  </si>
  <si>
    <t xml:space="preserve"> - 5,74  индекс изменения сметной стоимости СМР к ТЕР 2001  (Письмо Минстроя от 26.02.2015 №19823-ЮР/08, приложение 1 прочие объекты).</t>
  </si>
  <si>
    <t>С.С. Батаев</t>
  </si>
  <si>
    <t>2016 год</t>
  </si>
  <si>
    <t>Итого с индексом инфляции**: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</si>
  <si>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</si>
  <si>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2016 г.</t>
  </si>
  <si>
    <t>на выполнение строительно-монтажных работ по техперевооружению системы оборотного водоснабжения системы охлаждения технологического оборудования здания №3 производства 001.</t>
  </si>
  <si>
    <t>________________</t>
  </si>
  <si>
    <t>" _____ " ________________ 2011 г.</t>
  </si>
  <si>
    <t>"______ " _______________2011 г.</t>
  </si>
  <si>
    <t>Автоматизация комплексная</t>
  </si>
  <si>
    <t>Основание: РД 04-40703-0-0-АК</t>
  </si>
  <si>
    <t>___________________________418,834</t>
  </si>
  <si>
    <t>_______________________________________________________________________________________________12,960</t>
  </si>
  <si>
    <t>_______________________________________________________________________________________________19,173</t>
  </si>
  <si>
    <t>_______________________________________________________________________________________________386,701</t>
  </si>
  <si>
    <t>___________________________4,119</t>
  </si>
  <si>
    <t>_______________________________________________________________________________________________238,08</t>
  </si>
  <si>
    <t>Составлен(а) в текущих (прогнозных) ценах по состоянию на _______2011 г.</t>
  </si>
  <si>
    <t>Эк.Маш.</t>
  </si>
  <si>
    <t xml:space="preserve">                           Раздел 1. Приборы</t>
  </si>
  <si>
    <r>
      <t>КП №75/749 от 14.10.2014 ОАО "Манотомь "</t>
    </r>
    <r>
      <rPr>
        <i/>
        <sz val="9"/>
        <rFont val="Arial"/>
        <family val="2"/>
        <charset val="204"/>
      </rPr>
      <t xml:space="preserve">
лист 1  поз.1</t>
    </r>
  </si>
  <si>
    <r>
      <t>Манометр показывающий сигнализирующий ДМ2010Сr-У2-4 кгс/кв.см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</si>
  <si>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r>
      <t>ТЕРм11-02-022-01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</si>
  <si>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Ротаметр показывающий, диаметр условного прохода до 10 мм; счетчик, диаметр условного прохода до 40 мм, устанавливаемые на резьбовых (муфтовых) соединениях</t>
    </r>
    <r>
      <rPr>
        <i/>
        <sz val="7"/>
        <rFont val="Arial"/>
        <family val="2"/>
        <charset val="204"/>
      </rPr>
      <t xml:space="preserve">
НР (34 руб.): 80% от ФОТ (42 руб.)
СП (25 руб.): 60% от ФОТ (42 руб.)</t>
    </r>
  </si>
  <si>
    <r>
      <t>КП "Emersonprocess"</t>
    </r>
    <r>
      <rPr>
        <i/>
        <sz val="9"/>
        <rFont val="Arial"/>
        <family val="2"/>
        <charset val="204"/>
      </rPr>
      <t xml:space="preserve">
лист 1  поз.2</t>
    </r>
  </si>
  <si>
    <r>
      <t>Термопреобразователь с унифицированным выходным сигналом ТСПУ-Метран-276-03-120-0,5%-Н10...0100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</si>
  <si>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r>
      <t>ТЕРм11-02-001-01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</si>
  <si>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(39 руб.): 80% от ФОТ (49 руб.)
СП (29 руб.): 60% от ФОТ (49 руб.)</t>
    </r>
  </si>
  <si>
    <r>
      <t>КП №944М от 15.10.2014 ООО "ГАЗ-КОМПЛЕКТ"</t>
    </r>
    <r>
      <rPr>
        <i/>
        <sz val="9"/>
        <rFont val="Arial"/>
        <family val="2"/>
        <charset val="204"/>
      </rPr>
      <t xml:space="preserve">
лист 1  поз.3</t>
    </r>
  </si>
  <si>
    <r>
      <t>Кондуктометрическая ячейка для измерения электропроводности ф.JUMO 202924/0010-0000-105-37-88-26/000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</si>
  <si>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t xml:space="preserve">
440*49,95</t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</si>
  <si>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(19 руб.): 80% от ФОТ (24 руб.)
СП (14 руб.): 60% от ФОТ (24 руб.)</t>
    </r>
  </si>
  <si>
    <r>
      <t>КП №944М от 15.10.2014 ООО "ГАЗ-КОМПЛЕКТ"</t>
    </r>
    <r>
      <rPr>
        <i/>
        <sz val="9"/>
        <rFont val="Arial"/>
        <family val="2"/>
        <charset val="204"/>
      </rPr>
      <t xml:space="preserve">
лист 1  поз.4</t>
    </r>
  </si>
  <si>
    <r>
      <t>Микропроцессорный регулятор электропроводности ф.JUMO 202540/00-000-000-23-00-000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</si>
  <si>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t>9087,06
900*49,95</t>
  </si>
  <si>
    <r>
      <t>ТЕРм11-03-001-01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</si>
  <si>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Приборы, устанавливаемые на металлоконструкциях, щитах и пультах, масса до 5 кг</t>
    </r>
    <r>
      <rPr>
        <i/>
        <sz val="7"/>
        <rFont val="Arial"/>
        <family val="2"/>
        <charset val="204"/>
      </rPr>
      <t xml:space="preserve">
НР (9 руб.): 80% от ФОТ (11 руб.)
СП (7 руб.): 60% от ФОТ (11 руб.)</t>
    </r>
  </si>
  <si>
    <t xml:space="preserve">  Итого по разделу 1 Приборы</t>
  </si>
  <si>
    <t xml:space="preserve">                           Раздел 2. Щиты и пульты</t>
  </si>
  <si>
    <r>
      <t>КП №2014-5702 от 15.10.2014 " "</t>
    </r>
    <r>
      <rPr>
        <i/>
        <sz val="9"/>
        <rFont val="Arial"/>
        <family val="2"/>
        <charset val="204"/>
      </rPr>
      <t xml:space="preserve">
лист1   поз.6</t>
    </r>
  </si>
  <si>
    <r>
      <t>Шкаф ASD 04-40703-0-0-АК.ОЛ1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</si>
  <si>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r>
      <t>ТЕРм11-06-001-01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</si>
  <si>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Щиты и пульты, масса до 50 кг</t>
    </r>
    <r>
      <rPr>
        <i/>
        <sz val="7"/>
        <rFont val="Arial"/>
        <family val="2"/>
        <charset val="204"/>
      </rPr>
      <t xml:space="preserve">
НР (87 руб.): 80% от ФОТ (109 руб.)
СП (65 руб.): 60% от ФОТ (109 руб.)</t>
    </r>
  </si>
  <si>
    <r>
      <t>КП №2014-5702 от 15.10.2014 " "</t>
    </r>
    <r>
      <rPr>
        <i/>
        <sz val="9"/>
        <rFont val="Arial"/>
        <family val="2"/>
        <charset val="204"/>
      </rPr>
      <t xml:space="preserve">
лист1   поз.7</t>
    </r>
  </si>
  <si>
    <r>
      <t>Щиток AR 04-40703-0-0-АК.ОЛ2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</si>
  <si>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r>
      <t>КП №2014-5702 от 15.10.2014 " "</t>
    </r>
    <r>
      <rPr>
        <i/>
        <sz val="9"/>
        <rFont val="Arial"/>
        <family val="2"/>
        <charset val="204"/>
      </rPr>
      <t xml:space="preserve">
лист1   поз.8</t>
    </r>
  </si>
  <si>
    <r>
      <t>Рабочее место оператора NW 04-40703-0-0-АК.ОЛ3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электрооборудования, КИПиА, инструмента ПЗ=1,015 (ОЗП=1,015; ЭМ=1,015; МАТ=1,015)</t>
    </r>
  </si>
  <si>
    <r>
      <t>ТЕРм11-04-005-01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</si>
  <si>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Пульт, рабочее место, масса до 0,3 т</t>
    </r>
    <r>
      <rPr>
        <i/>
        <sz val="7"/>
        <rFont val="Arial"/>
        <family val="2"/>
        <charset val="204"/>
      </rPr>
      <t xml:space="preserve">
НР (408 руб.): 92% от ФОТ (444 руб.)
СП (289 руб.): 65% от ФОТ (444 руб.)</t>
    </r>
  </si>
  <si>
    <t xml:space="preserve">  Итого по разделу 2 Щиты и пульты</t>
  </si>
  <si>
    <t xml:space="preserve">                           Раздел 3. Электроаппараты</t>
  </si>
  <si>
    <r>
      <t>ТЕРм11-04-020-01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</si>
  <si>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Разъемы штепсельные с разделкой и включением экранированного кабеля, сечение жилы до 1 мм2, количество подключаемых жил 14 шт.</t>
    </r>
    <r>
      <rPr>
        <i/>
        <sz val="7"/>
        <rFont val="Arial"/>
        <family val="2"/>
        <charset val="204"/>
      </rPr>
      <t xml:space="preserve">
КОЭФ. К ПОЗИЦИИ:
ПЗ=0,85 (ОЗП=0,85; ЭМ=0,85 к расх.; ЗПМ=0,85; МАТ=0,85 к расх.; ТЗ=0,85; ТЗМ=0,85)
НР (72 руб.): 92% от ФОТ (78 руб.)
СП (51 руб.): 65% от ФОТ (78 руб.)</t>
    </r>
  </si>
  <si>
    <r>
      <t>Прайс "Интернет-Магазин сетевого оборудования "</t>
    </r>
    <r>
      <rPr>
        <i/>
        <sz val="9"/>
        <rFont val="Arial"/>
        <family val="2"/>
        <charset val="204"/>
      </rPr>
      <t xml:space="preserve">
лист2   поз.9</t>
    </r>
  </si>
  <si>
    <r>
      <t>Разъем для кабелей UTR RJ-45 PLUG-8P8C-UV-C5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</si>
  <si>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ТЕРм11-08-001-03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лист2   поз.10</t>
    </r>
  </si>
  <si>
    <r>
      <t>Присоединение к приборам электрических проводок под винт без изготовления колец с обслуживанием</t>
    </r>
    <r>
      <rPr>
        <i/>
        <sz val="7"/>
        <rFont val="Arial"/>
        <family val="2"/>
        <charset val="204"/>
      </rPr>
      <t xml:space="preserve">
НР (4 руб.): 80% от ФОТ (5 руб.)
СП (3 руб.): 60% от ФОТ (5 руб.)</t>
    </r>
  </si>
  <si>
    <t>100 концов</t>
  </si>
  <si>
    <r>
      <t>0,02</t>
    </r>
    <r>
      <rPr>
        <i/>
        <sz val="6"/>
        <rFont val="Arial"/>
        <family val="2"/>
        <charset val="204"/>
      </rPr>
      <t xml:space="preserve">
2 / 100</t>
    </r>
  </si>
  <si>
    <r>
      <t>ТСЦ-509-0584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</si>
  <si>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Резисторы</t>
  </si>
  <si>
    <t xml:space="preserve">  Итого по разделу 3 Электроаппараты</t>
  </si>
  <si>
    <t xml:space="preserve">                           Раздел 4. Кабели и провода</t>
  </si>
  <si>
    <r>
      <t>ТЕРм08-03-574-01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</si>
  <si>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Разводка по устройствам и подключение жил кабелей или проводов сечением до 10 мм2</t>
    </r>
    <r>
      <rPr>
        <i/>
        <sz val="7"/>
        <rFont val="Arial"/>
        <family val="2"/>
        <charset val="204"/>
      </rPr>
      <t xml:space="preserve">
НР (335 руб.): 95% от ФОТ (353 руб.)
СП (229 руб.): 65% от ФОТ (353 руб.)</t>
    </r>
  </si>
  <si>
    <t>100 жил</t>
  </si>
  <si>
    <r>
      <t>0,89</t>
    </r>
    <r>
      <rPr>
        <i/>
        <sz val="6"/>
        <rFont val="Arial"/>
        <family val="2"/>
        <charset val="204"/>
      </rPr>
      <t xml:space="preserve">
89 / 100</t>
    </r>
  </si>
  <si>
    <r>
      <t>ФЕРм08-02-390-03
И2-Пр. Минрегион от 21.12.10 №747</t>
    </r>
    <r>
      <rPr>
        <i/>
        <sz val="9"/>
        <rFont val="Arial"/>
        <family val="2"/>
        <charset val="204"/>
      </rPr>
      <t xml:space="preserve">
лист 3 поз.40</t>
    </r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</si>
  <si>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(44 руб.): 95% от ФОТ (46 руб.)
СП (30 руб.): 65% от ФОТ (46 руб.)</t>
    </r>
  </si>
  <si>
    <r>
      <t>0,1</t>
    </r>
    <r>
      <rPr>
        <i/>
        <sz val="6"/>
        <rFont val="Arial"/>
        <family val="2"/>
        <charset val="204"/>
      </rPr>
      <t xml:space="preserve">
(2*5) / 100</t>
    </r>
  </si>
  <si>
    <r>
      <t>ТЕРм08-02-409-01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поз.46</t>
    </r>
  </si>
  <si>
    <r>
      <t>Труба винипластовая по установленным конструкциям, по стенам и колоннам с креплением скобами, диаметр до 25 мм      =DN12 мм</t>
    </r>
    <r>
      <rPr>
        <i/>
        <sz val="7"/>
        <rFont val="Arial"/>
        <family val="2"/>
        <charset val="204"/>
      </rPr>
      <t xml:space="preserve">
НР (229 руб.): 95% от ФОТ (241 руб.)
СП (157 руб.): 65% от ФОТ (241 руб.)</t>
    </r>
  </si>
  <si>
    <r>
      <t>0,2548</t>
    </r>
    <r>
      <rPr>
        <i/>
        <sz val="6"/>
        <rFont val="Arial"/>
        <family val="2"/>
        <charset val="204"/>
      </rPr>
      <t xml:space="preserve">
(26*0,98) / 100</t>
    </r>
  </si>
  <si>
    <r>
      <t>ТЕРм08-02-409-01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поз.47</t>
    </r>
  </si>
  <si>
    <r>
      <t>Труба винипластовая по установленным конструкциям, по стенам и колоннам с креплением скобами, диаметр до 25 мм      =DN20 мм</t>
    </r>
    <r>
      <rPr>
        <i/>
        <sz val="7"/>
        <rFont val="Arial"/>
        <family val="2"/>
        <charset val="204"/>
      </rPr>
      <t xml:space="preserve">
НР (160 руб.): 95% от ФОТ (168 руб.)
СП (109 руб.): 65% от ФОТ (168 руб.)</t>
    </r>
  </si>
  <si>
    <r>
      <t>0,1764</t>
    </r>
    <r>
      <rPr>
        <i/>
        <sz val="6"/>
        <rFont val="Arial"/>
        <family val="2"/>
        <charset val="204"/>
      </rPr>
      <t xml:space="preserve">
(18*0,98) / 100</t>
    </r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</si>
  <si>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</si>
  <si>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(188 руб.): 95% от ФОТ (198 руб.)
СП (129 руб.): 65% от ФОТ (198 руб.)</t>
    </r>
  </si>
  <si>
    <r>
      <t>0,095285</t>
    </r>
    <r>
      <rPr>
        <i/>
        <sz val="6"/>
        <rFont val="Arial"/>
        <family val="2"/>
        <charset val="204"/>
      </rPr>
      <t xml:space="preserve">
95,285/1000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</si>
  <si>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поз.11-16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</si>
  <si>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(1497 руб.): 95% от ФОТ (1576 руб.)
СП (1024 руб.): 65% от ФОТ (1576 руб.)</t>
    </r>
  </si>
  <si>
    <r>
      <t>4,4884</t>
    </r>
    <r>
      <rPr>
        <i/>
        <sz val="6"/>
        <rFont val="Arial"/>
        <family val="2"/>
        <charset val="204"/>
      </rPr>
      <t xml:space="preserve">
(458*0,98) / 100</t>
    </r>
  </si>
  <si>
    <r>
      <t>ТЕРм08-02-158-04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</si>
  <si>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Заделка концевая сухая для контрольного кабеля сечением одной жилы до 2,5 мм2, количество жил до 4</t>
    </r>
    <r>
      <rPr>
        <i/>
        <sz val="7"/>
        <rFont val="Arial"/>
        <family val="2"/>
        <charset val="204"/>
      </rPr>
      <t xml:space="preserve">
НР (106 руб.): 95% от ФОТ (112 руб.)
СП (73 руб.): 65% от ФОТ (112 руб.)</t>
    </r>
  </si>
  <si>
    <r>
      <t>ТЕРм08-02-158-07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</si>
  <si>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Заделка концевая сухая для контрольного кабеля сечением одной жилы до 2,5 мм2, количество жил до 14</t>
    </r>
    <r>
      <rPr>
        <i/>
        <sz val="7"/>
        <rFont val="Arial"/>
        <family val="2"/>
        <charset val="204"/>
      </rPr>
      <t xml:space="preserve">
НР (90 руб.): 95% от ФОТ (95 руб.)
СП (62 руб.): 65% от ФОТ (95 руб.)</t>
    </r>
  </si>
  <si>
    <r>
      <t>ТЕРм08-02-152-15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поз.34</t>
    </r>
  </si>
  <si>
    <r>
      <t>Скоба, масса до 6,5 кг</t>
    </r>
    <r>
      <rPr>
        <i/>
        <sz val="7"/>
        <rFont val="Arial"/>
        <family val="2"/>
        <charset val="204"/>
      </rPr>
      <t xml:space="preserve">
НР (1 руб.): 95% от ФОТ (1 руб.)
СП (1 руб.): 65% от ФОТ (1 руб.)</t>
    </r>
  </si>
  <si>
    <r>
      <t>0,04</t>
    </r>
    <r>
      <rPr>
        <i/>
        <sz val="6"/>
        <rFont val="Arial"/>
        <family val="2"/>
        <charset val="204"/>
      </rPr>
      <t xml:space="preserve">
4 / 100</t>
    </r>
  </si>
  <si>
    <r>
      <t>ТЕРм08-02-152-07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поз.33,35</t>
    </r>
  </si>
  <si>
    <r>
      <t>Консоль, масса до 0,4 кг</t>
    </r>
    <r>
      <rPr>
        <i/>
        <sz val="7"/>
        <rFont val="Arial"/>
        <family val="2"/>
        <charset val="204"/>
      </rPr>
      <t xml:space="preserve">
НР (10 руб.): 95% от ФОТ (10 руб.)
СП (7 руб.): 65% от ФОТ (10 руб.)</t>
    </r>
  </si>
  <si>
    <r>
      <t>0,21</t>
    </r>
    <r>
      <rPr>
        <i/>
        <sz val="6"/>
        <rFont val="Arial"/>
        <family val="2"/>
        <charset val="204"/>
      </rPr>
      <t xml:space="preserve">
(9+12) / 100</t>
    </r>
  </si>
  <si>
    <r>
      <t>ТЕРм08-02-407-03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поз.56</t>
    </r>
  </si>
  <si>
    <r>
      <t>Труба стальная по установленным конструкциям, по стенам с креплением скобами, диаметр до 50 мм</t>
    </r>
    <r>
      <rPr>
        <i/>
        <sz val="7"/>
        <rFont val="Arial"/>
        <family val="2"/>
        <charset val="204"/>
      </rPr>
      <t xml:space="preserve">
НР (361 руб.): 95% от ФОТ (380 руб.)
СП (247 руб.): 65% от ФОТ (380 руб.)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</si>
  <si>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</si>
  <si>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r>
      <t>ТЕР26-02-023-01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</si>
  <si>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Огнезащитное уплотнение пустот кабельных проходок  огнестойкой пеной DF</t>
    </r>
    <r>
      <rPr>
        <i/>
        <sz val="7"/>
        <rFont val="Arial"/>
        <family val="2"/>
        <charset val="204"/>
      </rPr>
      <t xml:space="preserve">
4 434,07 = 117 820,07 - 1300 x 87,22
НР (64 руб.): 100% от ФОТ (64 руб.)
СП (45 руб.): 70% от ФОТ (64 руб.)</t>
    </r>
  </si>
  <si>
    <t>1 м3 нагнетенного раствора</t>
  </si>
  <si>
    <t>1. 113-0505</t>
  </si>
  <si>
    <t>Состав огнезащитный «Файрекс-600», уплотнительный</t>
  </si>
  <si>
    <t>1300
20,8</t>
  </si>
  <si>
    <r>
      <t>Прайс ОАО"НП"ПОДОЛЬСККАБЕЛЬ"</t>
    </r>
    <r>
      <rPr>
        <i/>
        <sz val="9"/>
        <rFont val="Arial"/>
        <family val="2"/>
        <charset val="204"/>
      </rPr>
      <t xml:space="preserve">
лист2   поз.11</t>
    </r>
  </si>
  <si>
    <r>
      <t>Кабель КМПЭВнг(А)-LS 12х 0.5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</si>
  <si>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t>км</t>
  </si>
  <si>
    <r>
      <t>Прайс ОАО"НП"ПОДОЛЬСККАБЕЛЬ"</t>
    </r>
    <r>
      <rPr>
        <i/>
        <sz val="9"/>
        <rFont val="Arial"/>
        <family val="2"/>
        <charset val="204"/>
      </rPr>
      <t xml:space="preserve">
лист2   поз.12</t>
    </r>
  </si>
  <si>
    <r>
      <t>Кабель КМПЭВнг(А)-LS 12х 0.75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</si>
  <si>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ООО "Спецкабель Спб"</t>
    </r>
    <r>
      <rPr>
        <i/>
        <sz val="9"/>
        <rFont val="Arial"/>
        <family val="2"/>
        <charset val="204"/>
      </rPr>
      <t xml:space="preserve">
лист2   поз.13</t>
    </r>
  </si>
  <si>
    <r>
      <t>Спецкабель КПСВЭВнг(А)-LS 1х2х0,5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</si>
  <si>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ООО "Спецкабель Спб"</t>
    </r>
    <r>
      <rPr>
        <i/>
        <sz val="9"/>
        <rFont val="Arial"/>
        <family val="2"/>
        <charset val="204"/>
      </rPr>
      <t xml:space="preserve">
лист2   поз.14</t>
    </r>
  </si>
  <si>
    <r>
      <t>Спецкабель КИПвЭВнг(А)-LS 2х2х0,78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</si>
  <si>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 "Спецкабель Спб"</t>
    </r>
    <r>
      <rPr>
        <i/>
        <sz val="9"/>
        <rFont val="Arial"/>
        <family val="2"/>
        <charset val="204"/>
      </rPr>
      <t xml:space="preserve">
лист2   поз.15</t>
    </r>
  </si>
  <si>
    <r>
      <t>Кабель КВПУ-5е 4х2х0,52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</si>
  <si>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КП №944М от 15.10.2014 ООО "ГАЗ-КОМПЛЕКТ"</t>
    </r>
    <r>
      <rPr>
        <i/>
        <sz val="9"/>
        <rFont val="Arial"/>
        <family val="2"/>
        <charset val="204"/>
      </rPr>
      <t xml:space="preserve">
лист2   поз.16</t>
    </r>
  </si>
  <si>
    <r>
      <t>Кабель 202990/09-00-25-00 JUMO (25 м)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</si>
  <si>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886,5</t>
    </r>
    <r>
      <rPr>
        <i/>
        <sz val="6"/>
        <rFont val="Arial"/>
        <family val="2"/>
        <charset val="204"/>
      </rPr>
      <t xml:space="preserve">
120*49,95</t>
    </r>
  </si>
  <si>
    <r>
      <t>ТСЦ-103-0349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</si>
  <si>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Трубы стальные бесшовные, горячедеформированные со снятой фаской из стали марок 15, 20, 25, наружным диаметром 45 мм, толщина стенки 2,5 мм=труба 40х2,5</t>
  </si>
  <si>
    <t xml:space="preserve">  Итого по разделу 4 Кабели и провода</t>
  </si>
  <si>
    <t xml:space="preserve">                           Раздел 5. Монтажные изделия</t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</si>
  <si>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поз.20</t>
    </r>
  </si>
  <si>
    <r>
      <t>35020	Лоток 50х50 L3000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</si>
  <si>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105</t>
    </r>
    <r>
      <rPr>
        <i/>
        <sz val="6"/>
        <rFont val="Arial"/>
        <family val="2"/>
        <charset val="204"/>
      </rPr>
      <t xml:space="preserve">
3*35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</si>
  <si>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поз.21</t>
    </r>
  </si>
  <si>
    <r>
      <t>35520	Крышка с заземлением на лоток осн.50 L3000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</si>
  <si>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поз.22</t>
    </r>
  </si>
  <si>
    <r>
      <t>35022	Лоток 100х50 L3000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</si>
  <si>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15</t>
    </r>
    <r>
      <rPr>
        <i/>
        <sz val="6"/>
        <rFont val="Arial"/>
        <family val="2"/>
        <charset val="204"/>
      </rPr>
      <t xml:space="preserve">
3*5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</si>
  <si>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поз.23</t>
    </r>
  </si>
  <si>
    <r>
      <t>35522 Крышка с заземлением на лоток осн.100 L3000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</si>
  <si>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поз.24</t>
    </r>
  </si>
  <si>
    <r>
      <t>36002	Угол CPO 90 горизонтальный 90° 100х50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</si>
  <si>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поз.25</t>
    </r>
  </si>
  <si>
    <r>
      <t>38002	Крышка на угол CPO 90 горизонтальный 90° осн.100	8,99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</si>
  <si>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поз.26</t>
    </r>
  </si>
  <si>
    <r>
      <t>37502Угол CDSD 90 вертикальный внеш. переходник прав. осн.100 H50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</si>
  <si>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поз.27</t>
    </r>
  </si>
  <si>
    <r>
      <t>38282	Крышка на угол CDSD/CDSS 90 вертикальный внеш. переходник осн.100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</si>
  <si>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поз.28</t>
    </r>
  </si>
  <si>
    <r>
      <t>37301	Пластина соединительная GTO H50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</si>
  <si>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поз.29</t>
    </r>
  </si>
  <si>
    <r>
      <t>37501	Пластина PTCE для заземления (медь+ никель)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</si>
  <si>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поз.30</t>
    </r>
  </si>
  <si>
    <r>
      <t>CM010610	Винт с крестообразным шлицем М6х10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</si>
  <si>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поз.31</t>
    </r>
  </si>
  <si>
    <r>
      <t>CM100600	Гайка с насечкой, препятствующей откручиванию М62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</si>
  <si>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поз.32</t>
    </r>
  </si>
  <si>
    <r>
      <t>CM030508	Винт для электрического соединения М5х8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</si>
  <si>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поз.33</t>
    </r>
  </si>
  <si>
    <r>
      <t>BBL4010	Консоль с опорой ML облегченная осн. 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</si>
  <si>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поз.34</t>
    </r>
  </si>
  <si>
    <r>
      <t>BMM1010	Крепление ТМ к стене для вертикального монтажа осн.100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</si>
  <si>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поз.35</t>
    </r>
  </si>
  <si>
    <r>
      <t>BBA1005	Скоба CS на лоток с осн.50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</si>
  <si>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поз.36</t>
    </r>
  </si>
  <si>
    <r>
      <t>CM200801	Шпилька М8х1000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</si>
  <si>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поз.37</t>
    </r>
  </si>
  <si>
    <r>
      <t>CM400830	Забивной анкер М8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</si>
  <si>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поз.38</t>
    </r>
  </si>
  <si>
    <r>
      <t>CM110800	Гайка белого цвета М8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</si>
  <si>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поз.39</t>
    </r>
  </si>
  <si>
    <r>
      <t>CM120800	Шайба белого цвета М8 кузовная DIN9021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</si>
  <si>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поз.40</t>
    </r>
  </si>
  <si>
    <r>
      <t>01780	TA-GN 60x40 Короб с крышкой, с направляющими для установки разделителей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</si>
  <si>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10</t>
    </r>
    <r>
      <rPr>
        <i/>
        <sz val="6"/>
        <rFont val="Arial"/>
        <family val="2"/>
        <charset val="204"/>
      </rPr>
      <t xml:space="preserve">
2*5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</si>
  <si>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т3   поз.41</t>
    </r>
  </si>
  <si>
    <r>
      <t>00885	GAN 60 Накладка на стык крышки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</si>
  <si>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поз.42</t>
    </r>
  </si>
  <si>
    <r>
      <t>01823	NIA 60х40 Угол внутренний неизменяемый (90°)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</si>
  <si>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поз.43</t>
    </r>
  </si>
  <si>
    <r>
      <t>01739	NPAN 60x40 Угол плоский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</si>
  <si>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поз.44</t>
    </r>
  </si>
  <si>
    <r>
      <t>02307	GTA-SN 40 Соединитель оснований коробов внутренний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</si>
  <si>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поз.45</t>
    </r>
  </si>
  <si>
    <r>
      <t>06541	Саморез 3,5х50 мм с дюбелем F6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</si>
  <si>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поз.46</t>
    </r>
  </si>
  <si>
    <r>
      <t>57012	Труба гибкая армированная внутр. д.12мм	оссийский	метр	0,00061	0,09	42,24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</si>
  <si>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поз.47</t>
    </r>
  </si>
  <si>
    <r>
      <t>57020	Труба гибкая армированная внутр. д.20 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</si>
  <si>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поз.48</t>
    </r>
  </si>
  <si>
    <r>
      <t>25208	Хомут P6.6 стандартный, белый, 3,6x370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</si>
  <si>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300</t>
    </r>
    <r>
      <rPr>
        <i/>
        <sz val="6"/>
        <rFont val="Arial"/>
        <family val="2"/>
        <charset val="204"/>
      </rPr>
      <t xml:space="preserve">
100*3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</si>
  <si>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поз.49</t>
    </r>
  </si>
  <si>
    <r>
      <t>51263	Держатель с хомутиком, д.25 - 63мм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</si>
  <si>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поз.50</t>
    </r>
  </si>
  <si>
    <r>
      <t>63768	Крепежный комплект для стальных хомутов (винт-шуруп и дюбель)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</si>
  <si>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поз.51</t>
    </r>
  </si>
  <si>
    <r>
      <t>55112	Переходник армированная труба-коробка, IP65, 3/8", д.12мм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</si>
  <si>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поз.52</t>
    </r>
  </si>
  <si>
    <r>
      <t>55120	Переходник армированная труба-коробка, IP65, 3/4", д.20мм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</si>
  <si>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ООО"СветЭлектро"</t>
    </r>
    <r>
      <rPr>
        <i/>
        <sz val="9"/>
        <rFont val="Arial"/>
        <family val="2"/>
        <charset val="204"/>
      </rPr>
      <t xml:space="preserve">
лис т4   поз.55</t>
    </r>
  </si>
  <si>
    <r>
      <t>DF1201	Пена однокомп. огнезащитная балл.740 мл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</si>
  <si>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t xml:space="preserve">  Итого по разделу 5 Монтажные изделия</t>
  </si>
  <si>
    <t xml:space="preserve">  Итоги по разделу 1 Приборы :</t>
  </si>
  <si>
    <t xml:space="preserve">    Итоги по Монтажным работам</t>
  </si>
  <si>
    <t xml:space="preserve">      Монтаж оборудования:</t>
  </si>
  <si>
    <t xml:space="preserve">        Итого Поз. </t>
  </si>
  <si>
    <t xml:space="preserve">        Всего с учетом районного к-та 4,34%</t>
  </si>
  <si>
    <t xml:space="preserve">        Всего с учетом "МДС35 пр.1 т.2 п.2._Производство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 ОЗП=1,35; ЭМ=1,35; ЗПМ=1,35; ТЗ=1,35; ТЗМ=1,35"</t>
  </si>
  <si>
    <t xml:space="preserve">        Всего с учетом "МДС35 пр.1 т.2 п.5._Производство монтажных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</si>
  <si>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  Накладные расходы 80% ФОТ (от 126)</t>
  </si>
  <si>
    <t xml:space="preserve">        Сметная прибыль 60% ФОТ (от 126)</t>
  </si>
  <si>
    <t xml:space="preserve">        Итого c накладными и см. прибылью</t>
  </si>
  <si>
    <t xml:space="preserve">      Итого</t>
  </si>
  <si>
    <t xml:space="preserve">    Итоги по Оборудованию</t>
  </si>
  <si>
    <t xml:space="preserve">      Оборудование:</t>
  </si>
  <si>
    <t xml:space="preserve">    Итого</t>
  </si>
  <si>
    <t xml:space="preserve">    Итого по разделу 1 Приборы</t>
  </si>
  <si>
    <t xml:space="preserve">  Итоги по разделу 2 Щиты и пульты :</t>
  </si>
  <si>
    <t xml:space="preserve">        Накладные расходы 80% ФОТ (от 221)</t>
  </si>
  <si>
    <t xml:space="preserve">        Сметная прибыль 60% ФОТ (от 221)</t>
  </si>
  <si>
    <t xml:space="preserve">      Монтаж радиотелевизионного и электронного оборудования:</t>
  </si>
  <si>
    <t xml:space="preserve">        Накладные расходы 92% ФОТ (от 444)</t>
  </si>
  <si>
    <t xml:space="preserve">        Сметная прибыль 65% ФОТ (от 444)</t>
  </si>
  <si>
    <t xml:space="preserve">    Итого по разделу 2 Щиты и пульты</t>
  </si>
  <si>
    <t xml:space="preserve">  Итоги по разделу 3 Электроаппараты :</t>
  </si>
  <si>
    <t xml:space="preserve">    Итоги по Строительным работам</t>
  </si>
  <si>
    <t xml:space="preserve">      Материалы:</t>
  </si>
  <si>
    <t xml:space="preserve">        Накладные расходы 92% ФОТ (от 78)</t>
  </si>
  <si>
    <t xml:space="preserve">        Сметная прибыль 65% ФОТ (от 78)</t>
  </si>
  <si>
    <t xml:space="preserve">        Накладные расходы 80% ФОТ (от 5)</t>
  </si>
  <si>
    <t xml:space="preserve">        Сметная прибыль 60% ФОТ (от 5)</t>
  </si>
  <si>
    <t xml:space="preserve">    Итого по разделу 3 Электроаппараты</t>
  </si>
  <si>
    <t xml:space="preserve">  Итоги по разделу 4 Кабели и провода :</t>
  </si>
  <si>
    <t xml:space="preserve">      Теплоизоляционные работы:</t>
  </si>
  <si>
    <t xml:space="preserve">  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ОЗП=1,35; ЭМ=1,35; ЗПМ=1,35; ТЗ=1,35; ТЗМ=1,35"</t>
  </si>
  <si>
    <t xml:space="preserve">        Всего с учетом "МДС35 пр.1 т.1 п.5._Производство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</si>
  <si>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  Накладные расходы 100% ФОТ (от 64)</t>
  </si>
  <si>
    <t xml:space="preserve">        Сметная прибыль 70% ФОТ (от 64)</t>
  </si>
  <si>
    <t xml:space="preserve">      Электромонтажные работы на других объектах:</t>
  </si>
  <si>
    <t xml:space="preserve">        Накладные расходы 95% ФОТ (от 3 181)</t>
  </si>
  <si>
    <t xml:space="preserve">        Сметная прибыль 65% ФОТ (от 3 181)</t>
  </si>
  <si>
    <t xml:space="preserve">      Материалы для монтажных работ:</t>
  </si>
  <si>
    <t xml:space="preserve">    Итого по разделу 4 Кабели и провода</t>
  </si>
  <si>
    <t xml:space="preserve">  Итоги по разделу 5 Монтажные изделия :</t>
  </si>
  <si>
    <t xml:space="preserve">    Материалы:</t>
  </si>
  <si>
    <t xml:space="preserve">      Итого Поз. </t>
  </si>
  <si>
    <t xml:space="preserve">      Всего с учетом районного к-та 4,34%</t>
  </si>
  <si>
    <t xml:space="preserve">    Итого по разделу 5 Монтажные изделия</t>
  </si>
  <si>
    <t>ЛОКАЛЬНЫЙ СМЕТНЫЙ РАСЧЕТ № 04-40703-0-0-АК.ЛС</t>
  </si>
  <si>
    <t>04-40703-0-0-АК.ЛС                (913см3)</t>
  </si>
  <si>
    <t>Вентиляция</t>
  </si>
  <si>
    <t>Основание: РД 04-40703-0-0-ОВ</t>
  </si>
  <si>
    <t>___________________________67,147</t>
  </si>
  <si>
    <t>___________________________3,954</t>
  </si>
  <si>
    <t>_______________________________________________________________________________________________306,05</t>
  </si>
  <si>
    <t xml:space="preserve">                           Раздел 1. ПУI</t>
  </si>
  <si>
    <r>
      <t>ТЕР20-03-001-02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поз.1</t>
    </r>
  </si>
  <si>
    <r>
      <t>Установка вентиляторов радиальных массой до 0,12 т</t>
    </r>
    <r>
      <rPr>
        <i/>
        <sz val="7"/>
        <rFont val="Arial"/>
        <family val="2"/>
        <charset val="204"/>
      </rPr>
      <t xml:space="preserve">
НР (237 руб.): 128% от ФОТ (185 руб.)
СП (154 руб.): 83% от ФОТ (185 руб.)</t>
    </r>
  </si>
  <si>
    <r>
      <t>Коммерческое предложение № 0000016954  от 15 сентября 2014 г. ООО "ВЕЗА"</t>
    </r>
    <r>
      <rPr>
        <i/>
        <sz val="9"/>
        <rFont val="Arial"/>
        <family val="2"/>
        <charset val="204"/>
      </rPr>
      <t xml:space="preserve">
лист 1  поз.1</t>
    </r>
  </si>
  <si>
    <r>
      <t>Вентилятор УНИВЕНТ-4-4-3-1-01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</si>
  <si>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ТЕР20-02-006-08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поз.2</t>
    </r>
  </si>
  <si>
    <r>
      <t>Установка заслонок воздушных и клапанов воздушных КВР с электрическим или пневматическим приводом периметром до 2400 мм</t>
    </r>
    <r>
      <rPr>
        <i/>
        <sz val="7"/>
        <rFont val="Arial"/>
        <family val="2"/>
        <charset val="204"/>
      </rPr>
      <t xml:space="preserve">
НР (69 руб.): 128% от ФОТ (54 руб.)
СП (45 руб.): 83% от ФОТ (54 руб.)</t>
    </r>
  </si>
  <si>
    <r>
      <t>КП ООО "ВЕЗА"</t>
    </r>
    <r>
      <rPr>
        <i/>
        <sz val="9"/>
        <rFont val="Arial"/>
        <family val="2"/>
        <charset val="204"/>
      </rPr>
      <t xml:space="preserve">
лист 1  поз.2</t>
    </r>
  </si>
  <si>
    <r>
      <t>Клапан РЕГУЛЯР-Л-500х500-Н-1*LM230A-S-У = 8826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</si>
  <si>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ТСЦ-101-0875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поз.3,4</t>
    </r>
  </si>
  <si>
    <t>Сетка тканая с квадратными ячейками № 05 оцинкованная</t>
  </si>
  <si>
    <r>
      <t>0,55</t>
    </r>
    <r>
      <rPr>
        <i/>
        <sz val="6"/>
        <rFont val="Arial"/>
        <family val="2"/>
        <charset val="204"/>
      </rPr>
      <t xml:space="preserve">
0,3*0,5*2+0,5*0,5</t>
    </r>
  </si>
  <si>
    <r>
      <t>ТЕР20-01-001-11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поз.5,6</t>
    </r>
  </si>
  <si>
    <r>
      <t>Прокладка воздуховодов из листовой, оцинкованной стали и алюминия класса Н (нормальные) толщиной 0,7 мм, периметром до 2400 мм</t>
    </r>
    <r>
      <rPr>
        <i/>
        <sz val="7"/>
        <rFont val="Arial"/>
        <family val="2"/>
        <charset val="204"/>
      </rPr>
      <t xml:space="preserve">
НР (138 руб.): 128% от ФОТ (108 руб.)
СП (90 руб.): 83% от ФОТ (108 руб.)</t>
    </r>
  </si>
  <si>
    <t>100 м2 поверхности воздуховодов</t>
  </si>
  <si>
    <r>
      <t>0,052</t>
    </r>
    <r>
      <rPr>
        <i/>
        <sz val="6"/>
        <rFont val="Arial"/>
        <family val="2"/>
        <charset val="204"/>
      </rPr>
      <t xml:space="preserve">
(4+1,2) / 100</t>
    </r>
  </si>
  <si>
    <r>
      <t>ТСЦ-301-1795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1  поз.5,6</t>
    </r>
  </si>
  <si>
    <t>Воздуховоды из оцинкованной стали толщиной 0,7 мм, периметром от 1700 до 4000 мм</t>
  </si>
  <si>
    <r>
      <t>5,2</t>
    </r>
    <r>
      <rPr>
        <i/>
        <sz val="6"/>
        <rFont val="Arial"/>
        <family val="2"/>
        <charset val="204"/>
      </rPr>
      <t xml:space="preserve">
4+1,2</t>
    </r>
  </si>
  <si>
    <r>
      <t>ТСЦ-301-0478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1  поз.7</t>
    </r>
  </si>
  <si>
    <t>Крепления для воздуховодов хомуты СТД 205</t>
  </si>
  <si>
    <r>
      <t>0,008</t>
    </r>
    <r>
      <rPr>
        <i/>
        <sz val="6"/>
        <rFont val="Arial"/>
        <family val="2"/>
        <charset val="204"/>
      </rPr>
      <t xml:space="preserve">
ОКР(8/1000; 3)</t>
    </r>
  </si>
  <si>
    <r>
      <t>ТЕР20-02-019-01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1  поз.8</t>
    </r>
  </si>
  <si>
    <r>
      <t>Установка кронштейнов под вентиляционное оборудование</t>
    </r>
    <r>
      <rPr>
        <i/>
        <sz val="7"/>
        <rFont val="Arial"/>
        <family val="2"/>
        <charset val="204"/>
      </rPr>
      <t xml:space="preserve">
НР (17 руб.): 128% от ФОТ (13 руб.)
СП (11 руб.): 83% от ФОТ (13 руб.)</t>
    </r>
  </si>
  <si>
    <t>100 кг изделия</t>
  </si>
  <si>
    <r>
      <t>0,105</t>
    </r>
    <r>
      <rPr>
        <i/>
        <sz val="6"/>
        <rFont val="Arial"/>
        <family val="2"/>
        <charset val="204"/>
      </rPr>
      <t xml:space="preserve">
10.5 / 100</t>
    </r>
  </si>
  <si>
    <r>
      <t>Цена поставщика ВентСнаб</t>
    </r>
    <r>
      <rPr>
        <i/>
        <sz val="9"/>
        <rFont val="Arial"/>
        <family val="2"/>
        <charset val="204"/>
      </rPr>
      <t xml:space="preserve">
лист 2  поз.9</t>
    </r>
  </si>
  <si>
    <r>
      <t>Лючок для замеров параметров воздуха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</si>
  <si>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ТСЦ-301-3099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п.10</t>
    </r>
  </si>
  <si>
    <t>Шиберы в обечайке из тонколистовой оцинкованной и сортовой стали прямоугольные периметром до 2400 мм</t>
  </si>
  <si>
    <t xml:space="preserve">  Итого по разделу 1 ПУI</t>
  </si>
  <si>
    <t xml:space="preserve">                           Раздел 2. ПУII</t>
  </si>
  <si>
    <r>
      <t>ТЕР20-02-006-02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поз.11</t>
    </r>
  </si>
  <si>
    <r>
      <t>Установка заслонок воздушных и клапанов воздушных КВР с электрическим или пневматическим приводом диаметром до 355 мм</t>
    </r>
    <r>
      <rPr>
        <i/>
        <sz val="7"/>
        <rFont val="Arial"/>
        <family val="2"/>
        <charset val="204"/>
      </rPr>
      <t xml:space="preserve">
НР (49 руб.): 128% от ФОТ (38 руб.)
СП (32 руб.): 83% от ФОТ (38 руб.)</t>
    </r>
  </si>
  <si>
    <r>
      <t>КП ООО "ВЕЗА"</t>
    </r>
    <r>
      <rPr>
        <i/>
        <sz val="9"/>
        <rFont val="Arial"/>
        <family val="2"/>
        <charset val="204"/>
      </rPr>
      <t xml:space="preserve">
лист 2  поз.11</t>
    </r>
  </si>
  <si>
    <r>
      <t>Клапан РЕГУЛЯР-Л-315-Н-1*LM230A-S-У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</si>
  <si>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ТЕР20-02-005-08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поз.12</t>
    </r>
  </si>
  <si>
    <r>
      <t>Установка заслонок воздушных и клапанов воздушных КВР с ручным приводом периметром до 2400 мм</t>
    </r>
    <r>
      <rPr>
        <i/>
        <sz val="7"/>
        <rFont val="Arial"/>
        <family val="2"/>
        <charset val="204"/>
      </rPr>
      <t xml:space="preserve">
НР (46 руб.): 128% от ФОТ (36 руб.)
СП (30 руб.): 83% от ФОТ (36 руб.)</t>
    </r>
  </si>
  <si>
    <r>
      <t>Клапан РЕГУЛЯР-Л-700х400-Н-1*NM230A-S-У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</si>
  <si>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ТСЦ-101-0875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поз.13</t>
    </r>
  </si>
  <si>
    <r>
      <t>0,64</t>
    </r>
    <r>
      <rPr>
        <i/>
        <sz val="6"/>
        <rFont val="Arial"/>
        <family val="2"/>
        <charset val="204"/>
      </rPr>
      <t xml:space="preserve">
0.4*0.4*4</t>
    </r>
  </si>
  <si>
    <r>
      <t>ТЕР20-01-001-05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</si>
  <si>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НР (264 руб.): 128% от ФОТ (206 руб.)
СП (171 руб.): 83% от ФОТ (206 руб.)</t>
    </r>
  </si>
  <si>
    <r>
      <t>0,0645</t>
    </r>
    <r>
      <rPr>
        <i/>
        <sz val="6"/>
        <rFont val="Arial"/>
        <family val="2"/>
        <charset val="204"/>
      </rPr>
      <t xml:space="preserve">
(4.95+1.5) / 100</t>
    </r>
  </si>
  <si>
    <r>
      <t>ТСЦ-301-1790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</si>
  <si>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Воздуховоды из оцинкованной стали толщиной 0,6 мм, диаметром до 450 мм</t>
  </si>
  <si>
    <r>
      <t>6,45</t>
    </r>
    <r>
      <rPr>
        <i/>
        <sz val="6"/>
        <rFont val="Arial"/>
        <family val="2"/>
        <charset val="204"/>
      </rPr>
      <t xml:space="preserve">
4.95+1.5</t>
    </r>
  </si>
  <si>
    <r>
      <t>ТСЦ-301-0478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3  поз.16</t>
    </r>
  </si>
  <si>
    <r>
      <t>0,004</t>
    </r>
    <r>
      <rPr>
        <i/>
        <sz val="6"/>
        <rFont val="Arial"/>
        <family val="2"/>
        <charset val="204"/>
      </rPr>
      <t xml:space="preserve">
ОКР((3.6)/1000; 3)</t>
    </r>
  </si>
  <si>
    <r>
      <t>Цена поставщика ВентСнаб</t>
    </r>
    <r>
      <rPr>
        <i/>
        <sz val="9"/>
        <rFont val="Arial"/>
        <family val="2"/>
        <charset val="204"/>
      </rPr>
      <t xml:space="preserve">
лист 3  поз.17</t>
    </r>
  </si>
  <si>
    <t xml:space="preserve">  Итого по разделу 2 ПУII</t>
  </si>
  <si>
    <t xml:space="preserve">                           Раздел 3. ВУI</t>
  </si>
  <si>
    <r>
      <t>ТЕР20-03-001-01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поз.19</t>
    </r>
  </si>
  <si>
    <r>
      <t>Установка вентиляторов радиальных массой до 0,05 т</t>
    </r>
    <r>
      <rPr>
        <i/>
        <sz val="7"/>
        <rFont val="Arial"/>
        <family val="2"/>
        <charset val="204"/>
      </rPr>
      <t xml:space="preserve">
НР (170 руб.): 128% от ФОТ (133 руб.)
СП (110 руб.): 83% от ФОТ (133 руб.)</t>
    </r>
  </si>
  <si>
    <r>
      <t>Коммерческое предложение № 0000016954  от 15 сентября 2014 г. ООО "ВЕЗА"</t>
    </r>
    <r>
      <rPr>
        <i/>
        <sz val="9"/>
        <rFont val="Arial"/>
        <family val="2"/>
        <charset val="204"/>
      </rPr>
      <t xml:space="preserve">
лист 3  поз.19</t>
    </r>
  </si>
  <si>
    <r>
      <t>Вентилятор УНИВЕНТ-2,5-2-2-1-01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</si>
  <si>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ТЕР20-02-006-02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поз.20</t>
    </r>
  </si>
  <si>
    <r>
      <t>Установка заслонок воздушных и клапанов воздушных КВР с электрическим или пневматическим приводом диаметром до 355 мм</t>
    </r>
    <r>
      <rPr>
        <i/>
        <sz val="7"/>
        <rFont val="Arial"/>
        <family val="2"/>
        <charset val="204"/>
      </rPr>
      <t xml:space="preserve">
НР (100 руб.): 128% от ФОТ (78 руб.)
СП (65 руб.): 83% от ФОТ (78 руб.)</t>
    </r>
  </si>
  <si>
    <r>
      <t>КП ООО "ВЕЗА"</t>
    </r>
    <r>
      <rPr>
        <i/>
        <sz val="9"/>
        <rFont val="Arial"/>
        <family val="2"/>
        <charset val="204"/>
      </rPr>
      <t xml:space="preserve">
лист 3  поз.20</t>
    </r>
  </si>
  <si>
    <r>
      <t>ТЕР20-01-001-04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п.21</t>
    </r>
  </si>
  <si>
    <r>
      <t>Прокладка воздуховодов из листовой, оцинкованной стали и алюминия класса Н (нормальные) толщиной 0,6 мм, диаметром до 250 мм</t>
    </r>
    <r>
      <rPr>
        <i/>
        <sz val="7"/>
        <rFont val="Arial"/>
        <family val="2"/>
        <charset val="204"/>
      </rPr>
      <t xml:space="preserve">
НР (170 руб.): 128% от ФОТ (133 руб.)
СП (110 руб.): 83% от ФОТ (133 руб.)</t>
    </r>
  </si>
  <si>
    <r>
      <t>0,038</t>
    </r>
    <r>
      <rPr>
        <i/>
        <sz val="6"/>
        <rFont val="Arial"/>
        <family val="2"/>
        <charset val="204"/>
      </rPr>
      <t xml:space="preserve">
3,8 / 100</t>
    </r>
  </si>
  <si>
    <r>
      <t>ТСЦ-301-1789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</si>
  <si>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Воздуховоды из оцинкованной стали толщиной 0,6 мм, диаметром до 250 мм</t>
  </si>
  <si>
    <r>
      <t>ТЕР20-01-001-05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п.22, Лист 4 п.27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</si>
  <si>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НР (1714 руб.): 128% от ФОТ (1339 руб.)
СП (1111 руб.): 83% от ФОТ (1339 руб.)</t>
    </r>
  </si>
  <si>
    <r>
      <t>0,417</t>
    </r>
    <r>
      <rPr>
        <i/>
        <sz val="6"/>
        <rFont val="Arial"/>
        <family val="2"/>
        <charset val="204"/>
      </rPr>
      <t xml:space="preserve">
(30,2+11,5) / 100</t>
    </r>
  </si>
  <si>
    <r>
      <t>ТСЦ-301-1790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п.22 , лист 4 п.27</t>
    </r>
  </si>
  <si>
    <r>
      <t>ТЕР20-01-001-05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4 п.23,28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</si>
  <si>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НР (268 руб.): 128% от ФОТ (209 руб.)
СП (173 руб.): 83% от ФОТ (209 руб.)</t>
    </r>
  </si>
  <si>
    <r>
      <t>0,065</t>
    </r>
    <r>
      <rPr>
        <i/>
        <sz val="6"/>
        <rFont val="Arial"/>
        <family val="2"/>
        <charset val="204"/>
      </rPr>
      <t xml:space="preserve">
(5+1,5) / 100</t>
    </r>
  </si>
  <si>
    <r>
      <t>ТСЦ-301-1804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</si>
  <si>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Воздуховоды из листовой стали толщиной 1,5 мм, диаметром до 500 мм</t>
  </si>
  <si>
    <r>
      <t>ТСЦ-101-0875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 поз.24,25</t>
    </r>
  </si>
  <si>
    <r>
      <t>0,38</t>
    </r>
    <r>
      <rPr>
        <i/>
        <sz val="6"/>
        <rFont val="Arial"/>
        <family val="2"/>
        <charset val="204"/>
      </rPr>
      <t xml:space="preserve">
0.1*0.1*2+0,4*0,3*3</t>
    </r>
  </si>
  <si>
    <r>
      <t>ТЕР20-02-009-03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</si>
  <si>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зонтов над шахтами из листовой стали круглого сечения диаметром 315 мм</t>
    </r>
    <r>
      <rPr>
        <i/>
        <sz val="7"/>
        <rFont val="Arial"/>
        <family val="2"/>
        <charset val="204"/>
      </rPr>
      <t xml:space="preserve">
НР (17 руб.): 128% от ФОТ (13 руб.)
СП (11 руб.): 83% от ФОТ (13 руб.)</t>
    </r>
  </si>
  <si>
    <t>1 зонт</t>
  </si>
  <si>
    <r>
      <t>ТСЦ-301-0279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п.26</t>
    </r>
  </si>
  <si>
    <t>Зонты вентиляционных систем из листовой оцинкованной стали, круглые, диаметром шахты 315 мм</t>
  </si>
  <si>
    <r>
      <t>ТСЦ-301-0478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4  поз.29</t>
    </r>
  </si>
  <si>
    <r>
      <t>0,03</t>
    </r>
    <r>
      <rPr>
        <i/>
        <sz val="6"/>
        <rFont val="Arial"/>
        <family val="2"/>
        <charset val="204"/>
      </rPr>
      <t xml:space="preserve">
ОКР(30/1000; 3)</t>
    </r>
  </si>
  <si>
    <r>
      <t>ТЕР20-02-019-01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4  поз.29.1</t>
    </r>
  </si>
  <si>
    <r>
      <t>Установка кронштейнов под вентиляционное оборудование</t>
    </r>
    <r>
      <rPr>
        <i/>
        <sz val="7"/>
        <rFont val="Arial"/>
        <family val="2"/>
        <charset val="204"/>
      </rPr>
      <t xml:space="preserve">
НР (13 руб.): 128% от ФОТ (10 руб.)
СП (8 руб.): 83% от ФОТ (10 руб.)</t>
    </r>
  </si>
  <si>
    <r>
      <t>0,08</t>
    </r>
    <r>
      <rPr>
        <i/>
        <sz val="6"/>
        <rFont val="Arial"/>
        <family val="2"/>
        <charset val="204"/>
      </rPr>
      <t xml:space="preserve">
8 / 100</t>
    </r>
  </si>
  <si>
    <r>
      <t>ТЕР20-02-020-01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</si>
  <si>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виброизолятора номер 38</t>
    </r>
    <r>
      <rPr>
        <i/>
        <sz val="7"/>
        <rFont val="Arial"/>
        <family val="2"/>
        <charset val="204"/>
      </rPr>
      <t xml:space="preserve">
НР (46 руб.): 128% от ФОТ (36 руб.)
СП (30 руб.): 83% от ФОТ (36 руб.)</t>
    </r>
  </si>
  <si>
    <t>10 виброизоляторов</t>
  </si>
  <si>
    <r>
      <t>0,4</t>
    </r>
    <r>
      <rPr>
        <i/>
        <sz val="6"/>
        <rFont val="Arial"/>
        <family val="2"/>
        <charset val="204"/>
      </rPr>
      <t xml:space="preserve">
4 / 10</t>
    </r>
  </si>
  <si>
    <r>
      <t>ТСЦ-301-0144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</si>
  <si>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Виброизоляторы пружинные до № 38</t>
  </si>
  <si>
    <r>
      <t>ТСЦ-301-3090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</si>
  <si>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Шиберы в обечайке из тонколистовой оцинкованной и сортовой стали круглые диаметром до 315 мм</t>
  </si>
  <si>
    <r>
      <t>ТСЦ-301-1901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</si>
  <si>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Дроссель-клапаны в обечайке с сектором управления из тонколистовой оцинкованной и сортовой стали круглые диаметром до 280 мм</t>
  </si>
  <si>
    <r>
      <t>ТСЦ-301-1902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</si>
  <si>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Дроссель-клапаны в обечайке с сектором управления из тонколистовой оцинкованной и сортовой стали круглые диаметром до 450 мм</t>
  </si>
  <si>
    <r>
      <t>Цена поставщика ВентСнаб</t>
    </r>
    <r>
      <rPr>
        <i/>
        <sz val="9"/>
        <rFont val="Arial"/>
        <family val="2"/>
        <charset val="204"/>
      </rPr>
      <t xml:space="preserve">
лист 4  поз.33</t>
    </r>
  </si>
  <si>
    <t xml:space="preserve">  Итого по разделу 3 ВУI</t>
  </si>
  <si>
    <t xml:space="preserve">                           Раздел 4. ВУII</t>
  </si>
  <si>
    <r>
      <t>ТЕР20-03-001-02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поз.19</t>
    </r>
  </si>
  <si>
    <r>
      <t>Коммерческое предложение № 0000016954  от 15 сентября 2014 г. ООО "ВЕЗА"</t>
    </r>
    <r>
      <rPr>
        <i/>
        <sz val="9"/>
        <rFont val="Arial"/>
        <family val="2"/>
        <charset val="204"/>
      </rPr>
      <t xml:space="preserve">
лист 5  поз.35</t>
    </r>
  </si>
  <si>
    <r>
      <t>Вентилятор УНИВЕНТ-4-4-1-1,1-01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</si>
  <si>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КП ООО "ВЕЗА"</t>
    </r>
    <r>
      <rPr>
        <i/>
        <sz val="9"/>
        <rFont val="Arial"/>
        <family val="2"/>
        <charset val="204"/>
      </rPr>
      <t xml:space="preserve">
лист 5  поз.36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</si>
  <si>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НР (82 руб.): 128% от ФОТ (64 руб.)
СП (53 руб.): 83% от ФОТ (64 руб.)</t>
    </r>
  </si>
  <si>
    <r>
      <t>0,0195</t>
    </r>
    <r>
      <rPr>
        <i/>
        <sz val="6"/>
        <rFont val="Arial"/>
        <family val="2"/>
        <charset val="204"/>
      </rPr>
      <t xml:space="preserve">
(1,5+0.45) / 100</t>
    </r>
  </si>
  <si>
    <r>
      <t>ТСЦ-301-0478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5  поз.39</t>
    </r>
  </si>
  <si>
    <r>
      <t>0,001</t>
    </r>
    <r>
      <rPr>
        <i/>
        <sz val="6"/>
        <rFont val="Arial"/>
        <family val="2"/>
        <charset val="204"/>
      </rPr>
      <t xml:space="preserve">
ОКР(1.1/1000; 3)</t>
    </r>
  </si>
  <si>
    <r>
      <t>ТЕР20-02-019-01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5  поз.39.1</t>
    </r>
  </si>
  <si>
    <r>
      <t>ТЕР20-02-020-03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ВР-201</t>
    </r>
  </si>
  <si>
    <r>
      <t>Установка виброизолятора номер 40</t>
    </r>
    <r>
      <rPr>
        <i/>
        <sz val="7"/>
        <rFont val="Arial"/>
        <family val="2"/>
        <charset val="204"/>
      </rPr>
      <t xml:space="preserve">
НР (59 руб.): 128% от ФОТ (46 руб.)
СП (38 руб.): 83% от ФОТ (46 руб.)</t>
    </r>
  </si>
  <si>
    <r>
      <t>Цена поставщика ООО ТД Уралвентиляция</t>
    </r>
    <r>
      <rPr>
        <i/>
        <sz val="9"/>
        <rFont val="Arial"/>
        <family val="2"/>
        <charset val="204"/>
      </rPr>
      <t xml:space="preserve">
лист 5  поз.40</t>
    </r>
  </si>
  <si>
    <r>
      <t>Виброизолятор ВР-201=3000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</si>
  <si>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 ВентСнаб</t>
    </r>
    <r>
      <rPr>
        <i/>
        <sz val="9"/>
        <rFont val="Arial"/>
        <family val="2"/>
        <charset val="204"/>
      </rPr>
      <t xml:space="preserve">
лист 5  поз.42</t>
    </r>
  </si>
  <si>
    <t xml:space="preserve">  Итого по разделу 4 ВУII</t>
  </si>
  <si>
    <t xml:space="preserve">                           Раздел 5. Т31, Т32</t>
  </si>
  <si>
    <r>
      <t>ТСЦ-101-0875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 поз.45,46</t>
    </r>
  </si>
  <si>
    <r>
      <t>4</t>
    </r>
    <r>
      <rPr>
        <i/>
        <sz val="6"/>
        <rFont val="Arial"/>
        <family val="2"/>
        <charset val="204"/>
      </rPr>
      <t xml:space="preserve">
0.5*1*2+0,75*1*4</t>
    </r>
  </si>
  <si>
    <r>
      <t>ТЕР20-01-001-14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</si>
  <si>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0,7 мм, периметром 4000 мм</t>
    </r>
    <r>
      <rPr>
        <i/>
        <sz val="7"/>
        <rFont val="Arial"/>
        <family val="2"/>
        <charset val="204"/>
      </rPr>
      <t xml:space="preserve">
НР (617 руб.): 128% от ФОТ (482 руб.)
СП (400 руб.): 83% от ФОТ (482 руб.)</t>
    </r>
  </si>
  <si>
    <r>
      <t>0,338</t>
    </r>
    <r>
      <rPr>
        <i/>
        <sz val="6"/>
        <rFont val="Arial"/>
        <family val="2"/>
        <charset val="204"/>
      </rPr>
      <t xml:space="preserve">
(26+7,8) / 100</t>
    </r>
  </si>
  <si>
    <r>
      <t>ТЕР20-01-001-12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</si>
  <si>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0,7 мм, периметром до 3200 мм</t>
    </r>
    <r>
      <rPr>
        <i/>
        <sz val="7"/>
        <rFont val="Arial"/>
        <family val="2"/>
        <charset val="204"/>
      </rPr>
      <t xml:space="preserve">
НР (640 руб.): 128% от ФОТ (500 руб.)
СП (415 руб.): 83% от ФОТ (500 руб.)</t>
    </r>
  </si>
  <si>
    <r>
      <t>0,2942</t>
    </r>
    <r>
      <rPr>
        <i/>
        <sz val="6"/>
        <rFont val="Arial"/>
        <family val="2"/>
        <charset val="204"/>
      </rPr>
      <t xml:space="preserve">
(22,62+14,6-7,8) / 100</t>
    </r>
  </si>
  <si>
    <r>
      <t>ТСЦ-301-1797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</si>
  <si>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Воздуховоды из оцинкованной стали толщиной 0,9 мм, периметром до 7200 мм</t>
  </si>
  <si>
    <r>
      <t>63,22</t>
    </r>
    <r>
      <rPr>
        <i/>
        <sz val="6"/>
        <rFont val="Arial"/>
        <family val="2"/>
        <charset val="204"/>
      </rPr>
      <t xml:space="preserve">
33,8+29,42</t>
    </r>
  </si>
  <si>
    <r>
      <t>ТСЦ-301-0478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6  поз.50</t>
    </r>
  </si>
  <si>
    <r>
      <t>0,034</t>
    </r>
    <r>
      <rPr>
        <i/>
        <sz val="6"/>
        <rFont val="Arial"/>
        <family val="2"/>
        <charset val="204"/>
      </rPr>
      <t xml:space="preserve">
ОКР(34/1000; 3)</t>
    </r>
  </si>
  <si>
    <t xml:space="preserve">  Итого по разделу 5 Т31, Т32</t>
  </si>
  <si>
    <t xml:space="preserve">  Итоги по разделу 1 ПУI :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</si>
  <si>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</si>
  <si>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ОЗП=1,35; ЭМ=1,35; ЗПМ=1,35; ТЗ=1,35; ТЗМ=1,35"</t>
  </si>
  <si>
    <t xml:space="preserve">      Всего с учетом "МДС35 пр.1 т.1 п.5._Производство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</si>
  <si>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Накладные расходы 128% ФОТ (от 359)</t>
  </si>
  <si>
    <t xml:space="preserve">      Сметная прибыль 83% ФОТ (от 359)</t>
  </si>
  <si>
    <t xml:space="preserve">      Итого c накладными и см. прибылью</t>
  </si>
  <si>
    <t xml:space="preserve">    Итого по разделу 1 ПУI</t>
  </si>
  <si>
    <t xml:space="preserve">  Итоги по разделу 2 ПУII :</t>
  </si>
  <si>
    <t xml:space="preserve">      Накладные расходы 128% ФОТ (от 282)</t>
  </si>
  <si>
    <t xml:space="preserve">      Сметная прибыль 83% ФОТ (от 282)</t>
  </si>
  <si>
    <t xml:space="preserve">    Итого по разделу 2 ПУII</t>
  </si>
  <si>
    <t xml:space="preserve">  Итоги по разделу 3 ВУI :</t>
  </si>
  <si>
    <t xml:space="preserve">      Накладные расходы 128% ФОТ (от 1 954)</t>
  </si>
  <si>
    <t xml:space="preserve">      Сметная прибыль 83% ФОТ (от 1 954)</t>
  </si>
  <si>
    <t xml:space="preserve">    Итого по разделу 3 ВУI</t>
  </si>
  <si>
    <t xml:space="preserve">  Итоги по разделу 4 ВУII :</t>
  </si>
  <si>
    <t xml:space="preserve">      Накладные расходы 128% ФОТ (от 380)</t>
  </si>
  <si>
    <t xml:space="preserve">      Сметная прибыль 83% ФОТ (от 380)</t>
  </si>
  <si>
    <t xml:space="preserve">    Итого по разделу 4 ВУII</t>
  </si>
  <si>
    <t xml:space="preserve">  Итоги по разделу 5 Т31, Т32 :</t>
  </si>
  <si>
    <t xml:space="preserve">      Накладные расходы 128% ФОТ (от 979)</t>
  </si>
  <si>
    <t xml:space="preserve">      Сметная прибыль 83% ФОТ (от 979)</t>
  </si>
  <si>
    <t xml:space="preserve">    Итого по разделу 5 Т31, Т32</t>
  </si>
  <si>
    <t>ЛОКАЛЬНЫЙ СМЕТНЫЙ РАСЧЕТ № 04-40703-00-ОВ.ЛС</t>
  </si>
  <si>
    <t>04-40703-00-ОВ.ЛС            (913см4)</t>
  </si>
  <si>
    <t>Силовое электрооборудование</t>
  </si>
  <si>
    <t>Основание: 04-40703-0-0-ЭМ</t>
  </si>
  <si>
    <t>___________________________125,448</t>
  </si>
  <si>
    <t>_______________________________________________________________________________________________45,948</t>
  </si>
  <si>
    <t>_______________________________________________________________________________________________55,124</t>
  </si>
  <si>
    <t>_______________________________________________________________________________________________24,376</t>
  </si>
  <si>
    <t>___________________________11,752</t>
  </si>
  <si>
    <t>_______________________________________________________________________________________________721</t>
  </si>
  <si>
    <t xml:space="preserve">                           Раздел 1. Оборудование и монтажные работы</t>
  </si>
  <si>
    <r>
      <t>Цена поставщика</t>
    </r>
    <r>
      <rPr>
        <i/>
        <sz val="9"/>
        <rFont val="Arial"/>
        <family val="2"/>
        <charset val="204"/>
      </rPr>
      <t xml:space="preserve">
Спф. л.1, п. 1</t>
    </r>
  </si>
  <si>
    <r>
      <t>Шкаф управления вентилятором вентсистем ШУВ-ВУI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</si>
  <si>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ТЕРм08-03-572-04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</t>
    </r>
  </si>
  <si>
    <r>
      <t>Блок управления шкафного исполнения или распределительный пункт (шкаф), устанавливаемый на стене, высота и ширина до 1200х1000 мм</t>
    </r>
    <r>
      <rPr>
        <i/>
        <sz val="7"/>
        <rFont val="Arial"/>
        <family val="2"/>
        <charset val="204"/>
      </rPr>
      <t xml:space="preserve">
НР (86 руб.): 95% от ФОТ (91 руб.)
СП (59 руб.): 65% от ФОТ (91 руб.)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</si>
  <si>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2</t>
    </r>
  </si>
  <si>
    <r>
      <t>Шкаф управления вентилятором вентсистемы ШУВ-ВУII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</si>
  <si>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ТЕРм08-03-572-04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2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</si>
  <si>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3 (применительно)</t>
    </r>
  </si>
  <si>
    <r>
      <t>Шкаф управления вентилятором вентсистемы ШУВ-ПУI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</si>
  <si>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ТЕРм08-03-572-04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3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</si>
  <si>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4</t>
    </r>
  </si>
  <si>
    <r>
      <t>Шкаф АВР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</si>
  <si>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ТЕРм08-03-572-03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4</t>
    </r>
  </si>
  <si>
    <r>
      <t>Блок управления шкафного исполнения или распределительный пункт (шкаф), устанавливаемый на стене, высота и ширина до 600х600 мм</t>
    </r>
    <r>
      <rPr>
        <i/>
        <sz val="7"/>
        <rFont val="Arial"/>
        <family val="2"/>
        <charset val="204"/>
      </rPr>
      <t xml:space="preserve">
НР (55 руб.): 95% от ФОТ (58 руб.)
СП (38 руб.): 65% от ФОТ (58 руб.)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</si>
  <si>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6</t>
    </r>
  </si>
  <si>
    <r>
      <t>Прибор или аппарат</t>
    </r>
    <r>
      <rPr>
        <i/>
        <sz val="7"/>
        <rFont val="Arial"/>
        <family val="2"/>
        <charset val="204"/>
      </rPr>
      <t xml:space="preserve">
НР (150 руб.): 95% от ФОТ (158 руб.)
СП (103 руб.): 65% от ФОТ (158 руб.)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</si>
  <si>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7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</si>
  <si>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8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</si>
  <si>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9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</si>
  <si>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10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</si>
  <si>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11</t>
    </r>
  </si>
  <si>
    <r>
      <t>ТЕРм08-03-575-01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12</t>
    </r>
  </si>
  <si>
    <r>
      <t>Прибор или аппарат</t>
    </r>
    <r>
      <rPr>
        <i/>
        <sz val="7"/>
        <rFont val="Arial"/>
        <family val="2"/>
        <charset val="204"/>
      </rPr>
      <t xml:space="preserve">
НР (226 руб.): 95% от ФОТ (238 руб.)
СП (155 руб.): 65% от ФОТ (238 руб.)</t>
    </r>
  </si>
  <si>
    <r>
      <t>КОНТАКТОР-М</t>
    </r>
    <r>
      <rPr>
        <i/>
        <sz val="9"/>
        <rFont val="Arial"/>
        <family val="2"/>
        <charset val="204"/>
      </rPr>
      <t xml:space="preserve">
Спф. л.1, п. 13</t>
    </r>
  </si>
  <si>
    <r>
      <t>Пускатель электромагнитный ПМ12-063 221 220в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</si>
  <si>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ТЕРм08-03-530-05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13</t>
    </r>
  </si>
  <si>
    <r>
      <t>Пускатель магнитный общего назначения отдельно стоящий, устанавливаемый на конструкции на стене или колонне, на ток до 100 А</t>
    </r>
    <r>
      <rPr>
        <i/>
        <sz val="7"/>
        <rFont val="Arial"/>
        <family val="2"/>
        <charset val="204"/>
      </rPr>
      <t xml:space="preserve">
НР (162 руб.): 95% от ФОТ (170 руб.)
СП (111 руб.): 65% от ФОТ (170 руб.)</t>
    </r>
  </si>
  <si>
    <r>
      <t>КОНТАКТОР-М</t>
    </r>
    <r>
      <rPr>
        <i/>
        <sz val="9"/>
        <rFont val="Arial"/>
        <family val="2"/>
        <charset val="204"/>
      </rPr>
      <t xml:space="preserve">
Спф. л.1, п. 14</t>
    </r>
  </si>
  <si>
    <r>
      <t>Пускатель электромагнитный ПМ12-040 220 220в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</si>
  <si>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ТЕРм08-03-530-04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14</t>
    </r>
  </si>
  <si>
    <r>
      <t>Пускатель магнитный общего назначения отдельно стоящий, устанавливаемый на конструкции на стене или колонне, на ток до 40 А</t>
    </r>
    <r>
      <rPr>
        <i/>
        <sz val="7"/>
        <rFont val="Arial"/>
        <family val="2"/>
        <charset val="204"/>
      </rPr>
      <t xml:space="preserve">
НР (133 руб.): 95% от ФОТ (140 руб.)
СП (91 руб.): 65% от ФОТ (140 руб.)</t>
    </r>
  </si>
  <si>
    <r>
      <t>КОНТАКТОР-М</t>
    </r>
    <r>
      <rPr>
        <i/>
        <sz val="9"/>
        <rFont val="Arial"/>
        <family val="2"/>
        <charset val="204"/>
      </rPr>
      <t xml:space="preserve">
Спф. л.1, п. 15</t>
    </r>
  </si>
  <si>
    <r>
      <t>Пускатель электромагнитный ПМ12-025 220 220в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</si>
  <si>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ТЕРм08-03-530-04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15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</si>
  <si>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л.2, п. 16</t>
    </r>
  </si>
  <si>
    <r>
      <t>MVA20-3-016-C Авт. выкл. ВА47-29 3Р 16А 4,5кА х-ка С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</si>
  <si>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ТЕРм08-03-526-01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16</t>
    </r>
  </si>
  <si>
    <r>
      <t>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(34 руб.): 95% от ФОТ (36 руб.)
СП (23 руб.): 65% от ФОТ (36 руб.)</t>
    </r>
  </si>
  <si>
    <r>
      <t>ТЕРм08-03-532-05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17</t>
    </r>
  </si>
  <si>
    <r>
      <t>Пост управления кнопочный общего назначения, устанавливаемый на конструкции на стене или колонне, количество элементов поста до 6</t>
    </r>
    <r>
      <rPr>
        <i/>
        <sz val="7"/>
        <rFont val="Arial"/>
        <family val="2"/>
        <charset val="204"/>
      </rPr>
      <t xml:space="preserve">
НР (103 руб.): 95% от ФОТ (108 руб.)
СП (70 руб.): 65% от ФОТ (108 руб.)</t>
    </r>
  </si>
  <si>
    <r>
      <t>ТЕРм08-03-532-04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18</t>
    </r>
  </si>
  <si>
    <r>
      <t>Пост управления кнопочный общего назначения, устанавливаемый на конструкции на стене или колонне, количество элементов поста до 3</t>
    </r>
    <r>
      <rPr>
        <i/>
        <sz val="7"/>
        <rFont val="Arial"/>
        <family val="2"/>
        <charset val="204"/>
      </rPr>
      <t xml:space="preserve">
НР (39 руб.): 95% от ФОТ (41 руб.)
СП (27 руб.): 65% от ФОТ (41 руб.)</t>
    </r>
  </si>
  <si>
    <r>
      <t>ТЕРм08-03-545-01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19</t>
    </r>
  </si>
  <si>
    <r>
      <t>Коробка (ящик) с зажимами для кабелей и проводов сечением до 6 мм2, устанавливаемая на конструкции на стене или колонне, количество зажимов до 10</t>
    </r>
    <r>
      <rPr>
        <i/>
        <sz val="7"/>
        <rFont val="Arial"/>
        <family val="2"/>
        <charset val="204"/>
      </rPr>
      <t xml:space="preserve">
НР (422 руб.): 95% от ФОТ (444 руб.)
СП (289 руб.): 65% от ФОТ (444 руб.)</t>
    </r>
  </si>
  <si>
    <r>
      <t>ТЕРм08-03-591-04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26</t>
    </r>
  </si>
  <si>
    <r>
      <t>Выключатель двухклавишный неутопленного типа при открытой проводке</t>
    </r>
    <r>
      <rPr>
        <i/>
        <sz val="7"/>
        <rFont val="Arial"/>
        <family val="2"/>
        <charset val="204"/>
      </rPr>
      <t xml:space="preserve">
НР (21 руб.): 95% от ФОТ (22 руб.)
СП (14 руб.): 65% от ФОТ (22 руб.)</t>
    </r>
  </si>
  <si>
    <r>
      <t>ТЕРм08-03-591-08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27</t>
    </r>
  </si>
  <si>
    <r>
      <t>Розетка штепсельная неутопленного типа при открытой проводке</t>
    </r>
    <r>
      <rPr>
        <i/>
        <sz val="7"/>
        <rFont val="Arial"/>
        <family val="2"/>
        <charset val="204"/>
      </rPr>
      <t xml:space="preserve">
НР (10 руб.): 95% от ФОТ (10 руб.)
СП (7 руб.): 65% от ФОТ (10 руб.)</t>
    </r>
  </si>
  <si>
    <r>
      <t>0,01</t>
    </r>
    <r>
      <rPr>
        <i/>
        <sz val="6"/>
        <rFont val="Arial"/>
        <family val="2"/>
        <charset val="204"/>
      </rPr>
      <t xml:space="preserve">
1 / 100</t>
    </r>
  </si>
  <si>
    <r>
      <t>ТЕРм08-02-148-05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30</t>
    </r>
  </si>
  <si>
    <r>
      <t>Кабель до 35 кВ в проложенных трубах, блоках и коробах, масса 1 м кабеля до 9 кг</t>
    </r>
    <r>
      <rPr>
        <i/>
        <sz val="7"/>
        <rFont val="Arial"/>
        <family val="2"/>
        <charset val="204"/>
      </rPr>
      <t xml:space="preserve">
КОЭФ. К ПОЗИЦИИ:
1.8.3.ОП_При производстве работ на высоте свыше расстояний, указанных в вводных указаниях к разделам сборника: при высоте свыше 2 до 8 м ОЗП=1,05; ТЗ=1,05
НР (543 руб.): 95% от ФОТ (572 руб.)
СП (372 руб.): 65% от ФОТ (572 руб.)</t>
    </r>
  </si>
  <si>
    <r>
      <t>0,4704</t>
    </r>
    <r>
      <rPr>
        <i/>
        <sz val="6"/>
        <rFont val="Arial"/>
        <family val="2"/>
        <charset val="204"/>
      </rPr>
      <t xml:space="preserve">
(48*0.98) / 100</t>
    </r>
  </si>
  <si>
    <r>
      <t>ТЕРм08-02-148-02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31</t>
    </r>
  </si>
  <si>
    <r>
      <t>Кабель до 35 кВ в проложенных трубах, блоках и коробах, масса 1 м кабеля до 2 кг</t>
    </r>
    <r>
      <rPr>
        <i/>
        <sz val="7"/>
        <rFont val="Arial"/>
        <family val="2"/>
        <charset val="204"/>
      </rPr>
      <t xml:space="preserve">
КОЭФ. К ПОЗИЦИИ:
1.8.3.ОП_При производстве работ на высоте свыше расстояний, указанных в вводных указаниях к разделам сборника: при высоте свыше 2 до 8 м ОЗП=1,05; ТЗ=1,05
НР (463 руб.): 95% от ФОТ (487 руб.)
СП (317 руб.): 65% от ФОТ (487 руб.)</t>
    </r>
  </si>
  <si>
    <r>
      <t>0,8428</t>
    </r>
    <r>
      <rPr>
        <i/>
        <sz val="6"/>
        <rFont val="Arial"/>
        <family val="2"/>
        <charset val="204"/>
      </rPr>
      <t xml:space="preserve">
(86*0.98) / 100</t>
    </r>
  </si>
  <si>
    <r>
      <t>ТЕРм08-02-147-02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32</t>
    </r>
  </si>
  <si>
    <r>
      <t>Кабель до 35 кВ по установленным конструкциям и лоткам с креплением на поворотах и в конце трассы, масса 1 м кабеля до 2 кг</t>
    </r>
    <r>
      <rPr>
        <i/>
        <sz val="7"/>
        <rFont val="Arial"/>
        <family val="2"/>
        <charset val="204"/>
      </rPr>
      <t xml:space="preserve">
КОЭФ. К ПОЗИЦИИ:
1.8.3.ОП_При производстве работ на высоте свыше расстояний, указанных в вводных указаниях к разделам сборника: при высоте свыше 2 до 8 м ОЗП=1,05; ТЗ=1,05
НР (173 руб.): 95% от ФОТ (182 руб.)
СП (118 руб.): 65% от ФОТ (182 руб.)</t>
    </r>
  </si>
  <si>
    <r>
      <t>0,3724</t>
    </r>
    <r>
      <rPr>
        <i/>
        <sz val="6"/>
        <rFont val="Arial"/>
        <family val="2"/>
        <charset val="204"/>
      </rPr>
      <t xml:space="preserve">
(38*0.98) / 100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</si>
  <si>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33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</si>
  <si>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(313 руб.): 95% от ФОТ (329 руб.)
СП (214 руб.): 65% от ФОТ (329 руб.)</t>
    </r>
  </si>
  <si>
    <r>
      <t>0,8624</t>
    </r>
    <r>
      <rPr>
        <i/>
        <sz val="6"/>
        <rFont val="Arial"/>
        <family val="2"/>
        <charset val="204"/>
      </rPr>
      <t xml:space="preserve">
(88*0.98) / 100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</si>
  <si>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34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</si>
  <si>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(101 руб.): 95% от ФОТ (106 руб.)
СП (69 руб.): 65% от ФОТ (106 руб.)</t>
    </r>
  </si>
  <si>
    <r>
      <t>0,2744</t>
    </r>
    <r>
      <rPr>
        <i/>
        <sz val="6"/>
        <rFont val="Arial"/>
        <family val="2"/>
        <charset val="204"/>
      </rPr>
      <t xml:space="preserve">
(28*0.98) / 100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</si>
  <si>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35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</si>
  <si>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(386 руб.): 95% от ФОТ (406 руб.)
СП (264 руб.): 65% от ФОТ (406 руб.)</t>
    </r>
  </si>
  <si>
    <r>
      <t>1,1564</t>
    </r>
    <r>
      <rPr>
        <i/>
        <sz val="6"/>
        <rFont val="Arial"/>
        <family val="2"/>
        <charset val="204"/>
      </rPr>
      <t xml:space="preserve">
(118*0.98) / 100</t>
    </r>
  </si>
  <si>
    <r>
      <t>ТЕРм08-02-146-01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36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</si>
  <si>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НР (70 руб.): 95% от ФОТ (74 руб.)
СП (48 руб.): 65% от ФОТ (74 руб.)</t>
    </r>
  </si>
  <si>
    <r>
      <t>0,1274</t>
    </r>
    <r>
      <rPr>
        <i/>
        <sz val="6"/>
        <rFont val="Arial"/>
        <family val="2"/>
        <charset val="204"/>
      </rPr>
      <t xml:space="preserve">
(13*0.98) / 100</t>
    </r>
  </si>
  <si>
    <r>
      <t>ТЕРм08-02-401-01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37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</si>
  <si>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1.8.3.ОП_При производстве работ на высоте свыше расстояний, указанных в вводных указаниях к разделам сборника: при высоте свыше 2 до 8 м ОЗП=1,05; ТЗ=1,05
НР (556 руб.): 95% от ФОТ (585 руб.)
СП (380 руб.): 65% от ФОТ (585 руб.)</t>
    </r>
  </si>
  <si>
    <r>
      <t>0,3136</t>
    </r>
    <r>
      <rPr>
        <i/>
        <sz val="6"/>
        <rFont val="Arial"/>
        <family val="2"/>
        <charset val="204"/>
      </rPr>
      <t xml:space="preserve">
(32*0.98) / 100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</si>
  <si>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38</t>
    </r>
  </si>
  <si>
    <r>
      <t>ТЕРм08-02-146-01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39, 40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</si>
  <si>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НР (143 руб.): 95% от ФОТ (151 руб.)
СП (98 руб.): 65% от ФОТ (151 руб.)</t>
    </r>
  </si>
  <si>
    <r>
      <t>0,2548</t>
    </r>
    <r>
      <rPr>
        <i/>
        <sz val="6"/>
        <rFont val="Arial"/>
        <family val="2"/>
        <charset val="204"/>
      </rPr>
      <t xml:space="preserve">
((16+10)*0.98) / 100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</si>
  <si>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41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</si>
  <si>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(247 руб.): 95% от ФОТ (260 руб.)
СП (169 руб.): 65% от ФОТ (260 руб.)</t>
    </r>
  </si>
  <si>
    <r>
      <t>0,735</t>
    </r>
    <r>
      <rPr>
        <i/>
        <sz val="6"/>
        <rFont val="Arial"/>
        <family val="2"/>
        <charset val="204"/>
      </rPr>
      <t xml:space="preserve">
(75*0.98) / 100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</si>
  <si>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42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</si>
  <si>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(534 руб.): 95% от ФОТ (562 руб.)
СП (365 руб.): 65% от ФОТ (562 руб.)</t>
    </r>
  </si>
  <si>
    <r>
      <t>1,47</t>
    </r>
    <r>
      <rPr>
        <i/>
        <sz val="6"/>
        <rFont val="Arial"/>
        <family val="2"/>
        <charset val="204"/>
      </rPr>
      <t xml:space="preserve">
(150*0.98) / 100</t>
    </r>
  </si>
  <si>
    <r>
      <t>ТЕРм08-02-146-01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42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</si>
  <si>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НР (329 руб.): 95% от ФОТ (346 руб.)
СП (225 руб.): 65% от ФОТ (346 руб.)</t>
    </r>
  </si>
  <si>
    <r>
      <t>0,588</t>
    </r>
    <r>
      <rPr>
        <i/>
        <sz val="6"/>
        <rFont val="Arial"/>
        <family val="2"/>
        <charset val="204"/>
      </rPr>
      <t xml:space="preserve">
((210-150)*0.98) / 100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</si>
  <si>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43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</si>
  <si>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(352 руб.): 95% от ФОТ (370 руб.)
СП (241 руб.): 65% от ФОТ (370 руб.)</t>
    </r>
  </si>
  <si>
    <r>
      <t>1,0584</t>
    </r>
    <r>
      <rPr>
        <i/>
        <sz val="6"/>
        <rFont val="Arial"/>
        <family val="2"/>
        <charset val="204"/>
      </rPr>
      <t xml:space="preserve">
(108*0.98) / 100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</si>
  <si>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44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</si>
  <si>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(276 руб.): 95% от ФОТ (291 руб.)
СП (189 руб.): 65% от ФОТ (291 руб.)</t>
    </r>
  </si>
  <si>
    <r>
      <t>0,7644</t>
    </r>
    <r>
      <rPr>
        <i/>
        <sz val="6"/>
        <rFont val="Arial"/>
        <family val="2"/>
        <charset val="204"/>
      </rPr>
      <t xml:space="preserve">
(78*0.98) / 100</t>
    </r>
  </si>
  <si>
    <r>
      <t>ТЕРм08-02-407-06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47</t>
    </r>
  </si>
  <si>
    <r>
      <t>Труба стальная по установленным конструкциям, в готовых бороздах, по основанию пола, диаметр до 25 мм</t>
    </r>
    <r>
      <rPr>
        <i/>
        <sz val="7"/>
        <rFont val="Arial"/>
        <family val="2"/>
        <charset val="204"/>
      </rPr>
      <t xml:space="preserve">
НР (33 руб.): 95% от ФОТ (35 руб.)
СП (23 руб.): 65% от ФОТ (35 руб.)</t>
    </r>
  </si>
  <si>
    <r>
      <t>0,0776</t>
    </r>
    <r>
      <rPr>
        <i/>
        <sz val="6"/>
        <rFont val="Arial"/>
        <family val="2"/>
        <charset val="204"/>
      </rPr>
      <t xml:space="preserve">
(8*0.97) / 100</t>
    </r>
  </si>
  <si>
    <r>
      <t>ТЕРм08-02-407-07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48</t>
    </r>
  </si>
  <si>
    <r>
      <t>Труба стальная по установленным конструкциям, в готовых бороздах, по основанию пола, диаметр до 40 мм</t>
    </r>
    <r>
      <rPr>
        <i/>
        <sz val="7"/>
        <rFont val="Arial"/>
        <family val="2"/>
        <charset val="204"/>
      </rPr>
      <t xml:space="preserve">
НР (143 руб.): 95% от ФОТ (150 руб.)
СП (98 руб.): 65% от ФОТ (150 руб.)</t>
    </r>
  </si>
  <si>
    <r>
      <t>0,2716</t>
    </r>
    <r>
      <rPr>
        <i/>
        <sz val="6"/>
        <rFont val="Arial"/>
        <family val="2"/>
        <charset val="204"/>
      </rPr>
      <t xml:space="preserve">
(28*0.97) / 100</t>
    </r>
  </si>
  <si>
    <r>
      <t>ТЕРм08-02-152-11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50 (прим.)</t>
    </r>
  </si>
  <si>
    <r>
      <t>Подвес для прокладки кабелей под перекрытиями со стойками сдвоенными массой до 4 кг</t>
    </r>
    <r>
      <rPr>
        <i/>
        <sz val="7"/>
        <rFont val="Arial"/>
        <family val="2"/>
        <charset val="204"/>
      </rPr>
      <t xml:space="preserve">
НР (80 руб.): 95% от ФОТ (84 руб.)
СП (55 руб.): 65% от ФОТ (84 руб.)</t>
    </r>
  </si>
  <si>
    <r>
      <t>ТЕРм08-02-152-10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51 (прим.)</t>
    </r>
  </si>
  <si>
    <r>
      <t>Основание одиночных кабельных полок для закрепления на нем одной кабельной полки</t>
    </r>
    <r>
      <rPr>
        <i/>
        <sz val="7"/>
        <rFont val="Arial"/>
        <family val="2"/>
        <charset val="204"/>
      </rPr>
      <t xml:space="preserve">
НР (87 руб.): 95% от ФОТ (92 руб.)
СП (60 руб.): 65% от ФОТ (92 руб.)</t>
    </r>
  </si>
  <si>
    <r>
      <t>0,26</t>
    </r>
    <r>
      <rPr>
        <i/>
        <sz val="6"/>
        <rFont val="Arial"/>
        <family val="2"/>
        <charset val="204"/>
      </rPr>
      <t xml:space="preserve">
26 / 100</t>
    </r>
  </si>
  <si>
    <r>
      <t>ТЕРм08-02-397-01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52</t>
    </r>
  </si>
  <si>
    <r>
      <t>Профиль перфорированный монтажный длиной 2 м</t>
    </r>
    <r>
      <rPr>
        <i/>
        <sz val="7"/>
        <rFont val="Arial"/>
        <family val="2"/>
        <charset val="204"/>
      </rPr>
      <t xml:space="preserve">
НР (45 руб.): 95% от ФОТ (47 руб.)
СП (31 руб.): 65% от ФОТ (47 руб.)</t>
    </r>
  </si>
  <si>
    <r>
      <t>0,144</t>
    </r>
    <r>
      <rPr>
        <i/>
        <sz val="6"/>
        <rFont val="Arial"/>
        <family val="2"/>
        <charset val="204"/>
      </rPr>
      <t xml:space="preserve">
(36*0,4) / 100</t>
    </r>
  </si>
  <si>
    <r>
      <t>ТЕРм08-02-152-10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53 (прим.)</t>
    </r>
  </si>
  <si>
    <r>
      <t>Основание одиночных кабельных полок для закрепления на нем одной кабельной полки</t>
    </r>
    <r>
      <rPr>
        <i/>
        <sz val="7"/>
        <rFont val="Arial"/>
        <family val="2"/>
        <charset val="204"/>
      </rPr>
      <t xml:space="preserve">
НР (247 руб.): 95% от ФОТ (260 руб.)
СП (169 руб.): 65% от ФОТ (260 руб.)</t>
    </r>
  </si>
  <si>
    <r>
      <t>0,72</t>
    </r>
    <r>
      <rPr>
        <i/>
        <sz val="6"/>
        <rFont val="Arial"/>
        <family val="2"/>
        <charset val="204"/>
      </rPr>
      <t xml:space="preserve">
72 / 100</t>
    </r>
  </si>
  <si>
    <r>
      <t>ТЕРм08-02-395-01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54 ... 56</t>
    </r>
  </si>
  <si>
    <r>
      <t>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(191 руб.): 95% от ФОТ (201 руб.)
СП (131 руб.): 65% от ФОТ (201 руб.)</t>
    </r>
  </si>
  <si>
    <r>
      <t>0,0965</t>
    </r>
    <r>
      <rPr>
        <i/>
        <sz val="6"/>
        <rFont val="Arial"/>
        <family val="2"/>
        <charset val="204"/>
      </rPr>
      <t xml:space="preserve">
96,5/1000</t>
    </r>
  </si>
  <si>
    <r>
      <t>ТЕРм08-02-144-06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58</t>
    </r>
  </si>
  <si>
    <r>
      <t>Присоединение к зажимам жил проводов или кабелей сечением до 150 мм2</t>
    </r>
    <r>
      <rPr>
        <i/>
        <sz val="7"/>
        <rFont val="Arial"/>
        <family val="2"/>
        <charset val="204"/>
      </rPr>
      <t xml:space="preserve">
НР (124 руб.): 95% от ФОТ (130 руб.)
СП (85 руб.): 65% от ФОТ (130 руб.)</t>
    </r>
  </si>
  <si>
    <r>
      <t>ТЕРм08-02-144-04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59</t>
    </r>
  </si>
  <si>
    <r>
      <t>Присоединение к зажимам жил проводов или кабелей сечением до 35 мм2</t>
    </r>
    <r>
      <rPr>
        <i/>
        <sz val="7"/>
        <rFont val="Arial"/>
        <family val="2"/>
        <charset val="204"/>
      </rPr>
      <t xml:space="preserve">
НР (133 руб.): 95% от ФОТ (140 руб.)
СП (91 руб.): 65% от ФОТ (140 руб.)</t>
    </r>
  </si>
  <si>
    <r>
      <t>0,36</t>
    </r>
    <r>
      <rPr>
        <i/>
        <sz val="6"/>
        <rFont val="Arial"/>
        <family val="2"/>
        <charset val="204"/>
      </rPr>
      <t xml:space="preserve">
36 / 100</t>
    </r>
  </si>
  <si>
    <r>
      <t>ТЕРм08-02-144-03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60</t>
    </r>
  </si>
  <si>
    <r>
      <t>Присоединение к зажимам жил проводов или кабелей сечением до 16 мм2</t>
    </r>
    <r>
      <rPr>
        <i/>
        <sz val="7"/>
        <rFont val="Arial"/>
        <family val="2"/>
        <charset val="204"/>
      </rPr>
      <t xml:space="preserve">
НР (67 руб.): 95% от ФОТ (70 руб.)
СП (46 руб.): 65% от ФОТ (70 руб.)</t>
    </r>
  </si>
  <si>
    <r>
      <t>ТЕРм08-02-144-02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61</t>
    </r>
  </si>
  <si>
    <r>
      <t>Присоединение к зажимам жил проводов или кабелей сечением до 6 мм2</t>
    </r>
    <r>
      <rPr>
        <i/>
        <sz val="7"/>
        <rFont val="Arial"/>
        <family val="2"/>
        <charset val="204"/>
      </rPr>
      <t xml:space="preserve">
НР (102 руб.): 95% от ФОТ (107 руб.)
СП (70 руб.): 65% от ФОТ (107 руб.)</t>
    </r>
  </si>
  <si>
    <r>
      <t>ТЕРм08-02-397-01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62 (применительно)</t>
    </r>
  </si>
  <si>
    <r>
      <t>Профиль перфорированный монтажный длиной 2 м</t>
    </r>
    <r>
      <rPr>
        <i/>
        <sz val="7"/>
        <rFont val="Arial"/>
        <family val="2"/>
        <charset val="204"/>
      </rPr>
      <t xml:space="preserve">
НР 95% от ФОТ
СП 65% от ФОТ</t>
    </r>
  </si>
  <si>
    <r>
      <t>0,001</t>
    </r>
    <r>
      <rPr>
        <i/>
        <sz val="6"/>
        <rFont val="Arial"/>
        <family val="2"/>
        <charset val="204"/>
      </rPr>
      <t xml:space="preserve">
0,1 / 100</t>
    </r>
  </si>
  <si>
    <r>
      <t>ТЕР26-02-023-01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64</t>
    </r>
  </si>
  <si>
    <r>
      <t>Огнезащитное уплотнение пустот кабельных проходок составом   =МГКП=</t>
    </r>
    <r>
      <rPr>
        <i/>
        <sz val="7"/>
        <rFont val="Arial"/>
        <family val="2"/>
        <charset val="204"/>
      </rPr>
      <t xml:space="preserve">
4 434,07 = 117 820,07 - 1300 x 87,22
НР (14 руб.): 100% от ФОТ (14 руб.)
СП (10 руб.): 70% от ФОТ (14 руб.)</t>
    </r>
  </si>
  <si>
    <r>
      <t>0,003789</t>
    </r>
    <r>
      <rPr>
        <i/>
        <sz val="6"/>
        <rFont val="Arial"/>
        <family val="2"/>
        <charset val="204"/>
      </rPr>
      <t xml:space="preserve">
7,2 / 1900</t>
    </r>
  </si>
  <si>
    <t>1300
4,926</t>
  </si>
  <si>
    <r>
      <t>ТЕР26-02-022-01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65</t>
    </r>
  </si>
  <si>
    <r>
      <t>Огнезащитное покрытие электрических кабелей материалом огнезащитным терморасширяющимся   =МПВО=</t>
    </r>
    <r>
      <rPr>
        <i/>
        <sz val="7"/>
        <rFont val="Arial"/>
        <family val="2"/>
        <charset val="204"/>
      </rPr>
      <t xml:space="preserve">
1 099,08 = 37 849,08 - 150 x 245,00
НР (121 руб.): 100% от ФОТ (121 руб.)
СП (85 руб.): 70% от ФОТ (121 руб.)</t>
    </r>
  </si>
  <si>
    <r>
      <t>0,09</t>
    </r>
    <r>
      <rPr>
        <i/>
        <sz val="6"/>
        <rFont val="Arial"/>
        <family val="2"/>
        <charset val="204"/>
      </rPr>
      <t xml:space="preserve">
14,4 / 160</t>
    </r>
  </si>
  <si>
    <t>1. 113-0521</t>
  </si>
  <si>
    <t>Краска огнезащитная «КЛ-1»</t>
  </si>
  <si>
    <t>150
13,5</t>
  </si>
  <si>
    <r>
      <t>ТЕРм08-02-158-16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22</t>
    </r>
  </si>
  <si>
    <r>
      <t>Заделка концевая сухая для 3-4-жильного кабеля с пластмассовой и резиновой изоляцией напряжением до 1 кВ, сечение одной жилы до 185 мм2</t>
    </r>
    <r>
      <rPr>
        <i/>
        <sz val="7"/>
        <rFont val="Arial"/>
        <family val="2"/>
        <charset val="204"/>
      </rPr>
      <t xml:space="preserve">
НР (140 руб.): 95% от ФОТ (147 руб.)
СП (96 руб.): 65% от ФОТ (147 руб.)</t>
    </r>
  </si>
  <si>
    <r>
      <t>ТЕРм08-02-158-14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22</t>
    </r>
  </si>
  <si>
    <r>
      <t>Заделка концевая сухая для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НР (961 руб.): 95% от ФОТ (1012 руб.)
СП (658 руб.): 65% от ФОТ (1012 руб.)</t>
    </r>
  </si>
  <si>
    <r>
      <t>ТЕРм08-02-144-02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22</t>
    </r>
  </si>
  <si>
    <r>
      <t>Присоединение к зажимам жил проводов или кабелей сечением до 6 мм2</t>
    </r>
    <r>
      <rPr>
        <i/>
        <sz val="7"/>
        <rFont val="Arial"/>
        <family val="2"/>
        <charset val="204"/>
      </rPr>
      <t xml:space="preserve">
НР (159 руб.): 95% от ФОТ (167 руб.)
СП (109 руб.): 65% от ФОТ (167 руб.)</t>
    </r>
  </si>
  <si>
    <r>
      <t>0,56</t>
    </r>
    <r>
      <rPr>
        <i/>
        <sz val="6"/>
        <rFont val="Arial"/>
        <family val="2"/>
        <charset val="204"/>
      </rPr>
      <t xml:space="preserve">
56 / 100</t>
    </r>
  </si>
  <si>
    <r>
      <t>Присоединение к зажимам жил проводов или кабелей сечением до 6 мм2</t>
    </r>
    <r>
      <rPr>
        <i/>
        <sz val="7"/>
        <rFont val="Arial"/>
        <family val="2"/>
        <charset val="204"/>
      </rPr>
      <t xml:space="preserve">
НР (85 руб.): 95% от ФОТ (89 руб.)
СП (58 руб.): 65% от ФОТ (89 руб.)</t>
    </r>
  </si>
  <si>
    <r>
      <t>0,3</t>
    </r>
    <r>
      <rPr>
        <i/>
        <sz val="6"/>
        <rFont val="Arial"/>
        <family val="2"/>
        <charset val="204"/>
      </rPr>
      <t xml:space="preserve">
30 / 100</t>
    </r>
  </si>
  <si>
    <r>
      <t>ТЕРм08-02-158-14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</t>
    </r>
  </si>
  <si>
    <r>
      <t>Заделка концевая сухая для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НР (405 руб.): 95% от ФОТ (426 руб.)
СП (277 руб.): 65% от ФОТ (426 руб.)</t>
    </r>
  </si>
  <si>
    <r>
      <t>ТЕРм08-02-158-06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</t>
    </r>
  </si>
  <si>
    <r>
      <t>Заделка концевая сухая для контрольного кабеля сечением одной жилы до 2,5 мм2, количество жил до 10</t>
    </r>
    <r>
      <rPr>
        <i/>
        <sz val="7"/>
        <rFont val="Arial"/>
        <family val="2"/>
        <charset val="204"/>
      </rPr>
      <t xml:space="preserve">
НР (46 руб.): 95% от ФОТ (48 руб.)
СП (31 руб.): 65% от ФОТ (48 руб.)</t>
    </r>
  </si>
  <si>
    <r>
      <t>ТЕРм08-02-158-05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</t>
    </r>
  </si>
  <si>
    <r>
      <t>Заделка концевая сухая для контрольного кабеля сечением одной жилы до 2,5 мм2, количество жил до 7</t>
    </r>
    <r>
      <rPr>
        <i/>
        <sz val="7"/>
        <rFont val="Arial"/>
        <family val="2"/>
        <charset val="204"/>
      </rPr>
      <t xml:space="preserve">
НР (137 руб.): 95% от ФОТ (144 руб.)
СП (94 руб.): 65% от ФОТ (144 руб.)</t>
    </r>
  </si>
  <si>
    <r>
      <t>ТЕРм08-02-144-02
Постан.Правит.Свердл.обл. от 10.11.10 №1616-ПП</t>
    </r>
    <r>
      <rPr>
        <i/>
        <sz val="9"/>
        <rFont val="Arial"/>
        <family val="2"/>
        <charset val="204"/>
      </rPr>
      <t xml:space="preserve">
лимт 23</t>
    </r>
  </si>
  <si>
    <r>
      <t>Присоединение к зажимам жил проводов или кабелей сечением до 6 мм2</t>
    </r>
    <r>
      <rPr>
        <i/>
        <sz val="7"/>
        <rFont val="Arial"/>
        <family val="2"/>
        <charset val="204"/>
      </rPr>
      <t xml:space="preserve">
НР (45 руб.): 95% от ФОТ (47 руб.)
СП (31 руб.): 65% от ФОТ (47 руб.)</t>
    </r>
  </si>
  <si>
    <r>
      <t>0,16</t>
    </r>
    <r>
      <rPr>
        <i/>
        <sz val="6"/>
        <rFont val="Arial"/>
        <family val="2"/>
        <charset val="204"/>
      </rPr>
      <t xml:space="preserve">
16 / 100</t>
    </r>
  </si>
  <si>
    <r>
      <t>ТЕРм08-02-144-01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</t>
    </r>
  </si>
  <si>
    <r>
      <t>Присоединение к зажимам жил проводов или кабелей сечением до 2,5 мм2</t>
    </r>
    <r>
      <rPr>
        <i/>
        <sz val="7"/>
        <rFont val="Arial"/>
        <family val="2"/>
        <charset val="204"/>
      </rPr>
      <t xml:space="preserve">
НР (506 руб.): 95% от ФОТ (533 руб.)
СП (346 руб.): 65% от ФОТ (533 руб.)</t>
    </r>
  </si>
  <si>
    <r>
      <t>1,94</t>
    </r>
    <r>
      <rPr>
        <i/>
        <sz val="6"/>
        <rFont val="Arial"/>
        <family val="2"/>
        <charset val="204"/>
      </rPr>
      <t xml:space="preserve">
194 / 100</t>
    </r>
  </si>
  <si>
    <t xml:space="preserve">  Итого по разделу 1 Оборудование и монтажные работы</t>
  </si>
  <si>
    <t xml:space="preserve">                           Раздел 2. Материалы</t>
  </si>
  <si>
    <r>
      <t>Цена поставщика</t>
    </r>
    <r>
      <rPr>
        <i/>
        <sz val="9"/>
        <rFont val="Arial"/>
        <family val="2"/>
        <charset val="204"/>
      </rPr>
      <t xml:space="preserve">
Спф. л.1, п. 6</t>
    </r>
  </si>
  <si>
    <r>
      <t>Вставка плавкая ПР-2-350 350А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</si>
  <si>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7</t>
    </r>
  </si>
  <si>
    <r>
      <t>Вставка плавкая ПР-2-350 200А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</si>
  <si>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8</t>
    </r>
  </si>
  <si>
    <r>
      <t>Вставка плавкая ПР-2-200 100А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</si>
  <si>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9</t>
    </r>
  </si>
  <si>
    <r>
      <t>Вставка плавкая ПР-2-100 80А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</si>
  <si>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10</t>
    </r>
  </si>
  <si>
    <r>
      <t>Вставка плавкая ПР-2-60 35А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</si>
  <si>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11</t>
    </r>
  </si>
  <si>
    <r>
      <t>Вставка плавкая ПР-2-60 20А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</si>
  <si>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л.1, п. 12</t>
    </r>
  </si>
  <si>
    <r>
      <t>Вставка плавкая ПР-2-15 6А (шт)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</si>
  <si>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ЭНЕРГОЦЕНТР-ЕК</t>
    </r>
    <r>
      <rPr>
        <i/>
        <sz val="9"/>
        <rFont val="Arial"/>
        <family val="2"/>
        <charset val="204"/>
      </rPr>
      <t xml:space="preserve">
Спф. л.2, п. 17</t>
    </r>
  </si>
  <si>
    <r>
      <t>Пост управления ПКУ 15-21141-40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</si>
  <si>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ЭНЕРГОЦЕНТР-ЕК</t>
    </r>
    <r>
      <rPr>
        <i/>
        <sz val="9"/>
        <rFont val="Arial"/>
        <family val="2"/>
        <charset val="204"/>
      </rPr>
      <t xml:space="preserve">
Спф. л.2, п. 18</t>
    </r>
  </si>
  <si>
    <r>
      <t>Пост управления ПКУ 15-21121-40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</si>
  <si>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ВУДСТОК-УРАЛ</t>
    </r>
    <r>
      <rPr>
        <i/>
        <sz val="9"/>
        <rFont val="Arial"/>
        <family val="2"/>
        <charset val="204"/>
      </rPr>
      <t xml:space="preserve">
Спф. л.2, п. 19</t>
    </r>
  </si>
  <si>
    <r>
      <t>Коробка КЗНА08-10У3 IP31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</si>
  <si>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Прайс-лист ДКС 2014 г.</t>
    </r>
    <r>
      <rPr>
        <i/>
        <sz val="9"/>
        <rFont val="Arial"/>
        <family val="2"/>
        <charset val="204"/>
      </rPr>
      <t xml:space="preserve">
Спф. л.2, п. 20</t>
    </r>
  </si>
  <si>
    <r>
      <t>53800 Коробка ответвит. с кабельными вводами, IP55, 100х100х50мм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</si>
  <si>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Прайс-лист ИЭК</t>
    </r>
    <r>
      <rPr>
        <i/>
        <sz val="9"/>
        <rFont val="Arial"/>
        <family val="2"/>
        <charset val="204"/>
      </rPr>
      <t xml:space="preserve">
Спф. л.2, п. 26</t>
    </r>
  </si>
  <si>
    <r>
      <t>EVO20-K01-10-DC ВС20-2-0-ОБ Выключатель 2кл 10А откр.уст. ОКТАВА (белый)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</si>
  <si>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Прайс-лист ИЭК</t>
    </r>
    <r>
      <rPr>
        <i/>
        <sz val="9"/>
        <rFont val="Arial"/>
        <family val="2"/>
        <charset val="204"/>
      </rPr>
      <t xml:space="preserve">
Спф. л.2, п. 27</t>
    </r>
  </si>
  <si>
    <r>
      <t>ERO14-K01-16-DC РСш20-3-ОБ Розетка 1местн. c з/к с защ.штор. 16А откр.уст. ОКТАВА (белый)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</si>
  <si>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30</t>
    </r>
  </si>
  <si>
    <r>
      <t>Кабель ВВГнг-LS 5х150 МЖ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</si>
  <si>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МЕЖРЕГИОНАЛЬНАЯ КАБЕЛЬНАЯ КОМПАНИЯ</t>
    </r>
    <r>
      <rPr>
        <i/>
        <sz val="9"/>
        <rFont val="Arial"/>
        <family val="2"/>
        <charset val="204"/>
      </rPr>
      <t xml:space="preserve">
Спф. л.2, п. 31</t>
    </r>
  </si>
  <si>
    <r>
      <t>Кабель ВВГнг(A) -LS 5х25 ОЖ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</si>
  <si>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МЕЖРЕГИОНАЛЬНАЯ КАБЕЛЬНАЯ КОМПАНИЯ</t>
    </r>
    <r>
      <rPr>
        <i/>
        <sz val="9"/>
        <rFont val="Arial"/>
        <family val="2"/>
        <charset val="204"/>
      </rPr>
      <t xml:space="preserve">
Спф. л.2, п. 32</t>
    </r>
  </si>
  <si>
    <r>
      <t>Кабель ВВГнг(A) -LS 4х25 ОЖ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</si>
  <si>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33</t>
    </r>
  </si>
  <si>
    <r>
      <t>Кабель ВВГнг-LS 5х10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</si>
  <si>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34</t>
    </r>
  </si>
  <si>
    <r>
      <t>Кабель ВВГнг-LS 5х6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</si>
  <si>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35</t>
    </r>
  </si>
  <si>
    <r>
      <t>Кабель ВВГнг-LS 5х4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</si>
  <si>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36</t>
    </r>
  </si>
  <si>
    <r>
      <t>Кабель ВВГнг-LS 4х6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</si>
  <si>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37</t>
    </r>
  </si>
  <si>
    <r>
      <t>Кабель ВВГнг-LS 4х4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</si>
  <si>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л.2, п. 38</t>
    </r>
  </si>
  <si>
    <r>
      <t>Кабель ВВГнг-LS 5х2, 5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</si>
  <si>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39</t>
    </r>
  </si>
  <si>
    <r>
      <t>Кабель ВВГнг-LS 4х2, 5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</si>
  <si>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40</t>
    </r>
  </si>
  <si>
    <r>
      <t>Кабель ВВГнг-LS 3х4 ОЖ-0, 66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</si>
  <si>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41</t>
    </r>
  </si>
  <si>
    <r>
      <t>Кабель ВВГнг-LS 3х2, 5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</si>
  <si>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42</t>
    </r>
  </si>
  <si>
    <r>
      <t>Кабель ВВГнг-LS 3х1,5 ОЖ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</si>
  <si>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43</t>
    </r>
  </si>
  <si>
    <r>
      <t>Кабель КВВГнг-LS 7х1, 5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</si>
  <si>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КАБЕЛЬ И ПРОВОД</t>
    </r>
    <r>
      <rPr>
        <i/>
        <sz val="9"/>
        <rFont val="Arial"/>
        <family val="2"/>
        <charset val="204"/>
      </rPr>
      <t xml:space="preserve">
Спф. л.3, п. 44</t>
    </r>
  </si>
  <si>
    <r>
      <t>Кабель КВВГнг-LS 10х1, 5 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</si>
  <si>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ТСЦ-103-0003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47</t>
    </r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</si>
  <si>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</si>
  <si>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r>
      <t>ТСЦ-103-0004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48</t>
    </r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</si>
  <si>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</si>
  <si>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r>
      <t>Прайс ЗАО "ДКС"</t>
    </r>
    <r>
      <rPr>
        <i/>
        <sz val="9"/>
        <rFont val="Arial"/>
        <family val="2"/>
        <charset val="204"/>
      </rPr>
      <t xml:space="preserve">
Спф.  л.3, п. 50</t>
    </r>
  </si>
  <si>
    <r>
      <t>LP8105 BSD2105 Вертикальный подвес двойной 41х21, L 500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</si>
  <si>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51</t>
    </r>
  </si>
  <si>
    <r>
      <t>LP6002 BBH6020 Усиленная консоль 200мм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</si>
  <si>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52</t>
    </r>
  </si>
  <si>
    <r>
      <t>BPL2904	П-образный профиль PSL, L400, толщ.1,5 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</si>
  <si>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53</t>
    </r>
  </si>
  <si>
    <r>
      <t>34101 BBL5010 Консоль с опорой ML осн. 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</si>
  <si>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54</t>
    </r>
  </si>
  <si>
    <r>
      <t>35012 Лоток 100х50 L 2000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</si>
  <si>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50</t>
    </r>
    <r>
      <rPr>
        <i/>
        <sz val="6"/>
        <rFont val="Arial"/>
        <family val="2"/>
        <charset val="204"/>
      </rPr>
      <t xml:space="preserve">
25*2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</si>
  <si>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55</t>
    </r>
  </si>
  <si>
    <r>
      <t>35512 Крышка на лоток с заземлением осн. 100 L 2000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</si>
  <si>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56</t>
    </r>
  </si>
  <si>
    <r>
      <t>36470 Перегородка SEP L2000 Н 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</si>
  <si>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10</t>
    </r>
    <r>
      <rPr>
        <i/>
        <sz val="6"/>
        <rFont val="Arial"/>
        <family val="2"/>
        <charset val="204"/>
      </rPr>
      <t xml:space="preserve">
5*2</t>
    </r>
  </si>
  <si>
    <r>
      <t>ТСЦ-509-0041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58 (применительно)</t>
    </r>
  </si>
  <si>
    <t>Наконечники кабельные медные для электротехнических установок</t>
  </si>
  <si>
    <r>
      <t>ТСЦ-509-0041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59 (применительно)</t>
    </r>
  </si>
  <si>
    <r>
      <t>ТСЦ-509-0041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60 (применительно)</t>
    </r>
  </si>
  <si>
    <r>
      <t>ТСЦ-509-0041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61 (применительно)</t>
    </r>
  </si>
  <si>
    <r>
      <t>Прайс ЗАО "ДКС"</t>
    </r>
    <r>
      <rPr>
        <i/>
        <sz val="9"/>
        <rFont val="Arial"/>
        <family val="2"/>
        <charset val="204"/>
      </rPr>
      <t xml:space="preserve">
Спф.  л.3, п. 62</t>
    </r>
  </si>
  <si>
    <r>
      <t>YDN10-00100 DIN-рейка  (10см) оцинкованная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</si>
  <si>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псставщика</t>
    </r>
    <r>
      <rPr>
        <i/>
        <sz val="9"/>
        <rFont val="Arial"/>
        <family val="2"/>
        <charset val="204"/>
      </rPr>
      <t xml:space="preserve">
Спф. л.3, п. 64</t>
    </r>
  </si>
  <si>
    <r>
      <t>Мастика МГКП ТУ 5772-014-17297211-2005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</si>
  <si>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Цена псставщика</t>
    </r>
    <r>
      <rPr>
        <i/>
        <sz val="9"/>
        <rFont val="Arial"/>
        <family val="2"/>
        <charset val="204"/>
      </rPr>
      <t xml:space="preserve">
Спф. л.3, п. 65</t>
    </r>
  </si>
  <si>
    <r>
      <t>Покрытие вспучивающееся МПВО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</si>
  <si>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t xml:space="preserve">  Итого по разделу 2 Материалы</t>
  </si>
  <si>
    <t xml:space="preserve">                           Раздел 3. ЗИП</t>
  </si>
  <si>
    <r>
      <t>Цена поставщика</t>
    </r>
    <r>
      <rPr>
        <i/>
        <sz val="9"/>
        <rFont val="Arial"/>
        <family val="2"/>
        <charset val="204"/>
      </rPr>
      <t xml:space="preserve">
Спф. л.4, п. 70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</si>
  <si>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л.4, п. 71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</si>
  <si>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л.4, п. 72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</si>
  <si>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л.4, п. 73</t>
    </r>
  </si>
  <si>
    <r>
      <t>Цена поставщика</t>
    </r>
    <r>
      <rPr>
        <i/>
        <sz val="9"/>
        <rFont val="Arial"/>
        <family val="2"/>
        <charset val="204"/>
      </rPr>
      <t xml:space="preserve">
Спф. л.4, п. 74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</si>
  <si>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л.4, п. 75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</si>
  <si>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л.4, п. 76</t>
    </r>
  </si>
  <si>
    <r>
      <t>MVA20-3-005-C Авт. выкл. ВА47-29 3Р 5А 4,5кА х-ка С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</si>
  <si>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КОНТАКТОР-М</t>
    </r>
    <r>
      <rPr>
        <i/>
        <sz val="9"/>
        <rFont val="Arial"/>
        <family val="2"/>
        <charset val="204"/>
      </rPr>
      <t xml:space="preserve">
Спф. л.4, п. 77</t>
    </r>
  </si>
  <si>
    <r>
      <t>КОНТАКТОР-М</t>
    </r>
    <r>
      <rPr>
        <i/>
        <sz val="9"/>
        <rFont val="Arial"/>
        <family val="2"/>
        <charset val="204"/>
      </rPr>
      <t xml:space="preserve">
Спф. л.4, п. 78</t>
    </r>
  </si>
  <si>
    <r>
      <t>КОНТАКТОР-М</t>
    </r>
    <r>
      <rPr>
        <i/>
        <sz val="9"/>
        <rFont val="Arial"/>
        <family val="2"/>
        <charset val="204"/>
      </rPr>
      <t xml:space="preserve">
Спф. л.4, п. 79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</si>
  <si>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л.4, п. 80</t>
    </r>
  </si>
  <si>
    <r>
      <t>KKM11-009-230-10 Контактор КМИ-10910 9А 230В/АС3 1НО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</si>
  <si>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KPK10-22 Приставка ПКИ-22 доп.контакты 2з+2р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</si>
  <si>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DRT10-0001-D016 Реле РТИ-1306 электротепловое 1-1,6А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</si>
  <si>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л.4, п. 81</t>
    </r>
  </si>
  <si>
    <r>
      <t>DRT10-D016-D025 Реле РТИ-1307 электротепловое 1,6-2,5 А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</si>
  <si>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Прайс-лист ИЭК 2014 г.</t>
    </r>
    <r>
      <rPr>
        <i/>
        <sz val="9"/>
        <rFont val="Arial"/>
        <family val="2"/>
        <charset val="204"/>
      </rPr>
      <t xml:space="preserve">
Спф. л.4, п. 82</t>
    </r>
  </si>
  <si>
    <r>
      <t>DRT10-D025-0004 Реле РТИ-1308 электротепловое 2,5-4,0 А ИЭК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</si>
  <si>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КОНТАКТОР-М</t>
    </r>
    <r>
      <rPr>
        <i/>
        <sz val="9"/>
        <rFont val="Arial"/>
        <family val="2"/>
        <charset val="204"/>
      </rPr>
      <t xml:space="preserve">
Спф. л.4, п. 83</t>
    </r>
  </si>
  <si>
    <r>
      <t>Пpедохpанитель pезьбовой ПРС-10 2А ПРС-10 2А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</si>
  <si>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Прайс-лист ООО "Финдер"</t>
    </r>
    <r>
      <rPr>
        <i/>
        <sz val="9"/>
        <rFont val="Arial"/>
        <family val="2"/>
        <charset val="204"/>
      </rPr>
      <t xml:space="preserve">
Спф. л.4, п. 84</t>
    </r>
  </si>
  <si>
    <r>
      <t>623384000040 62.33.8.400.0040 62 Силовые реле Faston 187 (4.8x0.5мм); AgCdO; 3CO 16A; блокируемая кнопка Тест + Флаг-индикатор 400V AC катушка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</si>
  <si>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12,57*52</t>
  </si>
  <si>
    <r>
      <t>ЭЛЕКТРОТОРГ</t>
    </r>
    <r>
      <rPr>
        <i/>
        <sz val="9"/>
        <rFont val="Arial"/>
        <family val="2"/>
        <charset val="204"/>
      </rPr>
      <t xml:space="preserve">
Спф. л.4, п. 85</t>
    </r>
  </si>
  <si>
    <r>
      <t>Поляризованное реле РП-12 УХЛ4 шт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</si>
  <si>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КОНТАКТОР-М</t>
    </r>
    <r>
      <rPr>
        <i/>
        <sz val="9"/>
        <rFont val="Arial"/>
        <family val="2"/>
        <charset val="204"/>
      </rPr>
      <t xml:space="preserve">
Спф. л.4, п. 86</t>
    </r>
  </si>
  <si>
    <r>
      <t>Реле РП 21М-004 ~220в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ПЗ=ПЗ/4,39-ПЗ;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</si>
  <si>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  Итого по разделу 3 ЗИП</t>
  </si>
  <si>
    <t xml:space="preserve">  Итоги по разделу 1 Оборудование и монтажные работы :</t>
  </si>
  <si>
    <t xml:space="preserve">        Накладные расходы 100% ФОТ (от 138)</t>
  </si>
  <si>
    <t xml:space="preserve">        Сметная прибыль 70% ФОТ (от 138)</t>
  </si>
  <si>
    <t xml:space="preserve">        Накладные расходы 95% ФОТ (от 11 614)</t>
  </si>
  <si>
    <t xml:space="preserve">        Сметная прибыль 65% ФОТ (от 11 614)</t>
  </si>
  <si>
    <t xml:space="preserve">    Итого по разделу 1 Оборудование и монтажные работы</t>
  </si>
  <si>
    <t xml:space="preserve">  Итоги по разделу 2 Материалы :</t>
  </si>
  <si>
    <t xml:space="preserve">        Накладные расходы 95% ФОТ (от 0)</t>
  </si>
  <si>
    <t xml:space="preserve">        Сметная прибыль 65% ФОТ (от 0)</t>
  </si>
  <si>
    <t xml:space="preserve">    Итого по разделу 2 Материалы</t>
  </si>
  <si>
    <t xml:space="preserve">  Итоги по разделу 3 ЗИП :</t>
  </si>
  <si>
    <t xml:space="preserve">    Итого по разделу 3 ЗИП</t>
  </si>
  <si>
    <t>ЛОКАЛЬНЫЙ СМЕТНЫЙ РАСЧЕТ № 04-40703-0-0-ЭМ.ЛС изм.1</t>
  </si>
  <si>
    <t>04-40703-0-0-ЭМ.ЛС изм.1      (913см5)</t>
  </si>
  <si>
    <t>Архитектурно-строительные решения</t>
  </si>
  <si>
    <t>Основание: РД 04-40703-0-0-АС, замечания экспертизы УРЦЭиЦ</t>
  </si>
  <si>
    <t>___________________________195,999</t>
  </si>
  <si>
    <t>___________________________26,092</t>
  </si>
  <si>
    <t>_______________________________________________________________________________________________1768,33</t>
  </si>
  <si>
    <t xml:space="preserve">                           Раздел 1. Лист 8. Схема расположения кирпичной перегородки на отм.-3,500 между осями 7-8 и Р-Т. Разрезы 1-1 - 3-3. Узлы</t>
  </si>
  <si>
    <t xml:space="preserve">                           Окраска металлических конструкций, эксплуатируемых на открытиом воздухе (лист 7. 3. Технические требования, поз. 3.5)</t>
  </si>
  <si>
    <t xml:space="preserve">                           Цинотан</t>
  </si>
  <si>
    <r>
      <t>ТЕР13-03-002-01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Огрунтовка металлических поверхностей за один раз грунтовкой Цинотан</t>
    </r>
  </si>
  <si>
    <r>
      <t>Огрунтовка металлических поверхностей за один раз грунтовкой ХС-068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
НР (275 руб.): 90% от ФОТ (306 руб.)
СП (214 руб.): 70% от ФОТ (306 руб.)</t>
    </r>
  </si>
  <si>
    <t>100 м2 окрашиваемой поверхности</t>
  </si>
  <si>
    <r>
      <t>1,5</t>
    </r>
    <r>
      <rPr>
        <i/>
        <sz val="6"/>
        <rFont val="Arial"/>
        <family val="2"/>
        <charset val="204"/>
      </rPr>
      <t xml:space="preserve">
150 / 100</t>
    </r>
  </si>
  <si>
    <r>
      <t>ТСЦ-113-0031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</si>
  <si>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Грунтовка ХС-068 красно-коричневая</t>
  </si>
  <si>
    <r>
      <t>Композиция антикоррозионная грунтовочная ЦИНОТАН (расход 390 г/м2, 335 руб./кг)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</si>
  <si>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t xml:space="preserve">                           Политон-УР</t>
  </si>
  <si>
    <r>
      <t>ТЕР13-03-004-09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= Окраска металлических огрунтованных поверхностей эмалью Политон-Ур</t>
    </r>
  </si>
  <si>
    <r>
      <t>Окраска металлических огрунтованных поверхностей эмалью ЭП-773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
НР (145 руб.): 90% от ФОТ (161 руб.)
СП (113 руб.): 70% от ФОТ (161 руб.)</t>
    </r>
  </si>
  <si>
    <r>
      <t>ТСЦ-113-0210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</si>
  <si>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Эмаль эпоксидная ЭП-733 зеленая</t>
  </si>
  <si>
    <r>
      <t>Эмаль полиуретановая защитно-декоративная "Политон-УР" (расход 180 г/м2, 320 руб./кг)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</si>
  <si>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t xml:space="preserve">                           Окраска металлических конструкций внутри здания (лист 7. 3. Технические требования, поз. 3.6)</t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</si>
  <si>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</si>
  <si>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(38 руб.): 90% от ФОТ (42 руб.)
СП (29 руб.): 70% от ФОТ (42 руб.)</t>
    </r>
  </si>
  <si>
    <r>
      <t>0,32</t>
    </r>
    <r>
      <rPr>
        <i/>
        <sz val="6"/>
        <rFont val="Arial"/>
        <family val="2"/>
        <charset val="204"/>
      </rPr>
      <t xml:space="preserve">
32 / 100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</si>
  <si>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</si>
  <si>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
НР (47 руб.): 90% от ФОТ (52 руб.)
СП (36 руб.): 70% от ФОТ (52 руб.)</t>
    </r>
  </si>
  <si>
    <t xml:space="preserve">                           Тт, поз. 2</t>
  </si>
  <si>
    <r>
      <t>ТЕР09-03-039-05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прим.=Демонтаж кронштейнов с сущ. стоек</t>
    </r>
  </si>
  <si>
    <r>
      <t>Монтаж опорных конструкций этажерочного типа</t>
    </r>
    <r>
      <rPr>
        <i/>
        <sz val="7"/>
        <rFont val="Arial"/>
        <family val="2"/>
        <charset val="204"/>
      </rPr>
      <t xml:space="preserve">
КОЭФ. К ПОЗИЦИИ:
5.Прил.9.3_Разборка (демонтаж) металлических конструкций ОЗП=0,7; ЭМ=0,7 к расх.; ЗПМ=0,7; МАТ=0 к расх.; ТЗ=0,7; ТЗМ=0,7
НР (8 руб.): 90% от ФОТ (9 руб.)
СП (8 руб.): 85% от ФОТ (9 руб.)</t>
    </r>
  </si>
  <si>
    <r>
      <t>0,03</t>
    </r>
    <r>
      <rPr>
        <i/>
        <sz val="6"/>
        <rFont val="Arial"/>
        <family val="2"/>
        <charset val="204"/>
      </rPr>
      <t xml:space="preserve">
30/1000</t>
    </r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</si>
  <si>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</si>
  <si>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КОЭФ. К ПОЗИЦИИ:
ОП п.1.1.9 Прил.1 Прил.1_Поясной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
НР 0% от ФОТ
СП 0% от ФОТ</t>
    </r>
  </si>
  <si>
    <t>1 т груза</t>
  </si>
  <si>
    <r>
      <t>0,03</t>
    </r>
    <r>
      <rPr>
        <i/>
        <sz val="6"/>
        <rFont val="Arial"/>
        <family val="2"/>
        <charset val="204"/>
      </rPr>
      <t xml:space="preserve">
ОКР(30/1000; 4)</t>
    </r>
  </si>
  <si>
    <r>
      <t>ФССЦпг03-21-01-043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</si>
  <si>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43 км I класс груза</t>
    </r>
    <r>
      <rPr>
        <i/>
        <sz val="7"/>
        <rFont val="Arial"/>
        <family val="2"/>
        <charset val="204"/>
      </rPr>
      <t xml:space="preserve">
КОЭФ. К ПОЗИЦИИ:
15_Поясные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
НР 0% от ФОТ
СП 0% от ФОТ</t>
    </r>
  </si>
  <si>
    <t xml:space="preserve">                           Тт, поз. 3</t>
  </si>
  <si>
    <r>
      <t>ФЕР09-04-012-01
И4-Пр. Минрегион от 13.07.11 №339</t>
    </r>
    <r>
      <rPr>
        <i/>
        <sz val="9"/>
        <rFont val="Arial"/>
        <family val="2"/>
        <charset val="204"/>
      </rPr>
      <t xml:space="preserve">
Установка дверного блока Д1 (2100х1000 мм)</t>
    </r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</si>
  <si>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 ФЕР к ТЕР (Письмо УРЦЦС Ц-297 от 12.04.2011) ОЗП=1,41; ЭМ=1,242; ЗПМ=1,41; МАТ=1,052
НР (107 руб.): 90% от ФОТ (119 руб.)
СП (101 руб.): 85% от ФОТ (119 руб.)</t>
    </r>
  </si>
  <si>
    <r>
      <t>2,1</t>
    </r>
    <r>
      <rPr>
        <i/>
        <sz val="6"/>
        <rFont val="Arial"/>
        <family val="2"/>
        <charset val="204"/>
      </rPr>
      <t xml:space="preserve">
2,1*1*1</t>
    </r>
  </si>
  <si>
    <r>
      <t>цена поставщика</t>
    </r>
    <r>
      <rPr>
        <i/>
        <sz val="9"/>
        <rFont val="Arial"/>
        <family val="2"/>
        <charset val="204"/>
      </rPr>
      <t xml:space="preserve">
прим.</t>
    </r>
  </si>
  <si>
    <r>
      <t>Дверь металлическая (9915 руб./шт)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</si>
  <si>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ФЕР09-04-012-02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</si>
  <si>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r>
      <t>Установка дверного доводчика к металлическим дверям</t>
    </r>
    <r>
      <rPr>
        <i/>
        <sz val="7"/>
        <rFont val="Arial"/>
        <family val="2"/>
        <charset val="204"/>
      </rPr>
      <t xml:space="preserve">
КОЭФ. К ПОЗИЦИИ:
Приведение расценок  ФЕР к ТЕР (Письмо УРЦЦС Ц-297 от 12.04.2011) ОЗП=1,41; ЭМ=1,242; ЗПМ=1,41; МАТ=1,052
НР (25 руб.): 90% от ФОТ (28 руб.)
СП (24 руб.): 85% от ФОТ (28 руб.)</t>
    </r>
  </si>
  <si>
    <r>
      <t>ФССЦ-101-0961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</si>
  <si>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r>
      <t>Закрыватель дверной гидравлический рычажный в алюминиевом корпусе</t>
    </r>
    <r>
      <rPr>
        <i/>
        <sz val="7"/>
        <rFont val="Arial"/>
        <family val="2"/>
        <charset val="204"/>
      </rPr>
      <t xml:space="preserve">
КОЭФ. К ПОЗИЦИИ:
Приведение расценок  ФЕР к ТЕР (Письмо УРЦЦС Ц-297 от 12.04.2011) ОЗП=1,41; ЭМ=1,242; ЗПМ=1,41; МАТ=1,052</t>
    </r>
  </si>
  <si>
    <t xml:space="preserve">                           Тт, поз. 4</t>
  </si>
  <si>
    <r>
      <t>ТЕР11-01-027-01
Постан.Правит.Свердл.обл. от 10.11.10 №1616-ПП</t>
    </r>
    <r>
      <rPr>
        <i/>
        <sz val="9"/>
        <rFont val="Arial"/>
        <family val="2"/>
        <charset val="204"/>
      </rPr>
      <t xml:space="preserve">
Разборка покрытий полов</t>
    </r>
  </si>
  <si>
    <r>
      <t>Устройство покрытий на цементном растворе из плиток бетонных, цементных или мозаичных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(149 руб.): 123% от ФОТ (121 руб.)
СП (91 руб.): 75% от ФОТ (121 руб.)</t>
    </r>
  </si>
  <si>
    <r>
      <t>0,09</t>
    </r>
    <r>
      <rPr>
        <i/>
        <sz val="6"/>
        <rFont val="Arial"/>
        <family val="2"/>
        <charset val="204"/>
      </rPr>
      <t xml:space="preserve">
9 / 100</t>
    </r>
  </si>
  <si>
    <r>
      <t>ТЕР46-04-009-01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оснований под полы</t>
    </r>
  </si>
  <si>
    <r>
      <t>Разборка бетонных оснований под полы на гравии</t>
    </r>
    <r>
      <rPr>
        <i/>
        <sz val="7"/>
        <rFont val="Arial"/>
        <family val="2"/>
        <charset val="204"/>
      </rPr>
      <t xml:space="preserve">
НР (426 руб.): 110% от ФОТ (387 руб.)
СП (271 руб.): 70% от ФОТ (387 руб.)</t>
    </r>
  </si>
  <si>
    <r>
      <t>5,616</t>
    </r>
    <r>
      <rPr>
        <i/>
        <sz val="6"/>
        <rFont val="Arial"/>
        <family val="2"/>
        <charset val="204"/>
      </rPr>
      <t xml:space="preserve">
ОКР(9*(0,04+0,02)*2,4+1,8*2,4; 4)</t>
    </r>
  </si>
  <si>
    <r>
      <t>5,616</t>
    </r>
    <r>
      <rPr>
        <i/>
        <sz val="6"/>
        <rFont val="Arial"/>
        <family val="2"/>
        <charset val="204"/>
      </rPr>
      <t xml:space="preserve">
9*0,26*2,4</t>
    </r>
  </si>
  <si>
    <t xml:space="preserve">                           Тт, поз. 5</t>
  </si>
  <si>
    <r>
      <t>ТЕР08-02-002-03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</si>
  <si>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Кладка перегородок из кирпича армированных толщиной в 1/2 кирпича при высоте этажа до 4 м</t>
    </r>
    <r>
      <rPr>
        <i/>
        <sz val="7"/>
        <rFont val="Arial"/>
        <family val="2"/>
        <charset val="204"/>
      </rPr>
      <t xml:space="preserve">
НР (1181 руб.): 122% от ФОТ (968 руб.)
СП (774 руб.): 80% от ФОТ (968 руб.)</t>
    </r>
  </si>
  <si>
    <t>100 м2 перегородок (за вычетом проемов)</t>
  </si>
  <si>
    <r>
      <t>0,27</t>
    </r>
    <r>
      <rPr>
        <i/>
        <sz val="6"/>
        <rFont val="Arial"/>
        <family val="2"/>
        <charset val="204"/>
      </rPr>
      <t xml:space="preserve">
27 / 100</t>
    </r>
  </si>
  <si>
    <r>
      <t>ТСЦ-402-0012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</si>
  <si>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цементно-известковый марки 25</t>
  </si>
  <si>
    <r>
      <t>ТСЦ-402-0013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</si>
  <si>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цементно-известковый марки 50</t>
  </si>
  <si>
    <r>
      <t>ТСЦ-204-0100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</si>
  <si>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Горячекатаная арматурная сталь класса А-I, А-II, А-III</t>
  </si>
  <si>
    <r>
      <t>ТСЦ-204-0100
Постан.Правит.Свердл.обл. от 10.11.10 №1616-ПП</t>
    </r>
    <r>
      <rPr>
        <i/>
        <sz val="9"/>
        <rFont val="Arial"/>
        <family val="2"/>
        <charset val="204"/>
      </rPr>
      <t xml:space="preserve">
поз.1</t>
    </r>
  </si>
  <si>
    <r>
      <t>0,007</t>
    </r>
    <r>
      <rPr>
        <i/>
        <sz val="6"/>
        <rFont val="Arial"/>
        <family val="2"/>
        <charset val="204"/>
      </rPr>
      <t xml:space="preserve">
ОКР(48*0,14/1000; 3)</t>
    </r>
  </si>
  <si>
    <r>
      <t>ТСЦ-204-0084
Постан.Правит.Свердл.обл. от 10.11.10 №1616-ПП</t>
    </r>
    <r>
      <rPr>
        <i/>
        <sz val="9"/>
        <rFont val="Arial"/>
        <family val="2"/>
        <charset val="204"/>
      </rPr>
      <t xml:space="preserve">
поз.6</t>
    </r>
  </si>
  <si>
    <t>Сетка из проволоки холоднотянутой</t>
  </si>
  <si>
    <r>
      <t>0,04</t>
    </r>
    <r>
      <rPr>
        <i/>
        <sz val="6"/>
        <rFont val="Arial"/>
        <family val="2"/>
        <charset val="204"/>
      </rPr>
      <t xml:space="preserve">
ОКР(400*0,099/1000; 3)</t>
    </r>
  </si>
  <si>
    <r>
      <t>ТСЦ-101-1986
Постан.Правит.Свердл.обл. от 10.11.10 №1616-ПП</t>
    </r>
    <r>
      <rPr>
        <i/>
        <sz val="9"/>
        <rFont val="Arial"/>
        <family val="2"/>
        <charset val="204"/>
      </rPr>
      <t xml:space="preserve">
поз.12</t>
    </r>
  </si>
  <si>
    <t>Проволока стальная низкоуглеродистая общего назначения диаметром 0,8 мм</t>
  </si>
  <si>
    <r>
      <t>0,356</t>
    </r>
    <r>
      <rPr>
        <i/>
        <sz val="6"/>
        <rFont val="Arial"/>
        <family val="2"/>
        <charset val="204"/>
      </rPr>
      <t xml:space="preserve">
ОКР(90*0,00395; 3)</t>
    </r>
  </si>
  <si>
    <r>
      <t>ТЕР15-02-016-03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</si>
  <si>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Штукатурка поверхностей внутри здания цементно-известковым или цементным раствором по камню и бетону улучшенная стен</t>
    </r>
    <r>
      <rPr>
        <i/>
        <sz val="7"/>
        <rFont val="Arial"/>
        <family val="2"/>
        <charset val="204"/>
      </rPr>
      <t xml:space="preserve">
НР (1164 руб.): 105% от ФОТ (1109 руб.)
СП (610 руб.): 55% от ФОТ (1109 руб.)</t>
    </r>
  </si>
  <si>
    <t>100 м2 оштукатуриваемой поверхности</t>
  </si>
  <si>
    <r>
      <t>0,54</t>
    </r>
    <r>
      <rPr>
        <i/>
        <sz val="6"/>
        <rFont val="Arial"/>
        <family val="2"/>
        <charset val="204"/>
      </rPr>
      <t xml:space="preserve">
(27*2) / 100</t>
    </r>
  </si>
  <si>
    <t xml:space="preserve">                           Тт поз. 6</t>
  </si>
  <si>
    <r>
      <t>ФЕР15-04-007-01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</si>
  <si>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r>
      <t>Окраска водно-дисперсионными акриловыми составами улучшенная: по штукатурке стен</t>
    </r>
    <r>
      <rPr>
        <i/>
        <sz val="7"/>
        <rFont val="Arial"/>
        <family val="2"/>
        <charset val="204"/>
      </rPr>
      <t xml:space="preserve">
КОЭФ. К ПОЗИЦИИ:
Приведение расценок  ФЕР к ТЕР (Письмо УРЦЦС Ц-297 от 12.04.2011) ОЗП=1,41; ЭМ=1,242; ЗПМ=1,41; МАТ=1,052
НР (516 руб.): 105% от ФОТ (491 руб.)
СП (270 руб.): 55% от ФОТ (491 руб.)</t>
    </r>
  </si>
  <si>
    <r>
      <t>0,54</t>
    </r>
    <r>
      <rPr>
        <i/>
        <sz val="6"/>
        <rFont val="Arial"/>
        <family val="2"/>
        <charset val="204"/>
      </rPr>
      <t xml:space="preserve">
54 / 100</t>
    </r>
  </si>
  <si>
    <t xml:space="preserve">                           Тт, поз. 8</t>
  </si>
  <si>
    <r>
      <t>ТЕР06-01-001-22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</si>
  <si>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ленточных фундаментов железобетонных при ширине по верху до 1000 мм</t>
    </r>
    <r>
      <rPr>
        <i/>
        <sz val="7"/>
        <rFont val="Arial"/>
        <family val="2"/>
        <charset val="204"/>
      </rPr>
      <t xml:space="preserve">
НР (55 руб.): 105% от ФОТ (52 руб.)
СП (34 руб.): 65% от ФОТ (52 руб.)</t>
    </r>
  </si>
  <si>
    <t>100 м3 бетона, бутобетона и железобетона в деле</t>
  </si>
  <si>
    <r>
      <t>0,005</t>
    </r>
    <r>
      <rPr>
        <i/>
        <sz val="6"/>
        <rFont val="Arial"/>
        <family val="2"/>
        <charset val="204"/>
      </rPr>
      <t xml:space="preserve">
0,5 / 100</t>
    </r>
  </si>
  <si>
    <r>
      <t>ТСЦ-204-0084
Постан.Правит.Свердл.обл. от 10.11.10 №1616-ПП</t>
    </r>
    <r>
      <rPr>
        <i/>
        <sz val="9"/>
        <rFont val="Arial"/>
        <family val="2"/>
        <charset val="204"/>
      </rPr>
      <t xml:space="preserve">
поз.7</t>
    </r>
  </si>
  <si>
    <r>
      <t>0,006</t>
    </r>
    <r>
      <rPr>
        <i/>
        <sz val="6"/>
        <rFont val="Arial"/>
        <family val="2"/>
        <charset val="204"/>
      </rPr>
      <t xml:space="preserve">
6*1/1000</t>
    </r>
  </si>
  <si>
    <r>
      <t>ТЕР11-01-017-02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</si>
  <si>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(207 руб.): 123% от ФОТ (168 руб.)
СП (126 руб.): 75% от ФОТ (168 руб.)</t>
    </r>
  </si>
  <si>
    <r>
      <t>0,045</t>
    </r>
    <r>
      <rPr>
        <i/>
        <sz val="6"/>
        <rFont val="Arial"/>
        <family val="2"/>
        <charset val="204"/>
      </rPr>
      <t xml:space="preserve">
(0,5*9) / 100</t>
    </r>
  </si>
  <si>
    <r>
      <t>ТЕР11-01-017-04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</si>
  <si>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ПЗ=20 (ОЗП=20; ЭМ=20 к расх.; ЗПМ=20; МАТ=20 к расх.; ТЗ=20; ТЗМ=20)
НР (413 руб.): 123% от ФОТ (336 руб.)
СП (252 руб.): 75% от ФОТ (336 руб.)</t>
    </r>
  </si>
  <si>
    <r>
      <t>0,045</t>
    </r>
    <r>
      <rPr>
        <i/>
        <sz val="6"/>
        <rFont val="Arial"/>
        <family val="2"/>
        <charset val="204"/>
      </rPr>
      <t xml:space="preserve">
4,5 / 100</t>
    </r>
  </si>
  <si>
    <r>
      <t>ТЕР11-01-039-02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</si>
  <si>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плинтусов цементных</t>
    </r>
    <r>
      <rPr>
        <i/>
        <sz val="7"/>
        <rFont val="Arial"/>
        <family val="2"/>
        <charset val="204"/>
      </rPr>
      <t xml:space="preserve">
НР (47 руб.): 123% от ФОТ (38 руб.)
СП (29 руб.): 75% от ФОТ (38 руб.)</t>
    </r>
  </si>
  <si>
    <t>100 м плинтуса</t>
  </si>
  <si>
    <r>
      <t>ТСЦ-402-0006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</si>
  <si>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цементный марки 200</t>
  </si>
  <si>
    <r>
      <t>-0,03</t>
    </r>
    <r>
      <rPr>
        <i/>
        <sz val="6"/>
        <rFont val="Arial"/>
        <family val="2"/>
        <charset val="204"/>
      </rPr>
      <t xml:space="preserve">
ОКР(-0,0256; 2)</t>
    </r>
  </si>
  <si>
    <r>
      <t>ТСЦ-402-0005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</si>
  <si>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цементный марки 150</t>
  </si>
  <si>
    <r>
      <t>0,03</t>
    </r>
    <r>
      <rPr>
        <i/>
        <sz val="6"/>
        <rFont val="Arial"/>
        <family val="2"/>
        <charset val="204"/>
      </rPr>
      <t xml:space="preserve">
ОКР(0,0256; 2)</t>
    </r>
  </si>
  <si>
    <r>
      <t>ТЕР15-04-025-08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Окраска плинтусов эмалью ПФ-115</t>
    </r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</si>
  <si>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НР (24 руб.): 105% от ФОТ (23 руб.)
СП (13 руб.): 55% от ФОТ (23 руб.)</t>
    </r>
  </si>
  <si>
    <r>
      <t>ТСЦ-101-0456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</si>
  <si>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Краски цветные, готовые к применению для внутренних работ МА-25 розово-бежевая, светло-бежевая, светло-серая</t>
  </si>
  <si>
    <r>
      <t>ТСЦ-113-8029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</si>
  <si>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Эмаль ПФ-115 цветная</t>
  </si>
  <si>
    <t xml:space="preserve">                           Тт, поз. 9</t>
  </si>
  <si>
    <r>
      <t>ТЕР09-05-006-01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Резка гильз Г1-Г4 вдоль пополам</t>
    </r>
  </si>
  <si>
    <r>
      <t>Резка стального профилированного настила</t>
    </r>
    <r>
      <rPr>
        <i/>
        <sz val="7"/>
        <rFont val="Arial"/>
        <family val="2"/>
        <charset val="204"/>
      </rPr>
      <t xml:space="preserve">
НР (22 руб.): 90% от ФОТ (24 руб.)
СП (20 руб.): 85% от ФОТ (24 руб.)</t>
    </r>
  </si>
  <si>
    <t>1 м реза</t>
  </si>
  <si>
    <r>
      <t>3,2</t>
    </r>
    <r>
      <rPr>
        <i/>
        <sz val="6"/>
        <rFont val="Arial"/>
        <family val="2"/>
        <charset val="204"/>
      </rPr>
      <t xml:space="preserve">
2*0,16*(4+3+1+2)</t>
    </r>
  </si>
  <si>
    <r>
      <t>ТЕР06-01-092-11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</si>
  <si>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закладных деталей при массе элементов до 5 кг</t>
    </r>
    <r>
      <rPr>
        <i/>
        <sz val="7"/>
        <rFont val="Arial"/>
        <family val="2"/>
        <charset val="204"/>
      </rPr>
      <t xml:space="preserve">
НР (28 руб.): 120% от ФОТ (23 руб.)
СП (18 руб.): 77% от ФОТ (23 руб.)</t>
    </r>
  </si>
  <si>
    <t>1 т арматуры, закладных деталей</t>
  </si>
  <si>
    <r>
      <t>0,013</t>
    </r>
    <r>
      <rPr>
        <i/>
        <sz val="6"/>
        <rFont val="Arial"/>
        <family val="2"/>
        <charset val="204"/>
      </rPr>
      <t xml:space="preserve">
ОКР(4*1,74/1000+3*0,72/1000+1*3,22/1000+2*0,39/1000; 3)</t>
    </r>
  </si>
  <si>
    <r>
      <t>ТСЦ-201-0775
Постан.Правит.Свердл.обл. от 10.11.10 №1616-ПП</t>
    </r>
    <r>
      <rPr>
        <i/>
        <sz val="9"/>
        <rFont val="Arial"/>
        <family val="2"/>
        <charset val="204"/>
      </rPr>
      <t xml:space="preserve">
Г1 - Г4</t>
    </r>
  </si>
  <si>
    <t>Конструктивные элементы вспомогательного назначения с преобладанием профильного проката без отверстий и сборосварочных операций</t>
  </si>
  <si>
    <r>
      <t>ТЕР46-01-013-01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После монтажа гильзы заварить</t>
    </r>
  </si>
  <si>
    <r>
      <t>Усиление сварных швов (наплавкой)</t>
    </r>
    <r>
      <rPr>
        <i/>
        <sz val="7"/>
        <rFont val="Arial"/>
        <family val="2"/>
        <charset val="204"/>
      </rPr>
      <t xml:space="preserve">
НР (163 руб.): 110% от ФОТ (148 руб.)
СП (104 руб.): 70% от ФОТ (148 руб.)</t>
    </r>
  </si>
  <si>
    <t>1 м шва</t>
  </si>
  <si>
    <t xml:space="preserve">                           </t>
  </si>
  <si>
    <r>
      <t>ТЕР06-01-015-06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поз.2</t>
    </r>
  </si>
  <si>
    <r>
      <t>Установка стальных конструкций, остающихся в теле бетона</t>
    </r>
    <r>
      <rPr>
        <i/>
        <sz val="7"/>
        <rFont val="Arial"/>
        <family val="2"/>
        <charset val="204"/>
      </rPr>
      <t xml:space="preserve">
НР (59 руб.): 105% от ФОТ (56 руб.)
СП (36 руб.): 65% от ФОТ (56 руб.)</t>
    </r>
  </si>
  <si>
    <r>
      <t>0,049</t>
    </r>
    <r>
      <rPr>
        <i/>
        <sz val="6"/>
        <rFont val="Arial"/>
        <family val="2"/>
        <charset val="204"/>
      </rPr>
      <t xml:space="preserve">
2*24,5/1000</t>
    </r>
  </si>
  <si>
    <r>
      <t>ТЕРр56-23-1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</si>
  <si>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Обрамление проемов угловой сталью</t>
    </r>
    <r>
      <rPr>
        <i/>
        <sz val="7"/>
        <rFont val="Arial"/>
        <family val="2"/>
        <charset val="204"/>
      </rPr>
      <t xml:space="preserve">
НР (103 руб.): 82% от ФОТ (126 руб.)
СП (78 руб.): 62% от ФОТ (126 руб.)</t>
    </r>
  </si>
  <si>
    <r>
      <t>0,154</t>
    </r>
    <r>
      <rPr>
        <i/>
        <sz val="6"/>
        <rFont val="Arial"/>
        <family val="2"/>
        <charset val="204"/>
      </rPr>
      <t xml:space="preserve">
ОКР(12,5*12,3/1000; 3)</t>
    </r>
  </si>
  <si>
    <r>
      <t>369263 Металлический рамный анкер HT 10X72 (11,40 руб./шт)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</si>
  <si>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t xml:space="preserve">  Итого по разделу 1 Лист 8. Схема расположения кирпичной перегородки на отм.-3,500 между осями 7-8 и Р-Т. Разрезы 1-1 - 3-3. Узлы</t>
  </si>
  <si>
    <t xml:space="preserve">                           Раздел 2. Лист 9. Схема расположения отверстий в стенах, перегородках и в плитах перекрытия на отм.+0,010 между осями 2-12 и Р-Т. Разрезы 1-1 и Р-Т</t>
  </si>
  <si>
    <r>
      <t>ТЕР11-01-027-03
Постан.Правит.Свердл.обл. от 10.11.10 №1616-ПП</t>
    </r>
    <r>
      <rPr>
        <i/>
        <sz val="9"/>
        <rFont val="Arial"/>
        <family val="2"/>
        <charset val="204"/>
      </rPr>
      <t xml:space="preserve">
Разборка покрытий полов</t>
    </r>
  </si>
  <si>
    <r>
      <t>Устройство покрытий на цементном растворе из плиток керамических для полов одноцветных с красителем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(27 руб.): 123% от ФОТ (22 руб.)
СП (17 руб.): 75% от ФОТ (22 руб.)</t>
    </r>
  </si>
  <si>
    <r>
      <t>Устройство покрытий на цементном растворе из плиток бетонных, цементных или мозаичных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(30 руб.): 123% от ФОТ (24 руб.)
СП (18 руб.): 75% от ФОТ (24 руб.)</t>
    </r>
  </si>
  <si>
    <r>
      <t>0,017</t>
    </r>
    <r>
      <rPr>
        <i/>
        <sz val="6"/>
        <rFont val="Arial"/>
        <family val="2"/>
        <charset val="204"/>
      </rPr>
      <t xml:space="preserve">
1,7 / 100</t>
    </r>
  </si>
  <si>
    <r>
      <t>0,215</t>
    </r>
    <r>
      <rPr>
        <i/>
        <sz val="6"/>
        <rFont val="Arial"/>
        <family val="2"/>
        <charset val="204"/>
      </rPr>
      <t xml:space="preserve">
ОКР(0,052+1,7*0,04*2,4; 3)</t>
    </r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</si>
  <si>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доп. балок поз. 1-10</t>
    </r>
  </si>
  <si>
    <r>
      <t>Установка монтажных изделий массой до 20 кг</t>
    </r>
    <r>
      <rPr>
        <i/>
        <sz val="7"/>
        <rFont val="Arial"/>
        <family val="2"/>
        <charset val="204"/>
      </rPr>
      <t xml:space="preserve">
НР (122 руб.): 130% от ФОТ (94 руб.)
СП (80 руб.): 85% от ФОТ (94 руб.)</t>
    </r>
  </si>
  <si>
    <t>1 т стальных элементов</t>
  </si>
  <si>
    <r>
      <t>0,0904</t>
    </r>
    <r>
      <rPr>
        <i/>
        <sz val="6"/>
        <rFont val="Arial"/>
        <family val="2"/>
        <charset val="204"/>
      </rPr>
      <t xml:space="preserve">
2*8,2/1000+2*2,3/1000+2*7,4/1000+1*1,6/1000+2*7,2/1000+1*3,6/1000+20*0,2/1000+20*0,02/1000+2*6,8/1000+2*8,5/1000</t>
    </r>
  </si>
  <si>
    <r>
      <t>ТЕР06-01-015-07
Постан.Правит.Свердл.обл. от 10.11.10 №1616-ПП</t>
    </r>
    <r>
      <rPr>
        <i/>
        <sz val="9"/>
        <rFont val="Arial"/>
        <family val="2"/>
        <charset val="204"/>
      </rPr>
      <t xml:space="preserve">
поз.11</t>
    </r>
  </si>
  <si>
    <r>
      <t>Установка закладных деталей весом до 4 кг</t>
    </r>
    <r>
      <rPr>
        <i/>
        <sz val="7"/>
        <rFont val="Arial"/>
        <family val="2"/>
        <charset val="204"/>
      </rPr>
      <t xml:space="preserve">
НР (6 руб.): 105% от ФОТ (6 руб.)
СП (4 руб.): 65% от ФОТ (6 руб.)</t>
    </r>
  </si>
  <si>
    <r>
      <t>0,00132</t>
    </r>
    <r>
      <rPr>
        <i/>
        <sz val="6"/>
        <rFont val="Arial"/>
        <family val="2"/>
        <charset val="204"/>
      </rPr>
      <t xml:space="preserve">
6*0,22/1000</t>
    </r>
  </si>
  <si>
    <t xml:space="preserve">                           Тт, поз. 7</t>
  </si>
  <si>
    <r>
      <t>ТЕР46-04-003-01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Отбивка с сущ. балок перекрытия бетона</t>
    </r>
  </si>
  <si>
    <r>
      <t>Разборка бетонных конструкций объемом более 1 м3 при помощи отбойных молотков из бетона марки 100</t>
    </r>
    <r>
      <rPr>
        <i/>
        <sz val="7"/>
        <rFont val="Arial"/>
        <family val="2"/>
        <charset val="204"/>
      </rPr>
      <t xml:space="preserve">
НР (90 руб.): 110% от ФОТ (82 руб.)
СП (57 руб.): 70% от ФОТ (82 руб.)</t>
    </r>
  </si>
  <si>
    <r>
      <t>0,72</t>
    </r>
    <r>
      <rPr>
        <i/>
        <sz val="6"/>
        <rFont val="Arial"/>
        <family val="2"/>
        <charset val="204"/>
      </rPr>
      <t xml:space="preserve">
ОКР(0,3*2,4; 3)</t>
    </r>
  </si>
  <si>
    <r>
      <t>ТЕР46-03-017-01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Восстановление разрушенного бетона</t>
    </r>
  </si>
  <si>
    <r>
      <t>Заделка отверстий, гнезд и борозд в перекрытиях железобетонных площадью до 0,1 м2</t>
    </r>
    <r>
      <rPr>
        <i/>
        <sz val="7"/>
        <rFont val="Arial"/>
        <family val="2"/>
        <charset val="204"/>
      </rPr>
      <t xml:space="preserve">
НР (299 руб.): 110% от ФОТ (272 руб.)
СП (190 руб.): 70% от ФОТ (272 руб.)</t>
    </r>
  </si>
  <si>
    <r>
      <t>ТЕР46-03-017-01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</si>
  <si>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Заделка отверстий, гнезд и борозд в перекрытиях железобетонных площадью до 0,1 м2</t>
    </r>
    <r>
      <rPr>
        <i/>
        <sz val="7"/>
        <rFont val="Arial"/>
        <family val="2"/>
        <charset val="204"/>
      </rPr>
      <t xml:space="preserve">
НР (100 руб.): 110% от ФОТ (91 руб.)
СП (64 руб.): 70% от ФОТ (91 руб.)</t>
    </r>
  </si>
  <si>
    <r>
      <t>ТЕР46-03-017-05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</si>
  <si>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Заделка отверстий, гнезд и борозд в стенах и перегородках бетонных площадью до 0,1 м2</t>
    </r>
    <r>
      <rPr>
        <i/>
        <sz val="7"/>
        <rFont val="Arial"/>
        <family val="2"/>
        <charset val="204"/>
      </rPr>
      <t xml:space="preserve">
НР (68 руб.): 110% от ФОТ (62 руб.)
СП (43 руб.): 70% от ФОТ (62 руб.)</t>
    </r>
  </si>
  <si>
    <r>
      <t>ТСЦ-401-0066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</si>
  <si>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ТСЦ-402-0004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</si>
  <si>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цементный марки 100</t>
  </si>
  <si>
    <t xml:space="preserve">                           Тт, поз. 10</t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</si>
  <si>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(80 руб.): 123% от ФОТ (65 руб.)
СП (49 руб.): 75% от ФОТ (65 руб.)</t>
    </r>
  </si>
  <si>
    <r>
      <t>0,017</t>
    </r>
    <r>
      <rPr>
        <i/>
        <sz val="6"/>
        <rFont val="Arial"/>
        <family val="2"/>
        <charset val="204"/>
      </rPr>
      <t xml:space="preserve">
ОКР((0,05/0,03)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</si>
  <si>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
НР (14 руб.): 123% от ФОТ (11 руб.)
СП (8 руб.): 75% от ФОТ (11 руб.)</t>
    </r>
  </si>
  <si>
    <t xml:space="preserve">                           Тт, поз. 11</t>
  </si>
  <si>
    <r>
      <t>ТЕР26-02-002-02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</si>
  <si>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Огнезащитное покрытие несущих металлоконструкций балок перекрытий, покрытий и ферм составом «Файрекс-400» с пределом огнестойкости 0,75 часа</t>
    </r>
    <r>
      <rPr>
        <i/>
        <sz val="7"/>
        <rFont val="Arial"/>
        <family val="2"/>
        <charset val="204"/>
      </rPr>
      <t xml:space="preserve">
НР (166 руб.): 100% от ФОТ (166 руб.)
СП (116 руб.): 70% от ФОТ (166 руб.)</t>
    </r>
  </si>
  <si>
    <t>100 м2 обрабатываемой поверхности</t>
  </si>
  <si>
    <t xml:space="preserve">                           отверстия (ВР поз. 22)</t>
  </si>
  <si>
    <r>
      <t>ТЕР46-03-007-02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</si>
  <si>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3.1_При работах на высоте от опорной площадки более 1,5 м ОЗП=1,2; ЭМ=1,2 к расх.; ЗПМ=1,2; ТЗ=1,2; ТЗМ=1,2;
3.4_При пробивке проемов, отверстий и борозд в железобетонных конструкциях ОЗП=1,1; ЭМ=1,1 к расх.; ЗПМ=1,1; ТЗ=1,1; ТЗМ=1,1
НР (102 руб.): 110% от ФОТ (93 руб.)
СП (65 руб.): 70% от ФОТ (93 руб.)</t>
    </r>
  </si>
  <si>
    <r>
      <t>0,093</t>
    </r>
    <r>
      <rPr>
        <i/>
        <sz val="6"/>
        <rFont val="Arial"/>
        <family val="2"/>
        <charset val="204"/>
      </rPr>
      <t xml:space="preserve">
ОКР(0,08*0,08*0,4*1+0,2*0,45*0,4*1+0,135*0,4*1; 3)</t>
    </r>
  </si>
  <si>
    <t xml:space="preserve">                           отверстия (ВР поз. 21)</t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</si>
  <si>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3.4_При пробивке проемов, отверстий и борозд в железобетонных конструкциях ОЗП=1,1; ЭМ=1,1 к расх.; ЗПМ=1,1; ТЗ=1,1; ТЗМ=1,1
НР (218 руб.): 110% от ФОТ (198 руб.)
СП (139 руб.): 70% от ФОТ (198 руб.)</t>
    </r>
  </si>
  <si>
    <r>
      <t>0,237</t>
    </r>
    <r>
      <rPr>
        <i/>
        <sz val="6"/>
        <rFont val="Arial"/>
        <family val="2"/>
        <charset val="204"/>
      </rPr>
      <t xml:space="preserve">
ОКР((0,25*0,45*1+0,6*0,6*1+0,415*0,415*1+0,7*0,95*2)*0,12; 3)</t>
    </r>
  </si>
  <si>
    <t xml:space="preserve">                           отверстия (ВР поз. 23)</t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</si>
  <si>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3.4_При пробивке проемов, отверстий и борозд в железобетонных конструкциях ОЗП=1,1; ЭМ=1,1 к расх.; ЗПМ=1,1; ТЗ=1,1; ТЗМ=1,1
НР (29 руб.): 110% от ФОТ (26 руб.)
СП (18 руб.): 70% от ФОТ (26 руб.)</t>
    </r>
  </si>
  <si>
    <r>
      <t>0,03</t>
    </r>
    <r>
      <rPr>
        <i/>
        <sz val="6"/>
        <rFont val="Arial"/>
        <family val="2"/>
        <charset val="204"/>
      </rPr>
      <t xml:space="preserve">
ОКР(0,5*0,2*0,3*1; 3)</t>
    </r>
  </si>
  <si>
    <r>
      <t>0,9</t>
    </r>
    <r>
      <rPr>
        <i/>
        <sz val="6"/>
        <rFont val="Arial"/>
        <family val="2"/>
        <charset val="204"/>
      </rPr>
      <t xml:space="preserve">
ОКР((0,093+0,237+0,03)*2,5; 3)</t>
    </r>
  </si>
  <si>
    <t xml:space="preserve">  Итого по разделу 2 Лист 9. Схема расположения отверстий в стенах, перегородках и в плитах перекрытия на отм.+0,010 между осями 2-12 и Р-Т. Разрезы 1-1 и Р-Т</t>
  </si>
  <si>
    <t xml:space="preserve">                           Раздел 3. Лист 10. Схемы расположения балок и настила на отм.-3,500 между осями 4-5 и Ж-И</t>
  </si>
  <si>
    <r>
      <t>ТЕР46-03-001-01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Сверление под  поз.6 (глубина 70 мм)</t>
    </r>
  </si>
  <si>
    <r>
  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  </r>
    <r>
      <rPr>
        <i/>
        <sz val="7"/>
        <rFont val="Arial"/>
        <family val="2"/>
        <charset val="204"/>
      </rPr>
      <t xml:space="preserve">
НР (119 руб.): 110% от ФОТ (108 руб.)
СП (76 руб.): 70% от ФОТ (108 руб.)</t>
    </r>
  </si>
  <si>
    <r>
      <t>ТЕР46-03-001-17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</si>
  <si>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ПЗ=13 (ОЗП=13; ЭМ=13 к расх.; ЗПМ=13; МАТ=13 к расх.; ТЗ=13; ТЗМ=13)
НР (-45 руб.): 110% от ФОТ (-41 руб.)
СП (-29 руб.): 70% от ФОТ (-41 руб.)</t>
    </r>
  </si>
  <si>
    <r>
      <t>-0,16</t>
    </r>
    <r>
      <rPr>
        <i/>
        <sz val="6"/>
        <rFont val="Arial"/>
        <family val="2"/>
        <charset val="204"/>
      </rPr>
      <t xml:space="preserve">
-16 / 100</t>
    </r>
  </si>
  <si>
    <r>
      <t>2004155 	Анкер-шпилька HSA M12 20/5/- (49,80 руб./шт)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</si>
  <si>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ТЕР09-03-030-01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поз.1,2,3,4,5,8 + поз.7</t>
    </r>
  </si>
  <si>
    <r>
      <t>Монтаж площадок с настилом и ограждением из листовой, рифленой, просечной и круглой стали</t>
    </r>
    <r>
      <rPr>
        <i/>
        <sz val="7"/>
        <rFont val="Arial"/>
        <family val="2"/>
        <charset val="204"/>
      </rPr>
      <t xml:space="preserve">
НР (302 руб.): 90% от ФОТ (336 руб.)
СП (286 руб.): 85% от ФОТ (336 руб.)</t>
    </r>
  </si>
  <si>
    <r>
      <t>0,3356</t>
    </r>
    <r>
      <rPr>
        <i/>
        <sz val="6"/>
        <rFont val="Arial"/>
        <family val="2"/>
        <charset val="204"/>
      </rPr>
      <t xml:space="preserve">
ОКР(2*39,52/1000+2*43,68/1000+4*4,84/1000+4*0,5/1000+4*4,15/1000+14,4*3,77/1000+1,9*40,5/1000; 4)</t>
    </r>
  </si>
  <si>
    <r>
      <t>ТСЦ-201-0591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</si>
  <si>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Площадки встроенные одноярусные и многоярусные для обслуживания и установки оборудования со стальным настилом, расход стали на 1 м2 площадки до 50 кг</t>
  </si>
  <si>
    <r>
      <t>0,3356</t>
    </r>
    <r>
      <rPr>
        <i/>
        <sz val="6"/>
        <rFont val="Arial"/>
        <family val="2"/>
        <charset val="204"/>
      </rPr>
      <t xml:space="preserve">
ОКР(0,3356; 4)</t>
    </r>
  </si>
  <si>
    <r>
      <t>ТЕР06-01-015-07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М1</t>
    </r>
  </si>
  <si>
    <r>
      <t>Установка закладных деталей весом до 4 кг</t>
    </r>
    <r>
      <rPr>
        <i/>
        <sz val="7"/>
        <rFont val="Arial"/>
        <family val="2"/>
        <charset val="204"/>
      </rPr>
      <t xml:space="preserve">
НР (71 руб.): 105% от ФОТ (68 руб.)
СП (44 руб.): 65% от ФОТ (68 руб.)</t>
    </r>
  </si>
  <si>
    <r>
      <t>0,0144</t>
    </r>
    <r>
      <rPr>
        <i/>
        <sz val="6"/>
        <rFont val="Arial"/>
        <family val="2"/>
        <charset val="204"/>
      </rPr>
      <t xml:space="preserve">
8*1,8/1000</t>
    </r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</si>
  <si>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</si>
  <si>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НР (4 руб.): 105% от ФОТ (4 руб.)
СП (3 руб.): 65% от ФОТ (4 руб.)</t>
    </r>
  </si>
  <si>
    <r>
      <t>ТСЦ-401-0061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</si>
  <si>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20 мм, класс В3,5 (М50)</t>
  </si>
  <si>
    <r>
      <t>ТСЦ-401-0063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</si>
  <si>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ТЕР06-01-046-07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</si>
  <si>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стен и днищ тоннелей и проходных каналов при отношении высоты к ширине до 1 и толщине стен до 300 мм</t>
    </r>
    <r>
      <rPr>
        <i/>
        <sz val="7"/>
        <rFont val="Arial"/>
        <family val="2"/>
        <charset val="204"/>
      </rPr>
      <t xml:space="preserve">
НР (92 руб.): 105% от ФОТ (88 руб.)
СП (57 руб.): 65% от ФОТ (88 руб.)</t>
    </r>
  </si>
  <si>
    <t>100 м3 железобетона в деле</t>
  </si>
  <si>
    <r>
      <t>0,006</t>
    </r>
    <r>
      <rPr>
        <i/>
        <sz val="6"/>
        <rFont val="Arial"/>
        <family val="2"/>
        <charset val="204"/>
      </rPr>
      <t xml:space="preserve">
0,6 / 100</t>
    </r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</si>
  <si>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(38 руб.): 123% от ФОТ (31 руб.)
СП (23 руб.): 75% от ФОТ (31 руб.)</t>
    </r>
  </si>
  <si>
    <r>
      <t>0,008</t>
    </r>
    <r>
      <rPr>
        <i/>
        <sz val="6"/>
        <rFont val="Arial"/>
        <family val="2"/>
        <charset val="204"/>
      </rPr>
      <t xml:space="preserve">
ОКР((0,1/0,125)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</si>
  <si>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ПЗ=21 (ОЗП=21; ЭМ=21 к расх.; ЗПМ=21; МАТ=21 к расх.; ТЗ=21; ТЗМ=21)
НР (79 руб.): 123% от ФОТ (64 руб.)
СП (48 руб.): 75% от ФОТ (64 руб.)</t>
    </r>
  </si>
  <si>
    <r>
      <t>ТЕР09-03-030-01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Демонтаж сущ. настила и балки подпольного канала</t>
    </r>
  </si>
  <si>
    <r>
      <t>Монтаж площадок с настилом и ограждением из листовой, рифленой, просечной и круглой стали</t>
    </r>
    <r>
      <rPr>
        <i/>
        <sz val="7"/>
        <rFont val="Arial"/>
        <family val="2"/>
        <charset val="204"/>
      </rPr>
      <t xml:space="preserve">
КОЭФ. К ПОЗИЦИИ:
5.Прил.9.3_Разборка (демонтаж) металлических конструкций ОЗП=0,7; ЭМ=0,7 к расх.; ЗПМ=0,7; МАТ=0 к расх.; ТЗ=0,7; ТЗМ=0,7
НР (755 руб.): 90% от ФОТ (839 руб.)
СП (713 руб.): 85% от ФОТ (839 руб.)</t>
    </r>
  </si>
  <si>
    <r>
      <t>1,2</t>
    </r>
    <r>
      <rPr>
        <i/>
        <sz val="6"/>
        <rFont val="Arial"/>
        <family val="2"/>
        <charset val="204"/>
      </rPr>
      <t xml:space="preserve">
ОКР(1,2; 3)</t>
    </r>
  </si>
  <si>
    <t xml:space="preserve">                           Тт, поз. 5 (узел 2)</t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</si>
  <si>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3.4_При пробивке проемов, отверстий и борозд в железобетонных конструкциях ОЗП=1,1; ЭМ=1,1 к расх.; ЗПМ=1,1; ТЗ=1,1; ТЗМ=1,1
НР (19 руб.): 110% от ФОТ (17 руб.)
СП (12 руб.): 70% от ФОТ (17 руб.)</t>
    </r>
  </si>
  <si>
    <r>
      <t>0,05</t>
    </r>
    <r>
      <rPr>
        <i/>
        <sz val="6"/>
        <rFont val="Arial"/>
        <family val="2"/>
        <charset val="204"/>
      </rPr>
      <t xml:space="preserve">
ОКР(0,02*2,5; 3)</t>
    </r>
  </si>
  <si>
    <t xml:space="preserve">                           прим. ВР поз.33</t>
  </si>
  <si>
    <r>
      <t>ТЕР46-03-017-03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</si>
  <si>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Заделка отверстий, гнезд и борозд в стенах и перегородках железобетонных площадью до 0,1 м2</t>
    </r>
    <r>
      <rPr>
        <i/>
        <sz val="7"/>
        <rFont val="Arial"/>
        <family val="2"/>
        <charset val="204"/>
      </rPr>
      <t xml:space="preserve">
НР (21 руб.): 110% от ФОТ (19 руб.)
СП (13 руб.): 70% от ФОТ (19 руб.)</t>
    </r>
  </si>
  <si>
    <t xml:space="preserve">  Итого по разделу 3 Лист 10. Схемы расположения балок и настила на отм.-3,500 между осями 4-5 и Ж-И</t>
  </si>
  <si>
    <t xml:space="preserve">                           Раздел 4. Лист 11. Схема расположения канала Кл1 на отм.-3,500 между осями 5-6 и Ж-К</t>
  </si>
  <si>
    <r>
      <t>ТЕР09-03-031-01
Постан.Правит.Свердл.обл. от 10.11.10 №1616-ПП</t>
    </r>
    <r>
      <rPr>
        <i/>
        <sz val="9"/>
        <rFont val="Arial"/>
        <family val="2"/>
        <charset val="204"/>
      </rPr>
      <t xml:space="preserve">
Щ1, Щ2</t>
    </r>
  </si>
  <si>
    <r>
      <t>Монтаж щитов и блоков встроенных площадок с настилом из листовой стали, ребрами жесткости, составного сечения</t>
    </r>
    <r>
      <rPr>
        <i/>
        <sz val="7"/>
        <rFont val="Arial"/>
        <family val="2"/>
        <charset val="204"/>
      </rPr>
      <t xml:space="preserve">
НР (16 руб.): 90% от ФОТ (18 руб.)
СП (15 руб.): 85% от ФОТ (18 руб.)</t>
    </r>
  </si>
  <si>
    <r>
      <t>0,0303</t>
    </r>
    <r>
      <rPr>
        <i/>
        <sz val="6"/>
        <rFont val="Arial"/>
        <family val="2"/>
        <charset val="204"/>
      </rPr>
      <t xml:space="preserve">
1*14/1000+1*16,3/1000</t>
    </r>
  </si>
  <si>
    <r>
      <t>ТСЦ-201-0777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</si>
  <si>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</si>
  <si>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r>
      <t>ТЕРр53-25-1
Постан.Правит.Свердл.обл. от 10.11.10 №1616-ПП</t>
    </r>
    <r>
      <rPr>
        <i/>
        <sz val="9"/>
        <rFont val="Arial"/>
        <family val="2"/>
        <charset val="204"/>
      </rPr>
      <t xml:space="preserve">
поз.1,2</t>
    </r>
  </si>
  <si>
    <r>
      <t>Устройство металлических перемычек в стенах существующих зданий</t>
    </r>
    <r>
      <rPr>
        <i/>
        <sz val="7"/>
        <rFont val="Arial"/>
        <family val="2"/>
        <charset val="204"/>
      </rPr>
      <t xml:space="preserve">
НР (50 руб.): 86% от ФОТ (58 руб.)
СП (41 руб.): 70% от ФОТ (58 руб.)</t>
    </r>
  </si>
  <si>
    <t>1 т металлоконструкций перемычек</t>
  </si>
  <si>
    <r>
      <t>0,02</t>
    </r>
    <r>
      <rPr>
        <i/>
        <sz val="6"/>
        <rFont val="Arial"/>
        <family val="2"/>
        <charset val="204"/>
      </rPr>
      <t xml:space="preserve">
ОКР(2*7,4/1000+3*0,71/1000; 2)</t>
    </r>
  </si>
  <si>
    <t xml:space="preserve">                           проем в стенке подполльного канала (вид А)</t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</si>
  <si>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3.4_При пробивке проемов, отверстий и борозд в железобетонных конструкциях ОЗП=1,1; ЭМ=1,1 к расх.; ЗПМ=1,1; ТЗ=1,1; ТЗМ=1,1
НР (58 руб.): 110% от ФОТ (53 руб.)
СП (37 руб.): 70% от ФОТ (53 руб.)</t>
    </r>
  </si>
  <si>
    <r>
      <t>0,062</t>
    </r>
    <r>
      <rPr>
        <i/>
        <sz val="6"/>
        <rFont val="Arial"/>
        <family val="2"/>
        <charset val="204"/>
      </rPr>
      <t xml:space="preserve">
ОКР(0,41*0,75*0,2; 3)</t>
    </r>
  </si>
  <si>
    <r>
      <t>0,155</t>
    </r>
    <r>
      <rPr>
        <i/>
        <sz val="6"/>
        <rFont val="Arial"/>
        <family val="2"/>
        <charset val="204"/>
      </rPr>
      <t xml:space="preserve">
ОКР(0,062*2,5; 3)</t>
    </r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</si>
  <si>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(92 руб.): 123% от ФОТ (75 руб.)
СП (56 руб.): 75% от ФОТ (75 руб.)</t>
    </r>
  </si>
  <si>
    <r>
      <t>0,02</t>
    </r>
    <r>
      <rPr>
        <i/>
        <sz val="6"/>
        <rFont val="Arial"/>
        <family val="2"/>
        <charset val="204"/>
      </rPr>
      <t xml:space="preserve">
ОКР((0,1/0,05)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</si>
  <si>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ПЗ=6 (ОЗП=6; ЭМ=6 к расх.; ЗПМ=6; МАТ=6 к расх.; ТЗ=6; ТЗМ=6)
НР (53 руб.): 123% от ФОТ (43 руб.)
СП (32 руб.): 75% от ФОТ (43 руб.)</t>
    </r>
  </si>
  <si>
    <t xml:space="preserve">  Итого по разделу 4 Лист 11. Схема расположения канала Кл1 на отм.-3,500 между осями 5-6 и Ж-К</t>
  </si>
  <si>
    <t xml:space="preserve">                           Раздел 5. Лист 12. Канал Кл1</t>
  </si>
  <si>
    <r>
      <t>ТЕР11-01-001-02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</si>
  <si>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Уплотнение грунта щебнем</t>
    </r>
    <r>
      <rPr>
        <i/>
        <sz val="7"/>
        <rFont val="Arial"/>
        <family val="2"/>
        <charset val="204"/>
      </rPr>
      <t xml:space="preserve">
НР (1 руб.): 123% от ФОТ (1 руб.)
СП (1 руб.): 75% от ФОТ (1 руб.)</t>
    </r>
  </si>
  <si>
    <t>100 м2 площади уплотнения</t>
  </si>
  <si>
    <r>
      <t>0,01</t>
    </r>
    <r>
      <rPr>
        <i/>
        <sz val="6"/>
        <rFont val="Arial"/>
        <family val="2"/>
        <charset val="204"/>
      </rPr>
      <t xml:space="preserve">
ОКР((1,15*0,9) / 100; 3)</t>
    </r>
  </si>
  <si>
    <r>
      <t>ТЕР06-01-046-07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</si>
  <si>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Устройство стен и днищ тоннелей и проходных каналов при отношении высоты к ширине до 1 и толщине стен до 300 мм</t>
    </r>
    <r>
      <rPr>
        <i/>
        <sz val="7"/>
        <rFont val="Arial"/>
        <family val="2"/>
        <charset val="204"/>
      </rPr>
      <t xml:space="preserve">
НР (78 руб.): 105% от ФОТ (74 руб.)
СП (48 руб.): 65% от ФОТ (74 руб.)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</si>
  <si>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С1-С4</t>
    </r>
  </si>
  <si>
    <t>Арматурные сетки сварные</t>
  </si>
  <si>
    <r>
      <t>0,0243</t>
    </r>
    <r>
      <rPr>
        <i/>
        <sz val="6"/>
        <rFont val="Arial"/>
        <family val="2"/>
        <charset val="204"/>
      </rPr>
      <t xml:space="preserve">
2*4,6/1000+2*2,1/1000+3*2,6/1000+1*3,1/1000</t>
    </r>
  </si>
  <si>
    <r>
      <t>ТСЦ-204-0064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</si>
  <si>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</si>
  <si>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r>
      <t>0,008</t>
    </r>
    <r>
      <rPr>
        <i/>
        <sz val="6"/>
        <rFont val="Arial"/>
        <family val="2"/>
        <charset val="204"/>
      </rPr>
      <t xml:space="preserve">
ОКР(24*0,31/1000+12*0,02/1000; 3)</t>
    </r>
  </si>
  <si>
    <r>
      <t>ТСЦ-204-0029
Постан.Правит.Свердл.обл. от 10.11.10 №1616-ПП</t>
    </r>
    <r>
      <rPr>
        <i/>
        <sz val="9"/>
        <rFont val="Arial"/>
        <family val="2"/>
        <charset val="204"/>
      </rPr>
      <t xml:space="preserve">
поз.3</t>
    </r>
  </si>
  <si>
    <t>Проволока арматурная из низкоуглеродистой стали Вр-I, диаметром 4 мм</t>
  </si>
  <si>
    <r>
      <t>0,001</t>
    </r>
    <r>
      <rPr>
        <i/>
        <sz val="6"/>
        <rFont val="Arial"/>
        <family val="2"/>
        <charset val="204"/>
      </rPr>
      <t xml:space="preserve">
ОКР(27*0,03/1000; 3)</t>
    </r>
  </si>
  <si>
    <r>
      <t>ТСЦ-101-1986
Постан.Правит.Свердл.обл. от 10.11.10 №1616-ПП</t>
    </r>
    <r>
      <rPr>
        <i/>
        <sz val="9"/>
        <rFont val="Arial"/>
        <family val="2"/>
        <charset val="204"/>
      </rPr>
      <t xml:space="preserve">
поз.5</t>
    </r>
  </si>
  <si>
    <r>
      <t>0,023</t>
    </r>
    <r>
      <rPr>
        <i/>
        <sz val="6"/>
        <rFont val="Arial"/>
        <family val="2"/>
        <charset val="204"/>
      </rPr>
      <t xml:space="preserve">
ОКР(5,8*0,00395; 3)</t>
    </r>
  </si>
  <si>
    <r>
      <t>ТЕР46-03-002-01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Сверление для поз.2</t>
    </r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</si>
  <si>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20 мм</t>
    </r>
    <r>
      <rPr>
        <i/>
        <sz val="7"/>
        <rFont val="Arial"/>
        <family val="2"/>
        <charset val="204"/>
      </rPr>
      <t xml:space="preserve">
НР (157 руб.): 110% от ФОТ (143 руб.)
СП (100 руб.): 70% от ФОТ (143 руб.)</t>
    </r>
  </si>
  <si>
    <r>
      <t>ТЕР46-03-002-17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</si>
  <si>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каждые 10 мм изменения глубины сверления добавляется или исключается к расценке 46-03-002-01</t>
    </r>
    <r>
      <rPr>
        <i/>
        <sz val="7"/>
        <rFont val="Arial"/>
        <family val="2"/>
        <charset val="204"/>
      </rPr>
      <t xml:space="preserve">
КОЭФ. К ПОЗИЦИИ:
ПЗ=5 (ОЗП=5; ЭМ=5 к расх.; ЗПМ=5; МАТ=5 к расх.; ТЗ=5; ТЗМ=5)
НР (-26 руб.): 110% от ФОТ (-24 руб.)
СП (-17 руб.): 70% от ФОТ (-24 руб.)</t>
    </r>
  </si>
  <si>
    <r>
      <t>ТЕР06-01-015-01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Установка в готовые гнезда поз.2</t>
    </r>
  </si>
  <si>
    <r>
      <t>Установка анкерных болтов в готовые гнезда с заделкой длиной до 1 м</t>
    </r>
    <r>
      <rPr>
        <i/>
        <sz val="7"/>
        <rFont val="Arial"/>
        <family val="2"/>
        <charset val="204"/>
      </rPr>
      <t xml:space="preserve">
НР (14 руб.): 105% от ФОТ (13 руб.)
СП (8 руб.): 65% от ФОТ (13 руб.)</t>
    </r>
  </si>
  <si>
    <r>
      <t>0,002</t>
    </r>
    <r>
      <rPr>
        <i/>
        <sz val="6"/>
        <rFont val="Arial"/>
        <family val="2"/>
        <charset val="204"/>
      </rPr>
      <t xml:space="preserve">
ОКР(16*0,12/1000; 3)</t>
    </r>
  </si>
  <si>
    <r>
      <t>ТЕР06-01-015-06
Постан.Правит.Свердл.обл. от 10.11.10 №1616-ПП</t>
    </r>
    <r>
      <rPr>
        <i/>
        <sz val="9"/>
        <rFont val="Arial"/>
        <family val="2"/>
        <charset val="204"/>
      </rPr>
      <t xml:space="preserve">
Ом1</t>
    </r>
  </si>
  <si>
    <r>
      <t>Установка стальных конструкций, остающихся в теле бетона</t>
    </r>
    <r>
      <rPr>
        <i/>
        <sz val="7"/>
        <rFont val="Arial"/>
        <family val="2"/>
        <charset val="204"/>
      </rPr>
      <t xml:space="preserve">
НР (14 руб.): 105% от ФОТ (13 руб.)
СП (8 руб.): 65% от ФОТ (13 руб.)</t>
    </r>
  </si>
  <si>
    <r>
      <t>0,012</t>
    </r>
    <r>
      <rPr>
        <i/>
        <sz val="6"/>
        <rFont val="Arial"/>
        <family val="2"/>
        <charset val="204"/>
      </rPr>
      <t xml:space="preserve">
ОКР(2,35*4,96*1,01*1,03/1000; 3)</t>
    </r>
  </si>
  <si>
    <t xml:space="preserve">                           примечание:  объем земляных работ под канал учтен в ВР поз.67</t>
  </si>
  <si>
    <t xml:space="preserve">  Итого по разделу 5 Лист 12. Канал Кл1</t>
  </si>
  <si>
    <t xml:space="preserve">                           Раздел 6. Лист 13. Схема расположения подпольных каналов на отм.-3,500 мжду осями 5-8 и Р-Т</t>
  </si>
  <si>
    <r>
      <t>ТЕР09-03-031-01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Демонтаж покрытия каналов</t>
    </r>
  </si>
  <si>
    <r>
      <t>Монтаж щитов и блоков встроенных площадок с настилом из листовой стали, ребрами жесткости, составного сечения</t>
    </r>
    <r>
      <rPr>
        <i/>
        <sz val="7"/>
        <rFont val="Arial"/>
        <family val="2"/>
        <charset val="204"/>
      </rPr>
      <t xml:space="preserve">
КОЭФ. К ПОЗИЦИИ:
5.Прил.9.3_Разборка (демонтаж) металлических конструкций ОЗП=0,7; ЭМ=0,7 к расх.; ЗПМ=0,7; МАТ=0 к расх.; ТЗ=0,7; ТЗМ=0,7
НР (208 руб.): 90% от ФОТ (231 руб.)
СП (196 руб.): 85% от ФОТ (231 руб.)</t>
    </r>
  </si>
  <si>
    <r>
      <t>0,55</t>
    </r>
    <r>
      <rPr>
        <i/>
        <sz val="6"/>
        <rFont val="Arial"/>
        <family val="2"/>
        <charset val="204"/>
      </rPr>
      <t xml:space="preserve">
ОКР(0,55; 3)</t>
    </r>
  </si>
  <si>
    <r>
      <t>ТЕР46-03-001-01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Сверление отверстий для установки анкеров поз.1</t>
    </r>
  </si>
  <si>
    <r>
  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  </r>
    <r>
      <rPr>
        <i/>
        <sz val="7"/>
        <rFont val="Arial"/>
        <family val="2"/>
        <charset val="204"/>
      </rPr>
      <t xml:space="preserve">
НР (420 руб.): 110% от ФОТ (382 руб.)
СП (267 руб.): 70% от ФОТ (382 руб.)</t>
    </r>
  </si>
  <si>
    <r>
      <t>0,58</t>
    </r>
    <r>
      <rPr>
        <i/>
        <sz val="6"/>
        <rFont val="Arial"/>
        <family val="2"/>
        <charset val="204"/>
      </rPr>
      <t xml:space="preserve">
58 / 100</t>
    </r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</si>
  <si>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ПЗ=5 (ОЗП=5; ЭМ=5 к расх.; ЗПМ=5; МАТ=5 к расх.; ТЗ=5; ТЗМ=5)
НР (-62 руб.): 110% от ФОТ (-56 руб.)
СП (-39 руб.): 70% от ФОТ (-56 руб.)</t>
    </r>
  </si>
  <si>
    <r>
      <t>-0,58</t>
    </r>
    <r>
      <rPr>
        <i/>
        <sz val="6"/>
        <rFont val="Arial"/>
        <family val="2"/>
        <charset val="204"/>
      </rPr>
      <t xml:space="preserve">
-58 / 100</t>
    </r>
  </si>
  <si>
    <r>
      <t>ТЕР06-01-015-01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в готовые гнезда поз.1</t>
    </r>
  </si>
  <si>
    <r>
      <t>Установка анкерных болтов в готовые гнезда с заделкой длиной до 1 м</t>
    </r>
    <r>
      <rPr>
        <i/>
        <sz val="7"/>
        <rFont val="Arial"/>
        <family val="2"/>
        <charset val="204"/>
      </rPr>
      <t xml:space="preserve">
НР (49 руб.): 105% от ФОТ (47 руб.)
СП (31 руб.): 65% от ФОТ (47 руб.)</t>
    </r>
  </si>
  <si>
    <r>
      <t>0,007</t>
    </r>
    <r>
      <rPr>
        <i/>
        <sz val="6"/>
        <rFont val="Arial"/>
        <family val="2"/>
        <charset val="204"/>
      </rPr>
      <t xml:space="preserve">
ОКР(58*0,12/1000; 3)</t>
    </r>
  </si>
  <si>
    <r>
      <t>ТЕР46-03-001-01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Сверление под  поз.3 (глубиной 70 мм)</t>
    </r>
  </si>
  <si>
    <r>
  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  </r>
    <r>
      <rPr>
        <i/>
        <sz val="7"/>
        <rFont val="Arial"/>
        <family val="2"/>
        <charset val="204"/>
      </rPr>
      <t xml:space="preserve">
НР (53 руб.): 110% от ФОТ (48 руб.)
СП (34 руб.): 70% от ФОТ (48 руб.)</t>
    </r>
  </si>
  <si>
    <r>
      <t>0,07</t>
    </r>
    <r>
      <rPr>
        <i/>
        <sz val="6"/>
        <rFont val="Arial"/>
        <family val="2"/>
        <charset val="204"/>
      </rPr>
      <t xml:space="preserve">
7 / 100</t>
    </r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</si>
  <si>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ПЗ=13 (ОЗП=13; ЭМ=13 к расх.; ЗПМ=13; МАТ=13 к расх.; ТЗ=13; ТЗМ=13)
НР (-18 руб.): 110% от ФОТ (-16 руб.)
СП (-11 руб.): 70% от ФОТ (-16 руб.)</t>
    </r>
  </si>
  <si>
    <r>
      <t>-0,07</t>
    </r>
    <r>
      <rPr>
        <i/>
        <sz val="6"/>
        <rFont val="Arial"/>
        <family val="2"/>
        <charset val="204"/>
      </rPr>
      <t xml:space="preserve">
-7 / 100</t>
    </r>
  </si>
  <si>
    <r>
      <t>ТЕР09-05-003-01
Постан.Правит.Свердл.обл. от 10.11.10 №1616-ПП</t>
    </r>
    <r>
      <rPr>
        <i/>
        <sz val="9"/>
        <rFont val="Arial"/>
        <family val="2"/>
        <charset val="204"/>
      </rPr>
      <t xml:space="preserve">
поз.3</t>
    </r>
  </si>
  <si>
    <r>
      <t>Постановка болтов строительных с гайками и шайбами</t>
    </r>
    <r>
      <rPr>
        <i/>
        <sz val="7"/>
        <rFont val="Arial"/>
        <family val="2"/>
        <charset val="204"/>
      </rPr>
      <t xml:space="preserve">
НР (16 руб.): 90% от ФОТ (18 руб.)
СП (15 руб.): 85% от ФОТ (18 руб.)</t>
    </r>
  </si>
  <si>
    <t>100 шт. болтов</t>
  </si>
  <si>
    <r>
      <t>2004155	 Анкер-шпилька HSA M12 20/5/- (49,80 руб./шт)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</si>
  <si>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поз.2</t>
    </r>
  </si>
  <si>
    <r>
      <t>Установка монтажных изделий массой до 20 кг</t>
    </r>
    <r>
      <rPr>
        <i/>
        <sz val="7"/>
        <rFont val="Arial"/>
        <family val="2"/>
        <charset val="204"/>
      </rPr>
      <t xml:space="preserve">
НР (10 руб.): 130% от ФОТ (8 руб.)
СП (7 руб.): 85% от ФОТ (8 руб.)</t>
    </r>
  </si>
  <si>
    <r>
      <t>0,008</t>
    </r>
    <r>
      <rPr>
        <i/>
        <sz val="6"/>
        <rFont val="Arial"/>
        <family val="2"/>
        <charset val="204"/>
      </rPr>
      <t xml:space="preserve">
ОКР(1*7,54/1000; 3)</t>
    </r>
  </si>
  <si>
    <r>
      <t>ТЕР06-01-046-01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</si>
  <si>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стен, днищ и перекрытий тоннелей и проходных каналов при отношении высоты к ширине до 1 и толщине стен до 300 мм</t>
    </r>
    <r>
      <rPr>
        <i/>
        <sz val="7"/>
        <rFont val="Arial"/>
        <family val="2"/>
        <charset val="204"/>
      </rPr>
      <t xml:space="preserve">
НР (263 руб.): 105% от ФОТ (250 руб.)
СП (163 руб.): 65% от ФОТ (250 руб.)</t>
    </r>
  </si>
  <si>
    <r>
      <t>0,018</t>
    </r>
    <r>
      <rPr>
        <i/>
        <sz val="6"/>
        <rFont val="Arial"/>
        <family val="2"/>
        <charset val="204"/>
      </rPr>
      <t xml:space="preserve">
ОКР((3,8-(13,1*0,15)) / 100; 3)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</si>
  <si>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С2-С4</t>
    </r>
  </si>
  <si>
    <r>
      <t>0,046</t>
    </r>
    <r>
      <rPr>
        <i/>
        <sz val="6"/>
        <rFont val="Arial"/>
        <family val="2"/>
        <charset val="204"/>
      </rPr>
      <t xml:space="preserve">
ОКР(2*14,3/1000+2*7,1/1000+2*1,71/1000; 3)</t>
    </r>
  </si>
  <si>
    <r>
      <t>ТЕР08-02-007-03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</si>
  <si>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металлических решеток приямков</t>
    </r>
    <r>
      <rPr>
        <i/>
        <sz val="7"/>
        <rFont val="Arial"/>
        <family val="2"/>
        <charset val="204"/>
      </rPr>
      <t xml:space="preserve">
НР (223 руб.): 122% от ФОТ (183 руб.)
СП (146 руб.): 80% от ФОТ (183 руб.)</t>
    </r>
  </si>
  <si>
    <t>1 т металлических изделий</t>
  </si>
  <si>
    <r>
      <t>ТЕР06-01-015-06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обрамления М1</t>
    </r>
  </si>
  <si>
    <r>
      <t>Установка стальных конструкций, остающихся в теле бетона</t>
    </r>
    <r>
      <rPr>
        <i/>
        <sz val="7"/>
        <rFont val="Arial"/>
        <family val="2"/>
        <charset val="204"/>
      </rPr>
      <t xml:space="preserve">
НР (32 руб.): 105% от ФОТ (30 руб.)
СП (20 руб.): 65% от ФОТ (30 руб.)</t>
    </r>
  </si>
  <si>
    <r>
      <t>0,027</t>
    </r>
    <r>
      <rPr>
        <i/>
        <sz val="6"/>
        <rFont val="Arial"/>
        <family val="2"/>
        <charset val="204"/>
      </rPr>
      <t xml:space="preserve">
ОКР(5,2*4,96*1,01*1,03/1000; 3)</t>
    </r>
  </si>
  <si>
    <r>
      <t>ТЕР11-01-027-01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покрытия полов</t>
    </r>
  </si>
  <si>
    <r>
      <t>Устройство покрытий на цементном растворе из плиток бетонных, цементных или мозаичных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(48 руб.): 123% от ФОТ (39 руб.)
СП (29 руб.): 75% от ФОТ (39 руб.)</t>
    </r>
  </si>
  <si>
    <r>
      <t>0,03</t>
    </r>
    <r>
      <rPr>
        <i/>
        <sz val="6"/>
        <rFont val="Arial"/>
        <family val="2"/>
        <charset val="204"/>
      </rPr>
      <t xml:space="preserve">
3 / 100</t>
    </r>
  </si>
  <si>
    <r>
      <t>ТЕР07-06-002-07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сущ. плит перекрытий канала</t>
    </r>
  </si>
  <si>
    <r>
      <t>Устройство плит перекрытий каналов площадью до 5 м2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сборных бетонных и железобетонных конструкций ОЗП=0,8; ЭМ=0,8 к расх.; ЗПМ=0,8; МАТ=0 к расх.; ТЗ=0,8; ТЗМ=0,8
НР (92 руб.): 130% от ФОТ (71 руб.)
СП (60 руб.): 85% от ФОТ (71 руб.)</t>
    </r>
  </si>
  <si>
    <t>100 шт. сборных конструкций</t>
  </si>
  <si>
    <r>
      <t>ТЕР46-04-005-02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</si>
  <si>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монолитных перегородок железобетонных</t>
    </r>
    <r>
      <rPr>
        <i/>
        <sz val="7"/>
        <rFont val="Arial"/>
        <family val="2"/>
        <charset val="204"/>
      </rPr>
      <t xml:space="preserve">
НР (62 руб.): 110% от ФОТ (56 руб.)
СП (39 руб.): 70% от ФОТ (56 руб.)</t>
    </r>
  </si>
  <si>
    <r>
      <t>1,5</t>
    </r>
    <r>
      <rPr>
        <i/>
        <sz val="6"/>
        <rFont val="Arial"/>
        <family val="2"/>
        <charset val="204"/>
      </rPr>
      <t xml:space="preserve">
ОКР((0,3+0,2)*2,5+(3*0,035*2,5); 1)</t>
    </r>
  </si>
  <si>
    <r>
      <t>ТЕР06-01-015-06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гильз поз. 4</t>
    </r>
  </si>
  <si>
    <r>
      <t>Установка стальных конструкций, остающихся в теле бетона</t>
    </r>
    <r>
      <rPr>
        <i/>
        <sz val="7"/>
        <rFont val="Arial"/>
        <family val="2"/>
        <charset val="204"/>
      </rPr>
      <t xml:space="preserve">
НР (20 руб.): 105% от ФОТ (19 руб.)
СП (12 руб.): 65% от ФОТ (19 руб.)</t>
    </r>
  </si>
  <si>
    <r>
      <t>0,017</t>
    </r>
    <r>
      <rPr>
        <i/>
        <sz val="6"/>
        <rFont val="Arial"/>
        <family val="2"/>
        <charset val="204"/>
      </rPr>
      <t xml:space="preserve">
ОКР(2*8,3/1000; 3)</t>
    </r>
  </si>
  <si>
    <r>
      <t>ТЕР26-01-007-01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</si>
  <si>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Изоляция трубопроводов шнурами асбестовыми</t>
    </r>
    <r>
      <rPr>
        <i/>
        <sz val="7"/>
        <rFont val="Arial"/>
        <family val="2"/>
        <charset val="204"/>
      </rPr>
      <t xml:space="preserve">
НР 100% от ФОТ
СП 70% от ФОТ</t>
    </r>
  </si>
  <si>
    <r>
      <t>8E-6</t>
    </r>
    <r>
      <rPr>
        <i/>
        <sz val="6"/>
        <rFont val="Arial"/>
        <family val="2"/>
        <charset val="204"/>
      </rPr>
      <t xml:space="preserve">
(0,25*3,14*0,001*0,001)*10</t>
    </r>
  </si>
  <si>
    <t xml:space="preserve">                           засыпка щебнем, устройство полов</t>
  </si>
  <si>
    <r>
      <t>ТЕР11-01-002-04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</si>
  <si>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подстилающих слоев щебеночных</t>
    </r>
    <r>
      <rPr>
        <i/>
        <sz val="7"/>
        <rFont val="Arial"/>
        <family val="2"/>
        <charset val="204"/>
      </rPr>
      <t xml:space="preserve">
НР (2982 руб.): 123% от ФОТ (2424 руб.)
СП (1818 руб.): 75% от ФОТ (2424 руб.)</t>
    </r>
  </si>
  <si>
    <t>1 м3 подстилающего слоя</t>
  </si>
  <si>
    <r>
      <t>ТЕР26-01-055-02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</si>
  <si>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пароизоляционного слоя из пленки полиэтиленовой (без стекловолокнистых материалов)</t>
    </r>
    <r>
      <rPr>
        <i/>
        <sz val="7"/>
        <rFont val="Arial"/>
        <family val="2"/>
        <charset val="204"/>
      </rPr>
      <t xml:space="preserve">
НР (38 руб.): 100% от ФОТ (38 руб.)
СП (27 руб.): 70% от ФОТ (38 руб.)</t>
    </r>
  </si>
  <si>
    <t>100 м2 поверхности покрытия изоляции</t>
  </si>
  <si>
    <r>
      <t>0,131</t>
    </r>
    <r>
      <rPr>
        <i/>
        <sz val="6"/>
        <rFont val="Arial"/>
        <family val="2"/>
        <charset val="204"/>
      </rPr>
      <t xml:space="preserve">
13,1 / 100</t>
    </r>
  </si>
  <si>
    <r>
      <t>ТЕР11-01-002-09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</si>
  <si>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подстилающих слоев бетонных</t>
    </r>
    <r>
      <rPr>
        <i/>
        <sz val="7"/>
        <rFont val="Arial"/>
        <family val="2"/>
        <charset val="204"/>
      </rPr>
      <t xml:space="preserve">
НР (177 руб.): 123% от ФОТ (144 руб.)
СП (108 руб.): 75% от ФОТ (144 руб.)</t>
    </r>
  </si>
  <si>
    <r>
      <t>1,965</t>
    </r>
    <r>
      <rPr>
        <i/>
        <sz val="6"/>
        <rFont val="Arial"/>
        <family val="2"/>
        <charset val="204"/>
      </rPr>
      <t xml:space="preserve">
13,1*0,15</t>
    </r>
  </si>
  <si>
    <r>
      <t>ТСЦ-401-0005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</si>
  <si>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класс В12,5 (М150)</t>
  </si>
  <si>
    <r>
      <t>ТСЦ-401-0006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</si>
  <si>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класс В15 (М200)</t>
  </si>
  <si>
    <r>
      <t>ТЕР06-01-015-10
Постан.Правит.Свердл.обл. от 10.11.10 №1616-ПП</t>
    </r>
    <r>
      <rPr>
        <i/>
        <sz val="9"/>
        <rFont val="Arial"/>
        <family val="2"/>
        <charset val="204"/>
      </rPr>
      <t xml:space="preserve">
Укладка С1</t>
    </r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</si>
  <si>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НР (19 руб.): 105% от ФОТ (18 руб.)
СП (12 руб.): 65% от ФОТ (18 руб.)</t>
    </r>
  </si>
  <si>
    <r>
      <t>0,072</t>
    </r>
    <r>
      <rPr>
        <i/>
        <sz val="6"/>
        <rFont val="Arial"/>
        <family val="2"/>
        <charset val="204"/>
      </rPr>
      <t xml:space="preserve">
ОКР(13,1*5,5/1000; 3)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</si>
  <si>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С5</t>
    </r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</si>
  <si>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(605 руб.): 123% от ФОТ (492 руб.)
СП (369 руб.): 75% от ФОТ (492 руб.)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</si>
  <si>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ПЗ=6 (ОЗП=6; ЭМ=6 к расх.; ЗПМ=6; МАТ=6 к расх.; ТЗ=6; ТЗМ=6)
НР (362 руб.): 123% от ФОТ (294 руб.)
СП (221 руб.): 75% от ФОТ (294 руб.)</t>
    </r>
  </si>
  <si>
    <t xml:space="preserve">  Итого по разделу 6 Лист 13. Схема расположения подпольных каналов на отм.-3,500 мжду осями 5-8 и Р-Т</t>
  </si>
  <si>
    <t xml:space="preserve">                           Раздел 7. Лист 14. Схемы расположения фундаментов Фм1 - Фм6</t>
  </si>
  <si>
    <r>
      <t>ТЕР15-04-025-08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</si>
  <si>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НР (36 руб.): 105% от ФОТ (34 руб.)
СП (19 руб.): 55% от ФОТ (34 руб.)</t>
    </r>
  </si>
  <si>
    <t xml:space="preserve">                           ТТ, поз. 5</t>
  </si>
  <si>
    <r>
      <t>ТЕР11-01-027-02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покрытия полов из керамической плитки</t>
    </r>
  </si>
  <si>
    <r>
      <t>Устройство покрытий на цементном растворе из плиток керамических для полов многоцветных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(41 руб.): 123% от ФОТ (33 руб.)
СП (25 руб.): 75% от ФОТ (33 руб.)</t>
    </r>
  </si>
  <si>
    <r>
      <t>0,016</t>
    </r>
    <r>
      <rPr>
        <i/>
        <sz val="6"/>
        <rFont val="Arial"/>
        <family val="2"/>
        <charset val="204"/>
      </rPr>
      <t xml:space="preserve">
1,6 / 100</t>
    </r>
  </si>
  <si>
    <r>
      <t>ТЕР11-01-027-01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покрытия полов из мозаичной плитки</t>
    </r>
  </si>
  <si>
    <r>
      <t>Устройство покрытий на цементном растворе из плиток бетонных, цементных или мозаичных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 конструкций ОЗП=0,8; ЭМ=0,8 к расх.; ЗПМ=0,8; МАТ=0 к расх.; ТЗ=0,8; ТЗМ=0,8
НР (63 руб.): 123% от ФОТ (51 руб.)
СП (38 руб.): 75% от ФОТ (51 руб.)</t>
    </r>
  </si>
  <si>
    <r>
      <t>0,039</t>
    </r>
    <r>
      <rPr>
        <i/>
        <sz val="6"/>
        <rFont val="Arial"/>
        <family val="2"/>
        <charset val="204"/>
      </rPr>
      <t xml:space="preserve">
3,9 / 100</t>
    </r>
  </si>
  <si>
    <r>
      <t>ТЕР46-04-009-01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Разборка стяжки и подготовки бетонной</t>
    </r>
  </si>
  <si>
    <r>
      <t>Разборка бетонных оснований под полы на гравии</t>
    </r>
    <r>
      <rPr>
        <i/>
        <sz val="7"/>
        <rFont val="Arial"/>
        <family val="2"/>
        <charset val="204"/>
      </rPr>
      <t xml:space="preserve">
НР (165 руб.): 110% от ФОТ (150 руб.)
СП (105 руб.): 70% от ФОТ (150 руб.)</t>
    </r>
  </si>
  <si>
    <r>
      <t>0,7</t>
    </r>
    <r>
      <rPr>
        <i/>
        <sz val="6"/>
        <rFont val="Arial"/>
        <family val="2"/>
        <charset val="204"/>
      </rPr>
      <t xml:space="preserve">
0,3+0,4</t>
    </r>
  </si>
  <si>
    <r>
      <t>2,1</t>
    </r>
    <r>
      <rPr>
        <i/>
        <sz val="6"/>
        <rFont val="Arial"/>
        <family val="2"/>
        <charset val="204"/>
      </rPr>
      <t xml:space="preserve">
ОКР(0,7*2,4+3,9*0,04*2,5+1,6*0,007*1,8; 1)</t>
    </r>
  </si>
  <si>
    <r>
      <t>ТЕРр51-1-1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</si>
  <si>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Разработка грунта внутри здания в котлованах глубиной до 3 м площадью до 10 м2</t>
    </r>
    <r>
      <rPr>
        <i/>
        <sz val="7"/>
        <rFont val="Arial"/>
        <family val="2"/>
        <charset val="204"/>
      </rPr>
      <t xml:space="preserve">
НР (221 руб.): 75% от ФОТ (295 руб.)
СП (133 руб.): 45% от ФОТ (295 руб.)</t>
    </r>
  </si>
  <si>
    <t>100 м3 грунта</t>
  </si>
  <si>
    <r>
      <t>0,028</t>
    </r>
    <r>
      <rPr>
        <i/>
        <sz val="6"/>
        <rFont val="Arial"/>
        <family val="2"/>
        <charset val="204"/>
      </rPr>
      <t xml:space="preserve">
2,8 / 100</t>
    </r>
  </si>
  <si>
    <r>
      <t>ТЕРр51-6-1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</si>
  <si>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Погрузка грунта вручную в автомобили-самосвалы с выгрузкой</t>
    </r>
    <r>
      <rPr>
        <i/>
        <sz val="7"/>
        <rFont val="Arial"/>
        <family val="2"/>
        <charset val="204"/>
      </rPr>
      <t xml:space="preserve">
НР (26 руб.): 75% от ФОТ (35 руб.)
СП (16 руб.): 45% от ФОТ (35 руб.)</t>
    </r>
  </si>
  <si>
    <r>
      <t>ТЕР01-01-013-15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</si>
  <si>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Разработка грунта с погрузкой на автомобили-самосвалы экскаваторами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НР (200 руб.): 95% от ФОТ (211 руб.)
СП (106 руб.): 50% от ФОТ (211 руб.)</t>
    </r>
  </si>
  <si>
    <r>
      <t>0,1</t>
    </r>
    <r>
      <rPr>
        <i/>
        <sz val="6"/>
        <rFont val="Arial"/>
        <family val="2"/>
        <charset val="204"/>
      </rPr>
      <t xml:space="preserve">
ОКР(100 / 1000; 3)</t>
    </r>
  </si>
  <si>
    <r>
      <t>ФССЦпг03-21-01-043
Пр. Минрегион от 20.07.11 №354</t>
    </r>
    <r>
      <rPr>
        <i/>
        <sz val="9"/>
        <rFont val="Arial"/>
        <family val="2"/>
        <charset val="204"/>
      </rPr>
      <t xml:space="preserve">
прим.= Перевозка вытесненного грунта (ВР поз. 69)</t>
    </r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</si>
  <si>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</si>
  <si>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Работа на отвале, группа грунтов 2-3</t>
    </r>
    <r>
      <rPr>
        <i/>
        <sz val="7"/>
        <rFont val="Arial"/>
        <family val="2"/>
        <charset val="204"/>
      </rPr>
      <t xml:space="preserve">
НР (16 руб.): 95% от ФОТ (17 руб.)
СП (9 руб.): 50% от ФОТ (17 руб.)</t>
    </r>
  </si>
  <si>
    <r>
      <t>0,1028</t>
    </r>
    <r>
      <rPr>
        <i/>
        <sz val="6"/>
        <rFont val="Arial"/>
        <family val="2"/>
        <charset val="204"/>
      </rPr>
      <t xml:space="preserve">
((100+2,8)) / 1000</t>
    </r>
  </si>
  <si>
    <r>
      <t>ТЕР01-01-013-14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</si>
  <si>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Разработка грунта с погрузкой на автомобили-самосвалы экскаваторами с ковшом вместимостью 0,5 (0,5-0,63) м3, группа грунтов 2</t>
    </r>
    <r>
      <rPr>
        <i/>
        <sz val="7"/>
        <rFont val="Arial"/>
        <family val="2"/>
        <charset val="204"/>
      </rPr>
      <t xml:space="preserve">
НР (69 руб.): 95% от ФОТ (73 руб.)
СП (37 руб.): 50% от ФОТ (73 руб.)</t>
    </r>
  </si>
  <si>
    <r>
      <t>0,05</t>
    </r>
    <r>
      <rPr>
        <i/>
        <sz val="6"/>
        <rFont val="Arial"/>
        <family val="2"/>
        <charset val="204"/>
      </rPr>
      <t xml:space="preserve">
ОКР((47,5*1,05) / 1000; 3)</t>
    </r>
  </si>
  <si>
    <r>
      <t>ТЕР01-01-033-02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</si>
  <si>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Засыпка траншей и котлованов с перемещением грунта до 5 м бульдозерами мощностью 59 кВт (80 л.с.), группа грунтов 2</t>
    </r>
    <r>
      <rPr>
        <i/>
        <sz val="7"/>
        <rFont val="Arial"/>
        <family val="2"/>
        <charset val="204"/>
      </rPr>
      <t xml:space="preserve">
НР (10 руб.): 95% от ФОТ (11 руб.)
СП (6 руб.): 50% от ФОТ (11 руб.)</t>
    </r>
  </si>
  <si>
    <r>
      <t>ТЕР01-02-005-01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</si>
  <si>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Уплотнение грунта пневматическими трамбовками, группа грунтов 1-2</t>
    </r>
    <r>
      <rPr>
        <i/>
        <sz val="7"/>
        <rFont val="Arial"/>
        <family val="2"/>
        <charset val="204"/>
      </rPr>
      <t xml:space="preserve">
НР (159 руб.): 95% от ФОТ (167 руб.)
СП (84 руб.): 50% от ФОТ (167 руб.)</t>
    </r>
  </si>
  <si>
    <t>100 м3 уплотненного грунта</t>
  </si>
  <si>
    <r>
      <t>0,5</t>
    </r>
    <r>
      <rPr>
        <i/>
        <sz val="6"/>
        <rFont val="Arial"/>
        <family val="2"/>
        <charset val="204"/>
      </rPr>
      <t xml:space="preserve">
ОКР((47,5*1,05) / 100; 2)</t>
    </r>
  </si>
  <si>
    <t xml:space="preserve">  Итого по разделу 7 Лист 14. Схемы расположения фундаментов Фм1 - Фм6</t>
  </si>
  <si>
    <t xml:space="preserve">                           Раздел 8. Лист 15. Фундаменты Фм1, Фм2</t>
  </si>
  <si>
    <t xml:space="preserve">                           Фм1 - 1 шт.</t>
  </si>
  <si>
    <r>
      <t>Уплотнение грунта щебнем</t>
    </r>
    <r>
      <rPr>
        <i/>
        <sz val="7"/>
        <rFont val="Arial"/>
        <family val="2"/>
        <charset val="204"/>
      </rPr>
      <t xml:space="preserve">
НР 123% от ФОТ
СП 75% от ФОТ</t>
    </r>
  </si>
  <si>
    <r>
      <t>0,004</t>
    </r>
    <r>
      <rPr>
        <i/>
        <sz val="6"/>
        <rFont val="Arial"/>
        <family val="2"/>
        <charset val="204"/>
      </rPr>
      <t xml:space="preserve">
ОКР((0,95*0,4) / 100; 3)</t>
    </r>
  </si>
  <si>
    <r>
      <t>ТЕР06-01-005-04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</si>
  <si>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железобетонных фундаментов общего назначения объемом до 5 м3</t>
    </r>
    <r>
      <rPr>
        <i/>
        <sz val="7"/>
        <rFont val="Arial"/>
        <family val="2"/>
        <charset val="204"/>
      </rPr>
      <t xml:space="preserve">
НР (20 руб.): 105% от ФОТ (19 руб.)
СП (12 руб.): 65% от ФОТ (19 руб.)</t>
    </r>
  </si>
  <si>
    <t>100 м3 бетона и железобетона в деле</t>
  </si>
  <si>
    <r>
      <t>0,002</t>
    </r>
    <r>
      <rPr>
        <i/>
        <sz val="6"/>
        <rFont val="Arial"/>
        <family val="2"/>
        <charset val="204"/>
      </rPr>
      <t xml:space="preserve">
0,2 / 100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</si>
  <si>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С1</t>
    </r>
  </si>
  <si>
    <r>
      <t>0,0054</t>
    </r>
    <r>
      <rPr>
        <i/>
        <sz val="6"/>
        <rFont val="Arial"/>
        <family val="2"/>
        <charset val="204"/>
      </rPr>
      <t xml:space="preserve">
2*2,7/1000</t>
    </r>
  </si>
  <si>
    <r>
      <t>ТСЦ-204-0004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</si>
  <si>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Горячекатаная арматурная сталь гладкая класса А-I, диаметром 12 мм</t>
  </si>
  <si>
    <r>
      <t>0,003</t>
    </r>
    <r>
      <rPr>
        <i/>
        <sz val="6"/>
        <rFont val="Arial"/>
        <family val="2"/>
        <charset val="204"/>
      </rPr>
      <t xml:space="preserve">
ОКР(6*0,45/1000; 3)</t>
    </r>
  </si>
  <si>
    <r>
      <t>ТЕР06-01-015-03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поз.2</t>
    </r>
  </si>
  <si>
    <r>
      <t>Установка анкерных болтов при бетонировании со связями из арматуры</t>
    </r>
    <r>
      <rPr>
        <i/>
        <sz val="7"/>
        <rFont val="Arial"/>
        <family val="2"/>
        <charset val="204"/>
      </rPr>
      <t xml:space="preserve">
НР (12 руб.): 105% от ФОТ (11 руб.)
СП (7 руб.): 65% от ФОТ (11 руб.)</t>
    </r>
  </si>
  <si>
    <r>
      <t>0,004</t>
    </r>
    <r>
      <rPr>
        <i/>
        <sz val="6"/>
        <rFont val="Arial"/>
        <family val="2"/>
        <charset val="204"/>
      </rPr>
      <t xml:space="preserve">
ОКР(4*0,97/1000; 3)</t>
    </r>
  </si>
  <si>
    <r>
      <t>ТЕР06-01-013-01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 необходимости (Тт, поз.6)</t>
    </r>
  </si>
  <si>
    <r>
      <t>Устройство подливки толщиной 20 мм</t>
    </r>
    <r>
      <rPr>
        <i/>
        <sz val="7"/>
        <rFont val="Arial"/>
        <family val="2"/>
        <charset val="204"/>
      </rPr>
      <t xml:space="preserve">
НР (4 руб.): 105% от ФОТ (4 руб.)
СП (3 руб.): 65% от ФОТ (4 руб.)</t>
    </r>
  </si>
  <si>
    <t>100 м2 подливки под оборудование</t>
  </si>
  <si>
    <r>
      <t>ТСЦ-401-0086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</si>
  <si>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10 мм, класс В15 (М200)</t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</si>
  <si>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(7 руб.): 123% от ФОТ (6 руб.)
СП (5 руб.): 75% от ФОТ (6 руб.)</t>
    </r>
  </si>
  <si>
    <r>
      <t>0,002</t>
    </r>
    <r>
      <rPr>
        <i/>
        <sz val="6"/>
        <rFont val="Arial"/>
        <family val="2"/>
        <charset val="204"/>
      </rPr>
      <t xml:space="preserve">
ОКР((0,01/0,05)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</si>
  <si>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ПЗ=6 (ОЗП=6; ЭМ=6 к расх.; ЗПМ=6; МАТ=6 к расх.; ТЗ=6; ТЗМ=6)
НР (6 руб.): 123% от ФОТ (5 руб.)
СП (4 руб.): 75% от ФОТ (5 руб.)</t>
    </r>
  </si>
  <si>
    <r>
      <t>Устройство плинтусов цементных</t>
    </r>
    <r>
      <rPr>
        <i/>
        <sz val="7"/>
        <rFont val="Arial"/>
        <family val="2"/>
        <charset val="204"/>
      </rPr>
      <t xml:space="preserve">
НР (7 руб.): 123% от ФОТ (6 руб.)
СП (5 руб.): 75% от ФОТ (6 руб.)</t>
    </r>
  </si>
  <si>
    <r>
      <t>0,027</t>
    </r>
    <r>
      <rPr>
        <i/>
        <sz val="6"/>
        <rFont val="Arial"/>
        <family val="2"/>
        <charset val="204"/>
      </rPr>
      <t xml:space="preserve">
(0,95+0,95+0,4+0,4) / 100</t>
    </r>
  </si>
  <si>
    <t xml:space="preserve">                           Фм2 - 1 шт.</t>
  </si>
  <si>
    <r>
      <t>0,001</t>
    </r>
    <r>
      <rPr>
        <i/>
        <sz val="6"/>
        <rFont val="Arial"/>
        <family val="2"/>
        <charset val="204"/>
      </rPr>
      <t xml:space="preserve">
ОКР((0,3*0,3) / 100; 3)</t>
    </r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</si>
  <si>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НР 105% от ФОТ
СП 65% от ФОТ</t>
    </r>
  </si>
  <si>
    <r>
      <t>0,0001</t>
    </r>
    <r>
      <rPr>
        <i/>
        <sz val="6"/>
        <rFont val="Arial"/>
        <family val="2"/>
        <charset val="204"/>
      </rPr>
      <t xml:space="preserve">
0,01 / 100</t>
    </r>
  </si>
  <si>
    <r>
      <t>Устройство железобетонных фундаментов общего назначения объемом до 5 м3</t>
    </r>
    <r>
      <rPr>
        <i/>
        <sz val="7"/>
        <rFont val="Arial"/>
        <family val="2"/>
        <charset val="204"/>
      </rPr>
      <t xml:space="preserve">
НР (8 руб.): 105% от ФОТ (8 руб.)
СП (5 руб.): 65% от ФОТ (8 руб.)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</si>
  <si>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С2</t>
    </r>
  </si>
  <si>
    <r>
      <t>0,001</t>
    </r>
    <r>
      <rPr>
        <i/>
        <sz val="6"/>
        <rFont val="Arial"/>
        <family val="2"/>
        <charset val="204"/>
      </rPr>
      <t xml:space="preserve">
2*0,5/1000</t>
    </r>
  </si>
  <si>
    <r>
      <t>0,002</t>
    </r>
    <r>
      <rPr>
        <i/>
        <sz val="6"/>
        <rFont val="Arial"/>
        <family val="2"/>
        <charset val="204"/>
      </rPr>
      <t xml:space="preserve">
ОКР(4*0,47/1000; 3)</t>
    </r>
  </si>
  <si>
    <r>
      <t>ТЕР06-01-015-03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поз.4</t>
    </r>
  </si>
  <si>
    <r>
      <t>Установка анкерных болтов при бетонировании со связями из арматуры</t>
    </r>
    <r>
      <rPr>
        <i/>
        <sz val="7"/>
        <rFont val="Arial"/>
        <family val="2"/>
        <charset val="204"/>
      </rPr>
      <t xml:space="preserve">
НР (5 руб.): 105% от ФОТ (5 руб.)
СП (3 руб.): 65% от ФОТ (5 руб.)</t>
    </r>
  </si>
  <si>
    <r>
      <t>0,002</t>
    </r>
    <r>
      <rPr>
        <i/>
        <sz val="6"/>
        <rFont val="Arial"/>
        <family val="2"/>
        <charset val="204"/>
      </rPr>
      <t xml:space="preserve">
ОКР(4*0,44/1000; 3)</t>
    </r>
  </si>
  <si>
    <r>
      <t>Устройство подливки толщиной 20 мм</t>
    </r>
    <r>
      <rPr>
        <i/>
        <sz val="7"/>
        <rFont val="Arial"/>
        <family val="2"/>
        <charset val="204"/>
      </rPr>
      <t xml:space="preserve">
НР (1 руб.): 105% от ФОТ (1 руб.)
СП (1 руб.): 65% от ФОТ (1 руб.)</t>
    </r>
  </si>
  <si>
    <r>
      <t>Устройство плинтусов цементных</t>
    </r>
    <r>
      <rPr>
        <i/>
        <sz val="7"/>
        <rFont val="Arial"/>
        <family val="2"/>
        <charset val="204"/>
      </rPr>
      <t xml:space="preserve">
НР (5 руб.): 123% от ФОТ (4 руб.)
СП (3 руб.): 75% от ФОТ (4 руб.)</t>
    </r>
  </si>
  <si>
    <r>
      <t>0,012</t>
    </r>
    <r>
      <rPr>
        <i/>
        <sz val="6"/>
        <rFont val="Arial"/>
        <family val="2"/>
        <charset val="204"/>
      </rPr>
      <t xml:space="preserve">
(0,3*4) / 100</t>
    </r>
  </si>
  <si>
    <t xml:space="preserve">  Итого по разделу 8 Лист 15. Фундаменты Фм1, Фм2</t>
  </si>
  <si>
    <t xml:space="preserve">                           Раздел 9. Лист 16. Фундаменты Фм3, Фм4</t>
  </si>
  <si>
    <t xml:space="preserve">                           Фм3 - 1 шт.</t>
  </si>
  <si>
    <r>
      <t>0,003</t>
    </r>
    <r>
      <rPr>
        <i/>
        <sz val="6"/>
        <rFont val="Arial"/>
        <family val="2"/>
        <charset val="204"/>
      </rPr>
      <t xml:space="preserve">
ОКР((0,95*0,365) / 100; 3)</t>
    </r>
  </si>
  <si>
    <r>
      <t>0,0044</t>
    </r>
    <r>
      <rPr>
        <i/>
        <sz val="6"/>
        <rFont val="Arial"/>
        <family val="2"/>
        <charset val="204"/>
      </rPr>
      <t xml:space="preserve">
2*2,2/1000</t>
    </r>
  </si>
  <si>
    <r>
      <t>0,003</t>
    </r>
    <r>
      <rPr>
        <i/>
        <sz val="6"/>
        <rFont val="Arial"/>
        <family val="2"/>
        <charset val="204"/>
      </rPr>
      <t xml:space="preserve">
ОКР(6*0,47/1000; 3)</t>
    </r>
  </si>
  <si>
    <r>
      <t>ТЕР06-01-013-01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(по необходимости) Тт, поз.6</t>
    </r>
  </si>
  <si>
    <r>
      <t>0,0263</t>
    </r>
    <r>
      <rPr>
        <i/>
        <sz val="6"/>
        <rFont val="Arial"/>
        <family val="2"/>
        <charset val="204"/>
      </rPr>
      <t xml:space="preserve">
(0,95+0,95+0,365+0,365) / 100</t>
    </r>
  </si>
  <si>
    <t xml:space="preserve">                           Фм4 - 1 шт.</t>
  </si>
  <si>
    <t xml:space="preserve">  Итого по разделу 9 Лист 16. Фундаменты Фм3, Фм4</t>
  </si>
  <si>
    <t xml:space="preserve">                           Раздел 10. Лист 17.  Фундамент Фм5</t>
  </si>
  <si>
    <t xml:space="preserve">                           Фм5 - 4 шт.</t>
  </si>
  <si>
    <r>
      <t>Уплотнение грунта щебнем</t>
    </r>
    <r>
      <rPr>
        <i/>
        <sz val="7"/>
        <rFont val="Arial"/>
        <family val="2"/>
        <charset val="204"/>
      </rPr>
      <t xml:space="preserve">
НР (6 руб.): 123% от ФОТ (5 руб.)
СП (4 руб.): 75% от ФОТ (5 руб.)</t>
    </r>
  </si>
  <si>
    <r>
      <t>0,03</t>
    </r>
    <r>
      <rPr>
        <i/>
        <sz val="6"/>
        <rFont val="Arial"/>
        <family val="2"/>
        <charset val="204"/>
      </rPr>
      <t xml:space="preserve">
ОКР((1,25*0,6*4) / 100; 3)</t>
    </r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</si>
  <si>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НР (15 руб.): 105% от ФОТ (14 руб.)
СП (9 руб.): 65% от ФОТ (14 руб.)</t>
    </r>
  </si>
  <si>
    <r>
      <t>0,004</t>
    </r>
    <r>
      <rPr>
        <i/>
        <sz val="6"/>
        <rFont val="Arial"/>
        <family val="2"/>
        <charset val="204"/>
      </rPr>
      <t xml:space="preserve">
(0,1*4) / 100</t>
    </r>
  </si>
  <si>
    <r>
      <t>-0,408</t>
    </r>
    <r>
      <rPr>
        <i/>
        <sz val="6"/>
        <rFont val="Arial"/>
        <family val="2"/>
        <charset val="204"/>
      </rPr>
      <t xml:space="preserve">
-0,102*4</t>
    </r>
  </si>
  <si>
    <r>
      <t>0,408</t>
    </r>
    <r>
      <rPr>
        <i/>
        <sz val="6"/>
        <rFont val="Arial"/>
        <family val="2"/>
        <charset val="204"/>
      </rPr>
      <t xml:space="preserve">
0,102*4</t>
    </r>
  </si>
  <si>
    <r>
      <t>Устройство железобетонных фундаментов общего назначения объемом до 5 м3</t>
    </r>
    <r>
      <rPr>
        <i/>
        <sz val="7"/>
        <rFont val="Arial"/>
        <family val="2"/>
        <charset val="204"/>
      </rPr>
      <t xml:space="preserve">
НР (436 руб.): 105% от ФОТ (415 руб.)
СП (270 руб.): 65% от ФОТ (415 руб.)</t>
    </r>
  </si>
  <si>
    <r>
      <t>0,042</t>
    </r>
    <r>
      <rPr>
        <i/>
        <sz val="6"/>
        <rFont val="Arial"/>
        <family val="2"/>
        <charset val="204"/>
      </rPr>
      <t xml:space="preserve">
(1,05*4) / 100</t>
    </r>
  </si>
  <si>
    <r>
      <t>ТСЦ-204-0069
Постан.Правит.Свердл.обл. от 10.11.10 №1616-ПП</t>
    </r>
    <r>
      <rPr>
        <i/>
        <sz val="9"/>
        <rFont val="Arial"/>
        <family val="2"/>
        <charset val="204"/>
      </rPr>
      <t xml:space="preserve">
С1,С2,С3</t>
    </r>
  </si>
  <si>
    <r>
      <t>0,242</t>
    </r>
    <r>
      <rPr>
        <i/>
        <sz val="6"/>
        <rFont val="Arial"/>
        <family val="2"/>
        <charset val="204"/>
      </rPr>
      <t xml:space="preserve">
ОКР((2*5,5/1000+2*5,6/1000+2*19,2/1000)*4; 3)</t>
    </r>
  </si>
  <si>
    <r>
      <t>ТЕР06-01-015-03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поз.1</t>
    </r>
  </si>
  <si>
    <r>
      <t>Установка анкерных болтов при бетонировании со связями из арматуры</t>
    </r>
    <r>
      <rPr>
        <i/>
        <sz val="7"/>
        <rFont val="Arial"/>
        <family val="2"/>
        <charset val="204"/>
      </rPr>
      <t xml:space="preserve">
НР (40 руб.): 105% от ФОТ (38 руб.)
СП (25 руб.): 65% от ФОТ (38 руб.)</t>
    </r>
  </si>
  <si>
    <r>
      <t>0,014</t>
    </r>
    <r>
      <rPr>
        <i/>
        <sz val="6"/>
        <rFont val="Arial"/>
        <family val="2"/>
        <charset val="204"/>
      </rPr>
      <t xml:space="preserve">
ОКР(2*1,81/1000*4; 3)</t>
    </r>
  </si>
  <si>
    <r>
      <t>Устройство подливки толщиной 20 мм</t>
    </r>
    <r>
      <rPr>
        <i/>
        <sz val="7"/>
        <rFont val="Arial"/>
        <family val="2"/>
        <charset val="204"/>
      </rPr>
      <t xml:space="preserve">
НР (30 руб.): 105% от ФОТ (29 руб.)
СП (19 руб.): 65% от ФОТ (29 руб.)</t>
    </r>
  </si>
  <si>
    <r>
      <t>-0,0652</t>
    </r>
    <r>
      <rPr>
        <i/>
        <sz val="6"/>
        <rFont val="Arial"/>
        <family val="2"/>
        <charset val="204"/>
      </rPr>
      <t xml:space="preserve">
-0,0163*4</t>
    </r>
  </si>
  <si>
    <r>
      <t>0,0652</t>
    </r>
    <r>
      <rPr>
        <i/>
        <sz val="6"/>
        <rFont val="Arial"/>
        <family val="2"/>
        <charset val="204"/>
      </rPr>
      <t xml:space="preserve">
0,0163*4</t>
    </r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</si>
  <si>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(185 руб.): 123% от ФОТ (150 руб.)
СП (113 руб.): 75% от ФОТ (150 руб.)</t>
    </r>
  </si>
  <si>
    <r>
      <t>0,04</t>
    </r>
    <r>
      <rPr>
        <i/>
        <sz val="6"/>
        <rFont val="Arial"/>
        <family val="2"/>
        <charset val="204"/>
      </rPr>
      <t xml:space="preserve">
ОКР((0,1/0,1*4)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</si>
  <si>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ПЗ=16 (ОЗП=16; ЭМ=16 к расх.; ЗПМ=16; МАТ=16 к расх.; ТЗ=16; ТЗМ=16)
НР (293 руб.): 123% от ФОТ (238 руб.)
СП (179 руб.): 75% от ФОТ (238 руб.)</t>
    </r>
  </si>
  <si>
    <t xml:space="preserve">  Итого по разделу 10 Лист 17.  Фундамент Фм5</t>
  </si>
  <si>
    <t xml:space="preserve">                           Раздел 11. Лист 18. Фундамент Фм6</t>
  </si>
  <si>
    <t xml:space="preserve">                           Фм6 -2 шт.</t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</si>
  <si>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НР (104 руб.): 105% от ФОТ (99 руб.)
СП (64 руб.): 65% от ФОТ (99 руб.)</t>
    </r>
  </si>
  <si>
    <r>
      <t>0,03</t>
    </r>
    <r>
      <rPr>
        <i/>
        <sz val="6"/>
        <rFont val="Arial"/>
        <family val="2"/>
        <charset val="204"/>
      </rPr>
      <t xml:space="preserve">
(1,5*2) / 100</t>
    </r>
  </si>
  <si>
    <r>
      <t>Устройство железобетонных фундаментов общего назначения объемом до 5 м3</t>
    </r>
    <r>
      <rPr>
        <i/>
        <sz val="7"/>
        <rFont val="Arial"/>
        <family val="2"/>
        <charset val="204"/>
      </rPr>
      <t xml:space="preserve">
НР (4838 руб.): 105% от ФОТ (4608 руб.)
СП (2995 руб.): 65% от ФОТ (4608 руб.)</t>
    </r>
  </si>
  <si>
    <r>
      <t>0,548</t>
    </r>
    <r>
      <rPr>
        <i/>
        <sz val="6"/>
        <rFont val="Arial"/>
        <family val="2"/>
        <charset val="204"/>
      </rPr>
      <t xml:space="preserve">
(27,4*2) / 100</t>
    </r>
  </si>
  <si>
    <t>Тех.часть ТСЦ  Приложение 4, п. 5, таб. 2 (надбавка по морозостойкости)</t>
  </si>
  <si>
    <t>Бетон тяжелый, крупность заполнителя 20 мм, класс В15 (М200)  F150</t>
  </si>
  <si>
    <r>
      <t>8,98</t>
    </r>
    <r>
      <rPr>
        <i/>
        <sz val="6"/>
        <rFont val="Arial"/>
        <family val="2"/>
        <charset val="204"/>
      </rPr>
      <t xml:space="preserve">
448,82*0,02</t>
    </r>
  </si>
  <si>
    <r>
      <t>1,01</t>
    </r>
    <r>
      <rPr>
        <i/>
        <sz val="6"/>
        <rFont val="Arial"/>
        <family val="2"/>
        <charset val="204"/>
      </rPr>
      <t xml:space="preserve">
ОКР(2*109/1000*2+2*19,2/1000*2+2*124,4/1000*2; 3)</t>
    </r>
  </si>
  <si>
    <r>
      <t>ТЕР06-01-013-01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по необходимости (Тт, поз.9)</t>
    </r>
  </si>
  <si>
    <r>
      <t>Устройство подливки толщиной 20 мм</t>
    </r>
    <r>
      <rPr>
        <i/>
        <sz val="7"/>
        <rFont val="Arial"/>
        <family val="2"/>
        <charset val="204"/>
      </rPr>
      <t xml:space="preserve">
НР (218 руб.): 105% от ФОТ (208 руб.)
СП (135 руб.): 65% от ФОТ (208 руб.)</t>
    </r>
  </si>
  <si>
    <r>
      <t>0,249</t>
    </r>
    <r>
      <rPr>
        <i/>
        <sz val="6"/>
        <rFont val="Arial"/>
        <family val="2"/>
        <charset val="204"/>
      </rPr>
      <t xml:space="preserve">
ОКР((8,9*1,4*2) / 100; 3)</t>
    </r>
  </si>
  <si>
    <r>
      <t>ТЕР08-01-003-07
Постан.Правит.Свердл.обл. от 10.11.10 №1616-ПП</t>
    </r>
    <r>
      <rPr>
        <i/>
        <sz val="9"/>
        <rFont val="Arial"/>
        <family val="2"/>
        <charset val="204"/>
      </rPr>
      <t xml:space="preserve">
ВР поз.76</t>
    </r>
  </si>
  <si>
    <r>
      <t>Гидроизоляция боковая обмазочная битумная в 2 слоя по выровненной поверхности бутовой кладки, кирпичу, бетону</t>
    </r>
    <r>
      <rPr>
        <i/>
        <sz val="7"/>
        <rFont val="Arial"/>
        <family val="2"/>
        <charset val="204"/>
      </rPr>
      <t xml:space="preserve">
НР (415 руб.): 122% от ФОТ (340 руб.)
СП (272 руб.): 80% от ФОТ (340 руб.)</t>
    </r>
  </si>
  <si>
    <t>100 м2 изолируемой поверхности</t>
  </si>
  <si>
    <r>
      <t>0,83</t>
    </r>
    <r>
      <rPr>
        <i/>
        <sz val="6"/>
        <rFont val="Arial"/>
        <family val="2"/>
        <charset val="204"/>
      </rPr>
      <t xml:space="preserve">
83 / 100</t>
    </r>
  </si>
  <si>
    <t xml:space="preserve">  Итого по разделу 11 Лист 18. Фундамент Фм6</t>
  </si>
  <si>
    <t xml:space="preserve">                           Раздел 12. Лист 19. Схема расположения кронштейнов К1  для крепления трубопроводов</t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</si>
  <si>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Монтаж кронштейна К1</t>
    </r>
  </si>
  <si>
    <r>
      <t>Монтаж опорных конструкций для крепления трубопроводов внутри зданий и сооружений массой до 0,1 т</t>
    </r>
    <r>
      <rPr>
        <i/>
        <sz val="7"/>
        <rFont val="Arial"/>
        <family val="2"/>
        <charset val="204"/>
      </rPr>
      <t xml:space="preserve">
НР (104 руб.): 90% от ФОТ (115 руб.)
СП (98 руб.): 85% от ФОТ (115 руб.)</t>
    </r>
  </si>
  <si>
    <r>
      <t>0,0661</t>
    </r>
    <r>
      <rPr>
        <i/>
        <sz val="6"/>
        <rFont val="Arial"/>
        <family val="2"/>
        <charset val="204"/>
      </rPr>
      <t xml:space="preserve">
2*15,4/1000+1*35,3/1000</t>
    </r>
  </si>
  <si>
    <r>
      <t>ТСЦ-101-1714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</si>
  <si>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Болты с гайками и шайбами строительные</t>
  </si>
  <si>
    <r>
      <t>368748 Анкер-шуруп HUS-H 14x160/50/70/90	(126,30 руб./шт)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</si>
  <si>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t xml:space="preserve">  Итого по разделу 12 Лист 19. Схема расположения кронштейнов К1  для крепления трубопроводов</t>
  </si>
  <si>
    <t xml:space="preserve">                           Раздел 13. Лист 20. Схема расположения фундаментов под стойки сетчатого ограждения</t>
  </si>
  <si>
    <t xml:space="preserve">                           Фм7 - 15 шт.</t>
  </si>
  <si>
    <r>
      <t>ТЕР01-02-031-04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</si>
  <si>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Бурение ям глубиной до 2 м бурильно-крановыми машинами на автомобиле, группа грунтов 2</t>
    </r>
    <r>
      <rPr>
        <i/>
        <sz val="7"/>
        <rFont val="Arial"/>
        <family val="2"/>
        <charset val="204"/>
      </rPr>
      <t xml:space="preserve">
НР (74 руб.): 80% от ФОТ (92 руб.)
СП (41 руб.): 45% от ФОТ (92 руб.)</t>
    </r>
  </si>
  <si>
    <t>100 ям</t>
  </si>
  <si>
    <r>
      <t>0,15</t>
    </r>
    <r>
      <rPr>
        <i/>
        <sz val="6"/>
        <rFont val="Arial"/>
        <family val="2"/>
        <charset val="204"/>
      </rPr>
      <t xml:space="preserve">
15 / 100</t>
    </r>
  </si>
  <si>
    <r>
      <t>ТЕР01-02-060-02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</si>
  <si>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Погрузка вручную неуплотненного грунта из штабелей и отвалов в транспортные средства, группа грунтов 2</t>
    </r>
    <r>
      <rPr>
        <i/>
        <sz val="7"/>
        <rFont val="Arial"/>
        <family val="2"/>
        <charset val="204"/>
      </rPr>
      <t xml:space="preserve">
НР (22 руб.): 80% от ФОТ (28 руб.)
СП (13 руб.): 45% от ФОТ (28 руб.)</t>
    </r>
  </si>
  <si>
    <r>
      <t>0,029</t>
    </r>
    <r>
      <rPr>
        <i/>
        <sz val="6"/>
        <rFont val="Arial"/>
        <family val="2"/>
        <charset val="204"/>
      </rPr>
      <t xml:space="preserve">
ОКР((0,192*15) / 100; 3)</t>
    </r>
  </si>
  <si>
    <r>
      <t>5,655</t>
    </r>
    <r>
      <rPr>
        <i/>
        <sz val="6"/>
        <rFont val="Arial"/>
        <family val="2"/>
        <charset val="204"/>
      </rPr>
      <t xml:space="preserve">
2,9*1,95</t>
    </r>
  </si>
  <si>
    <r>
      <t>ТЕР08-01-002-02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</si>
  <si>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основания под фундаменты щебеночного</t>
    </r>
    <r>
      <rPr>
        <i/>
        <sz val="7"/>
        <rFont val="Arial"/>
        <family val="2"/>
        <charset val="204"/>
      </rPr>
      <t xml:space="preserve">
НР (46 руб.): 122% от ФОТ (38 руб.)
СП (30 руб.): 80% от ФОТ (38 руб.)</t>
    </r>
  </si>
  <si>
    <t>1 м3 основания</t>
  </si>
  <si>
    <r>
      <t>0,75</t>
    </r>
    <r>
      <rPr>
        <i/>
        <sz val="6"/>
        <rFont val="Arial"/>
        <family val="2"/>
        <charset val="204"/>
      </rPr>
      <t xml:space="preserve">
0,05*15</t>
    </r>
  </si>
  <si>
    <r>
      <t>ТЕР26-01-054-03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Закрепление стеклоткани в сетке</t>
    </r>
  </si>
  <si>
    <r>
      <t>Оклеивание поверхности изоляции тканями стеклянными, хлопчатобумажными на клее ПВА</t>
    </r>
    <r>
      <rPr>
        <i/>
        <sz val="7"/>
        <rFont val="Arial"/>
        <family val="2"/>
        <charset val="204"/>
      </rPr>
      <t xml:space="preserve">
КОЭФ. К ПОЗИЦИИ:
МАТ=0 к расх.
НР (383 руб.): 100% от ФОТ (383 руб.)
СП (268 руб.): 70% от ФОТ (383 руб.)</t>
    </r>
  </si>
  <si>
    <r>
      <t>0,495</t>
    </r>
    <r>
      <rPr>
        <i/>
        <sz val="6"/>
        <rFont val="Arial"/>
        <family val="2"/>
        <charset val="204"/>
      </rPr>
      <t xml:space="preserve">
(3,3*15) / 100</t>
    </r>
  </si>
  <si>
    <r>
      <t>ТСЦ-104-0088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</si>
  <si>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0,05</t>
    </r>
    <r>
      <rPr>
        <i/>
        <sz val="6"/>
        <rFont val="Arial"/>
        <family val="2"/>
        <charset val="204"/>
      </rPr>
      <t xml:space="preserve">
ОКР((3,3*15) / 1000; 3)</t>
    </r>
  </si>
  <si>
    <r>
      <t>Устройство железобетонных фундаментов общего назначения объемом до 5 м3</t>
    </r>
    <r>
      <rPr>
        <i/>
        <sz val="7"/>
        <rFont val="Arial"/>
        <family val="2"/>
        <charset val="204"/>
      </rPr>
      <t xml:space="preserve">
НР (198 руб.): 105% от ФОТ (189 руб.)
СП (123 руб.): 65% от ФОТ (189 руб.)</t>
    </r>
  </si>
  <si>
    <r>
      <t>0,0225</t>
    </r>
    <r>
      <rPr>
        <i/>
        <sz val="6"/>
        <rFont val="Arial"/>
        <family val="2"/>
        <charset val="204"/>
      </rPr>
      <t xml:space="preserve">
(0,15*15) / 100</t>
    </r>
  </si>
  <si>
    <r>
      <t>ТСЦ-204-0069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</si>
  <si>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0,23</t>
    </r>
    <r>
      <rPr>
        <i/>
        <sz val="6"/>
        <rFont val="Arial"/>
        <family val="2"/>
        <charset val="204"/>
      </rPr>
      <t xml:space="preserve">
ОКР(1,65*4,44/1000*15+1*8,04/1000*15; 3)</t>
    </r>
  </si>
  <si>
    <r>
      <t>4,49</t>
    </r>
    <r>
      <rPr>
        <i/>
        <sz val="6"/>
        <rFont val="Arial"/>
        <family val="2"/>
        <charset val="204"/>
      </rPr>
      <t xml:space="preserve">
448,82*0,01</t>
    </r>
  </si>
  <si>
    <t xml:space="preserve">  Итого по разделу 13 Лист 20. Схема расположения фундаментов под стойки сетчатого ограждения</t>
  </si>
  <si>
    <t xml:space="preserve">                           Раздел 14. Лист 21. Схема расположения элементов сетчатого ограждения</t>
  </si>
  <si>
    <r>
      <t>ТЕР06-01-015-06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стоек Ст1</t>
    </r>
  </si>
  <si>
    <r>
      <t>Установка стальных конструкций, остающихся в теле бетона</t>
    </r>
    <r>
      <rPr>
        <i/>
        <sz val="7"/>
        <rFont val="Arial"/>
        <family val="2"/>
        <charset val="204"/>
      </rPr>
      <t xml:space="preserve">
НР (333 руб.): 105% от ФОТ (317 руб.)
СП (206 руб.): 65% от ФОТ (317 руб.)</t>
    </r>
  </si>
  <si>
    <r>
      <t>0,333</t>
    </r>
    <r>
      <rPr>
        <i/>
        <sz val="6"/>
        <rFont val="Arial"/>
        <family val="2"/>
        <charset val="204"/>
      </rPr>
      <t xml:space="preserve">
22,2/1000*15</t>
    </r>
  </si>
  <si>
    <r>
      <t>ТЕР09-03-046-03
Постан.Правит.Свердл.обл. от 10.11.10 №1616-ПП</t>
    </r>
    <r>
      <rPr>
        <i/>
        <sz val="9"/>
        <rFont val="Arial"/>
        <family val="2"/>
        <charset val="204"/>
      </rPr>
      <t xml:space="preserve">
Монтаж П1-П5</t>
    </r>
  </si>
  <si>
    <r>
      <t>Монтаж перегородок стальных, консольных, сетчатых</t>
    </r>
    <r>
      <rPr>
        <i/>
        <sz val="7"/>
        <rFont val="Arial"/>
        <family val="2"/>
        <charset val="204"/>
      </rPr>
      <t xml:space="preserve">
НР (473 руб.): 90% от ФОТ (526 руб.)
СП (447 руб.): 85% от ФОТ (526 руб.)</t>
    </r>
  </si>
  <si>
    <r>
      <t>0,537</t>
    </r>
    <r>
      <rPr>
        <i/>
        <sz val="6"/>
        <rFont val="Arial"/>
        <family val="2"/>
        <charset val="204"/>
      </rPr>
      <t xml:space="preserve">
ОКР((1,9*1,86*12+1,9*1,9*1+1,9*0,88*1+1,9*2,02*1+1,9*1,16*1) / 100; 3)</t>
    </r>
  </si>
  <si>
    <r>
      <t>ТСЦ-201-8223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</si>
  <si>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Панели оград сетчатые из сварной сетки (серия 3.017-1)</t>
  </si>
  <si>
    <r>
      <t>0,658</t>
    </r>
    <r>
      <rPr>
        <i/>
        <sz val="6"/>
        <rFont val="Arial"/>
        <family val="2"/>
        <charset val="204"/>
      </rPr>
      <t xml:space="preserve">
ОКР((42,2/1000*12+43,2/1000*1+30,4/1000*1+45/1000*1+32,1/1000*1)+0,1/1000*2+0,125/1000*2; 3)</t>
    </r>
  </si>
  <si>
    <r>
      <t>ТСЦ-101-0956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</si>
  <si>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Петля накладная</t>
  </si>
  <si>
    <r>
      <t>ТСЦ-111-0123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</si>
  <si>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Замок винтовой висячий с ключом А-19-00МСБ</t>
  </si>
  <si>
    <r>
      <t>ТЕР07-01-044-01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поз.1,2</t>
    </r>
  </si>
  <si>
    <r>
      <t>Установка арматурных стыковых накладок</t>
    </r>
    <r>
      <rPr>
        <i/>
        <sz val="7"/>
        <rFont val="Arial"/>
        <family val="2"/>
        <charset val="204"/>
      </rPr>
      <t xml:space="preserve">
НР (49 руб.): 130% от ФОТ (38 руб.)
СП (32 руб.): 85% от ФОТ (38 руб.)</t>
    </r>
  </si>
  <si>
    <r>
      <t>0,011</t>
    </r>
    <r>
      <rPr>
        <i/>
        <sz val="6"/>
        <rFont val="Arial"/>
        <family val="2"/>
        <charset val="204"/>
      </rPr>
      <t xml:space="preserve">
ОКР(0,25/1000*30+0,125/1000*24; 3)</t>
    </r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</si>
  <si>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поз.3,4</t>
    </r>
  </si>
  <si>
    <r>
      <t>Установка монтажных изделий массой до 20 кг</t>
    </r>
    <r>
      <rPr>
        <i/>
        <sz val="7"/>
        <rFont val="Arial"/>
        <family val="2"/>
        <charset val="204"/>
      </rPr>
      <t xml:space="preserve">
НР (5 руб.): 130% от ФОТ (4 руб.)
СП (3 руб.): 85% от ФОТ (4 руб.)</t>
    </r>
  </si>
  <si>
    <r>
      <t>0,005</t>
    </r>
    <r>
      <rPr>
        <i/>
        <sz val="6"/>
        <rFont val="Arial"/>
        <family val="2"/>
        <charset val="204"/>
      </rPr>
      <t xml:space="preserve">
ОКР(0,68/1000*2+1,02/1000*4; 3)</t>
    </r>
  </si>
  <si>
    <r>
      <t>ТЕР46-03-010-01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</si>
  <si>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Пробивка в бетонных стенах и полах толщиной 100 мм отверстий площадью до 20 см2</t>
    </r>
    <r>
      <rPr>
        <i/>
        <sz val="7"/>
        <rFont val="Arial"/>
        <family val="2"/>
        <charset val="204"/>
      </rPr>
      <t xml:space="preserve">
НР (15 руб.): 110% от ФОТ (14 руб.)
СП (10 руб.): 70% от ФОТ (14 руб.)</t>
    </r>
  </si>
  <si>
    <r>
      <t>ТЕР46-03-017-03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Заделка роствором</t>
    </r>
  </si>
  <si>
    <r>
      <t>Заделка отверстий, гнезд и борозд в стенах и перегородках железобетонных площадью до 0,1 м2</t>
    </r>
    <r>
      <rPr>
        <i/>
        <sz val="7"/>
        <rFont val="Arial"/>
        <family val="2"/>
        <charset val="204"/>
      </rPr>
      <t xml:space="preserve">
НР (12 руб.): 110% от ФОТ (11 руб.)
СП (8 руб.): 70% от ФОТ (11 руб.)</t>
    </r>
  </si>
  <si>
    <t xml:space="preserve">  Итого по разделу 14 Лист 21. Схема расположения элементов сетчатого ограждения</t>
  </si>
  <si>
    <t xml:space="preserve">                           Раздел 15. Лист 22. Схема расположения демонтируемых конструкций на отм.-3,500 между осями 4-6 и Д-К</t>
  </si>
  <si>
    <r>
      <t>ТЕР46-04-001-03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</si>
  <si>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железобетонных фундаментов</t>
    </r>
    <r>
      <rPr>
        <i/>
        <sz val="7"/>
        <rFont val="Arial"/>
        <family val="2"/>
        <charset val="204"/>
      </rPr>
      <t xml:space="preserve">
НР (182 руб.): 110% от ФОТ (165 руб.)
СП (116 руб.): 70% от ФОТ (165 руб.)</t>
    </r>
  </si>
  <si>
    <r>
      <t>ТЕР09-03-031-01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Демонтаж покрытий каналов и др. м/к</t>
    </r>
  </si>
  <si>
    <r>
      <t>Монтаж щитов и блоков встроенных площадок с настилом из листовой стали, ребрами жесткости, составного сечения</t>
    </r>
    <r>
      <rPr>
        <i/>
        <sz val="7"/>
        <rFont val="Arial"/>
        <family val="2"/>
        <charset val="204"/>
      </rPr>
      <t xml:space="preserve">
КОЭФ. К ПОЗИЦИИ:
5.Прил.9.3_Разборка (демонтаж) металлических конструкций ОЗП=0,7; ЭМ=0,7 к расх.; ЗПМ=0,7; МАТ=0 к расх.; ТЗ=0,7; ТЗМ=0,7
НР (566 руб.): 90% от ФОТ (629 руб.)
СП (535 руб.): 85% от ФОТ (629 руб.)</t>
    </r>
  </si>
  <si>
    <r>
      <t>2,5</t>
    </r>
    <r>
      <rPr>
        <i/>
        <sz val="6"/>
        <rFont val="Arial"/>
        <family val="2"/>
        <charset val="204"/>
      </rPr>
      <t xml:space="preserve">
ОКР(0,4*2,5+1,5; 4)</t>
    </r>
  </si>
  <si>
    <t xml:space="preserve">                           полы, тип 1</t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</si>
  <si>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(1857 руб.): 123% от ФОТ (1510 руб.)
СП (1133 руб.): 75% от ФОТ (1510 руб.)</t>
    </r>
  </si>
  <si>
    <r>
      <t>0,4</t>
    </r>
    <r>
      <rPr>
        <i/>
        <sz val="6"/>
        <rFont val="Arial"/>
        <family val="2"/>
        <charset val="204"/>
      </rPr>
      <t xml:space="preserve">
ОКР(40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</si>
  <si>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ПЗ=6 (ОЗП=6; ЭМ=6 к расх.; ЗПМ=6; МАТ=6 к расх.; ТЗ=6; ТЗМ=6)
НР (1105 руб.): 123% от ФОТ (898 руб.)
СП (674 руб.): 75% от ФОТ (898 руб.)</t>
    </r>
  </si>
  <si>
    <t xml:space="preserve">                           полы, тип 2</t>
  </si>
  <si>
    <r>
      <t>Устройство покрытий мозаичных терраццо толщиной 20 мм без рисунка</t>
    </r>
    <r>
      <rPr>
        <i/>
        <sz val="7"/>
        <rFont val="Arial"/>
        <family val="2"/>
        <charset val="204"/>
      </rPr>
      <t xml:space="preserve">
НР (171 руб.): 123% от ФОТ (139 руб.)
СП (104 руб.): 75% от ФОТ (139 руб.)</t>
    </r>
  </si>
  <si>
    <r>
      <t>0,037</t>
    </r>
    <r>
      <rPr>
        <i/>
        <sz val="6"/>
        <rFont val="Arial"/>
        <family val="2"/>
        <charset val="204"/>
      </rPr>
      <t xml:space="preserve">
ОКР(3,7 / 100; 3)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</si>
  <si>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КОЭФ. К ПОЗИЦИИ:
ПЗ=8 (ОЗП=8; ЭМ=8 к расх.; ЗПМ=8; МАТ=8 к расх.; ТЗ=8; ТЗМ=8)
НР (135 руб.): 123% от ФОТ (110 руб.)
СП (83 руб.): 75% от ФОТ (110 руб.)</t>
    </r>
  </si>
  <si>
    <t xml:space="preserve">  Итого по разделу 15 Лист 22. Схема расположения демонтируемых конструкций на отм.-3,500 между осями 4-6 и Д-К</t>
  </si>
  <si>
    <t xml:space="preserve">  Итоги по разделу 1 Лист 8. Схема расположения кирпичной перегородки на отм.-3,500 между осями 7-8 и Р-Т. Разрезы 1-1 - 3-3. Узлы :</t>
  </si>
  <si>
    <t xml:space="preserve">    Защита строительных конструкций и оборудования от коррозии:</t>
  </si>
  <si>
    <t xml:space="preserve">      Накладные расходы 90% ФОТ (от 560)</t>
  </si>
  <si>
    <t xml:space="preserve">      Сметная прибыль 70% ФОТ (от 560)</t>
  </si>
  <si>
    <t xml:space="preserve">    материалы по цене поставщика:</t>
  </si>
  <si>
    <t xml:space="preserve">    Строительные металлические конструкции:</t>
  </si>
  <si>
    <t xml:space="preserve">      Накладные расходы 90% ФОТ (от 180)</t>
  </si>
  <si>
    <t xml:space="preserve">      Сметная прибыль 85% ФОТ (от 180)</t>
  </si>
  <si>
    <t xml:space="preserve">    Погрузо-разгрузочные работы:</t>
  </si>
  <si>
    <t xml:space="preserve">    Перевозка грузов автотранспортом:</t>
  </si>
  <si>
    <t xml:space="preserve">    Полы:</t>
  </si>
  <si>
    <t xml:space="preserve">      Накладные расходы 123% ФОТ (от 666)</t>
  </si>
  <si>
    <t xml:space="preserve">      Сметная прибыль 75% ФОТ (от 666)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</si>
  <si>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</si>
  <si>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ТЗМ=1,15"</t>
  </si>
  <si>
    <t xml:space="preserve">      Накладные расходы 110% ФОТ (от 535)</t>
  </si>
  <si>
    <t xml:space="preserve">      Сметная прибыль 70% ФОТ (от 535)</t>
  </si>
  <si>
    <t xml:space="preserve">    Конструкции из кирпича и блоков:</t>
  </si>
  <si>
    <t xml:space="preserve">      Накладные расходы 122% ФОТ (от 968)</t>
  </si>
  <si>
    <t xml:space="preserve">      Сметная прибыль 80% ФОТ (от 968)</t>
  </si>
  <si>
    <t xml:space="preserve">    Отделочные работы:</t>
  </si>
  <si>
    <t xml:space="preserve">      Накладные расходы 105% ФОТ (от 1 621)</t>
  </si>
  <si>
    <t xml:space="preserve">      Сметная прибыль 55% ФОТ (от 1 621)</t>
  </si>
  <si>
    <t xml:space="preserve">    Бетонные и железобетонные монолитные конструкции в промышленном строительстве:</t>
  </si>
  <si>
    <t xml:space="preserve">      Накладные расходы 105% ФОТ (от 109)</t>
  </si>
  <si>
    <t xml:space="preserve">      Сметная прибыль 65% ФОТ (от 109)</t>
  </si>
  <si>
    <t xml:space="preserve">    Бетонные и железобетонные монолитные конструкции в жилищно-гражданском строительстве:</t>
  </si>
  <si>
    <t xml:space="preserve">      Накладные расходы 120% ФОТ (от 23)</t>
  </si>
  <si>
    <t xml:space="preserve">      Сметная прибыль 77% ФОТ (от 23)</t>
  </si>
  <si>
    <t xml:space="preserve">    Проемы (ремонтно-строительные):</t>
  </si>
  <si>
    <t xml:space="preserve">      Накладные расходы 82% ФОТ (от 126)</t>
  </si>
  <si>
    <t xml:space="preserve">      Сметная прибыль 62% ФОТ (от 126)</t>
  </si>
  <si>
    <t xml:space="preserve">    Итого по разделу 1 Лист 8. Схема расположения кирпичной перегородки на отм.-3,500 между осями 7-8 и Р-Т. Разрезы 1-1 - 3-3. Узлы</t>
  </si>
  <si>
    <t xml:space="preserve">  Итоги по разделу 2 Лист 9. Схема расположения отверстий в стенах, перегородках и в плитах перекрытия на отм.+0,010 между осями 2-12 и Р-Т. Разрезы 1-1 и Р-Т :</t>
  </si>
  <si>
    <t xml:space="preserve">      Накладные расходы 123% ФОТ (от 120)</t>
  </si>
  <si>
    <t xml:space="preserve">      Сметная прибыль 75% ФОТ (от 120)</t>
  </si>
  <si>
    <t xml:space="preserve">    Бетонные и железобетонные сборные конструкции в промышленном строительстве:</t>
  </si>
  <si>
    <t xml:space="preserve">      Накладные расходы 130% ФОТ (от 94)</t>
  </si>
  <si>
    <t xml:space="preserve">      Сметная прибыль 85% ФОТ (от 94)</t>
  </si>
  <si>
    <t xml:space="preserve">      Накладные расходы 105% ФОТ (от 6)</t>
  </si>
  <si>
    <t xml:space="preserve">      Сметная прибыль 65% ФОТ (от 6)</t>
  </si>
  <si>
    <t xml:space="preserve">      Накладные расходы 110% ФОТ (от 824)</t>
  </si>
  <si>
    <t xml:space="preserve">      Сметная прибыль 70% ФОТ (от 824)</t>
  </si>
  <si>
    <t xml:space="preserve">    Теплоизоляционные работы:</t>
  </si>
  <si>
    <t xml:space="preserve">      Накладные расходы 100% ФОТ (от 166)</t>
  </si>
  <si>
    <t xml:space="preserve">      Сметная прибыль 70% ФОТ (от 166)</t>
  </si>
  <si>
    <t xml:space="preserve">    Итого по разделу 2 Лист 9. Схема расположения отверстий в стенах, перегородках и в плитах перекрытия на отм.+0,010 между осями 2-12 и Р-Т. Разрезы 1-1 и Р-Т</t>
  </si>
  <si>
    <t xml:space="preserve">  Итоги по разделу 3 Лист 10. Схемы расположения балок и настила на отм.-3,500 между осями 4-5 и Ж-И :</t>
  </si>
  <si>
    <t xml:space="preserve">      Накладные расходы 110% ФОТ (от 102)</t>
  </si>
  <si>
    <t xml:space="preserve">      Сметная прибыль 70% ФОТ (от 102)</t>
  </si>
  <si>
    <t xml:space="preserve">      Накладные расходы 90% ФОТ (от 1 176)</t>
  </si>
  <si>
    <t xml:space="preserve">      Сметная прибыль 85% ФОТ (от 1 176)</t>
  </si>
  <si>
    <t xml:space="preserve">      Накладные расходы 105% ФОТ (от 159)</t>
  </si>
  <si>
    <t xml:space="preserve">      Сметная прибыль 65% ФОТ (от 159)</t>
  </si>
  <si>
    <t xml:space="preserve">      Накладные расходы 123% ФОТ (от 92)</t>
  </si>
  <si>
    <t xml:space="preserve">      Сметная прибыль 75% ФОТ (от 92)</t>
  </si>
  <si>
    <t xml:space="preserve">    Итого по разделу 3 Лист 10. Схемы расположения балок и настила на отм.-3,500 между осями 4-5 и Ж-И</t>
  </si>
  <si>
    <t xml:space="preserve">  Итоги по разделу 4 Лист 11. Схема расположения канала Кл1 на отм.-3,500 между осями 5-6 и Ж-К :</t>
  </si>
  <si>
    <t xml:space="preserve">      Накладные расходы 90% ФОТ (от 18)</t>
  </si>
  <si>
    <t xml:space="preserve">      Сметная прибыль 85% ФОТ (от 18)</t>
  </si>
  <si>
    <t xml:space="preserve">    Стены (ремонтно-строительные):</t>
  </si>
  <si>
    <t xml:space="preserve">      Накладные расходы 86% ФОТ (от 58)</t>
  </si>
  <si>
    <t xml:space="preserve">      Сметная прибыль 70% ФОТ (от 58)</t>
  </si>
  <si>
    <t xml:space="preserve">      Накладные расходы 110% ФОТ (от 53)</t>
  </si>
  <si>
    <t xml:space="preserve">      Сметная прибыль 70% ФОТ (от 53)</t>
  </si>
  <si>
    <t xml:space="preserve">    Итого по разделу 4 Лист 11. Схема расположения канала Кл1 на отм.-3,500 между осями 5-6 и Ж-К</t>
  </si>
  <si>
    <t xml:space="preserve">  Итоги по разделу 5 Лист 12. Канал Кл1 :</t>
  </si>
  <si>
    <t xml:space="preserve">      Накладные расходы 123% ФОТ (от 1)</t>
  </si>
  <si>
    <t xml:space="preserve">      Сметная прибыль 75% ФОТ (от 1)</t>
  </si>
  <si>
    <t xml:space="preserve">      Накладные расходы 105% ФОТ (от 104)</t>
  </si>
  <si>
    <t xml:space="preserve">      Сметная прибыль 65% ФОТ (от 104)</t>
  </si>
  <si>
    <t xml:space="preserve">      Накладные расходы 110% ФОТ (от 120)</t>
  </si>
  <si>
    <t xml:space="preserve">      Сметная прибыль 70% ФОТ (от 120)</t>
  </si>
  <si>
    <t xml:space="preserve">    Итого по разделу 5 Лист 12. Канал Кл1</t>
  </si>
  <si>
    <t xml:space="preserve">  Итоги по разделу 6 Лист 13. Схема расположения подпольных каналов на отм.-3,500 мжду осями 5-8 и Р-Т :</t>
  </si>
  <si>
    <t xml:space="preserve">      Накладные расходы 90% ФОТ (от 250)</t>
  </si>
  <si>
    <t xml:space="preserve">      Сметная прибыль 85% ФОТ (от 250)</t>
  </si>
  <si>
    <t xml:space="preserve">      Накладные расходы 110% ФОТ (от 410)</t>
  </si>
  <si>
    <t xml:space="preserve">      Сметная прибыль 70% ФОТ (от 410)</t>
  </si>
  <si>
    <t xml:space="preserve">      Накладные расходы 105% ФОТ (от 366)</t>
  </si>
  <si>
    <t xml:space="preserve">      Сметная прибыль 65% ФОТ (от 366)</t>
  </si>
  <si>
    <t xml:space="preserve">      Накладные расходы 130% ФОТ (от 79)</t>
  </si>
  <si>
    <t xml:space="preserve">      Сметная прибыль 85% ФОТ (от 79)</t>
  </si>
  <si>
    <t xml:space="preserve">      Накладные расходы 122% ФОТ (от 183)</t>
  </si>
  <si>
    <t xml:space="preserve">      Сметная прибыль 80% ФОТ (от 183)</t>
  </si>
  <si>
    <t xml:space="preserve">      Накладные расходы 123% ФОТ (от 3 395)</t>
  </si>
  <si>
    <t xml:space="preserve">      Сметная прибыль 75% ФОТ (от 3 395)</t>
  </si>
  <si>
    <t xml:space="preserve">      Накладные расходы 100% ФОТ (от 38)</t>
  </si>
  <si>
    <t xml:space="preserve">      Сметная прибыль 70% ФОТ (от 38)</t>
  </si>
  <si>
    <t xml:space="preserve">    Итого по разделу 6 Лист 13. Схема расположения подпольных каналов на отм.-3,500 мжду осями 5-8 и Р-Т</t>
  </si>
  <si>
    <t xml:space="preserve">  Итоги по разделу 7 Лист 14. Схемы расположения фундаментов Фм1 - Фм6 :</t>
  </si>
  <si>
    <t xml:space="preserve">      Накладные расходы 105% ФОТ (от 34)</t>
  </si>
  <si>
    <t xml:space="preserve">      Сметная прибыль 55% ФОТ (от 34)</t>
  </si>
  <si>
    <t xml:space="preserve">      Накладные расходы 123% ФОТ (от 87)</t>
  </si>
  <si>
    <t xml:space="preserve">      Сметная прибыль 75% ФОТ (от 87)</t>
  </si>
  <si>
    <t xml:space="preserve">      Накладные расходы 110% ФОТ (от 150)</t>
  </si>
  <si>
    <t xml:space="preserve">      Сметная прибыль 70% ФОТ (от 150)</t>
  </si>
  <si>
    <t xml:space="preserve">    Земляные работы, выполняемые ручным способом (ремонтно-строительные):</t>
  </si>
  <si>
    <t xml:space="preserve">      Накладные расходы 75% ФОТ (от 330)</t>
  </si>
  <si>
    <t xml:space="preserve">      Сметная прибыль 45% ФОТ (от 330)</t>
  </si>
  <si>
    <t xml:space="preserve">    Земляные работы, выполняемые механизированным способом:</t>
  </si>
  <si>
    <t xml:space="preserve">      Накладные расходы 95% ФОТ (от 479)</t>
  </si>
  <si>
    <t xml:space="preserve">      Сметная прибыль 50% ФОТ (от 479)</t>
  </si>
  <si>
    <t xml:space="preserve">    Итого по разделу 7 Лист 14. Схемы расположения фундаментов Фм1 - Фм6</t>
  </si>
  <si>
    <t xml:space="preserve">  Итоги по разделу 8 Лист 15. Фундаменты Фм1, Фм2 :</t>
  </si>
  <si>
    <t xml:space="preserve">      Накладные расходы 123% ФОТ (от 34)</t>
  </si>
  <si>
    <t xml:space="preserve">      Сметная прибыль 75% ФОТ (от 34)</t>
  </si>
  <si>
    <t xml:space="preserve">      Накладные расходы 105% ФОТ (от 53)</t>
  </si>
  <si>
    <t xml:space="preserve">      Сметная прибыль 65% ФОТ (от 53)</t>
  </si>
  <si>
    <t xml:space="preserve">    Итого по разделу 8 Лист 15. Фундаменты Фм1, Фм2</t>
  </si>
  <si>
    <t xml:space="preserve">  Итоги по разделу 9 Лист 16. Фундаменты Фм3, Фм4 :</t>
  </si>
  <si>
    <t xml:space="preserve">    Итого по разделу 9 Лист 16. Фундаменты Фм3, Фм4</t>
  </si>
  <si>
    <t xml:space="preserve">  Итоги по разделу 10 Лист 17.  Фундамент Фм5 :</t>
  </si>
  <si>
    <t xml:space="preserve">      Накладные расходы 123% ФОТ (от 393)</t>
  </si>
  <si>
    <t xml:space="preserve">      Сметная прибыль 75% ФОТ (от 393)</t>
  </si>
  <si>
    <t xml:space="preserve">      Накладные расходы 105% ФОТ (от 496)</t>
  </si>
  <si>
    <t xml:space="preserve">      Сметная прибыль 65% ФОТ (от 496)</t>
  </si>
  <si>
    <t xml:space="preserve">    Итого по разделу 10 Лист 17.  Фундамент Фм5</t>
  </si>
  <si>
    <t xml:space="preserve">  Итоги по разделу 11 Лист 18. Фундамент Фм6 :</t>
  </si>
  <si>
    <t xml:space="preserve">      Всего с учетом "МДС35 пр.1 т.1 п.7._Строительство новых объектов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 ОЗП=1,15; ЭМ=1,15; ЗПМ=1,15; ТЗ=1,15; ТЗМ=1,15"</t>
  </si>
  <si>
    <t xml:space="preserve">      Накладные расходы 105% ФОТ (от 4 914)</t>
  </si>
  <si>
    <t xml:space="preserve">      Сметная прибыль 65% ФОТ (от 4 914)</t>
  </si>
  <si>
    <t xml:space="preserve">    Материалы для строительных работ:</t>
  </si>
  <si>
    <t xml:space="preserve">      Накладные расходы 122% ФОТ (от 340)</t>
  </si>
  <si>
    <t xml:space="preserve">      Сметная прибыль 80% ФОТ (от 340)</t>
  </si>
  <si>
    <t xml:space="preserve">    Итого по разделу 11 Лист 18. Фундамент Фм6</t>
  </si>
  <si>
    <t xml:space="preserve">  Итоги по разделу 12 Лист 19. Схема расположения кронштейнов К1  для крепления трубопроводов :</t>
  </si>
  <si>
    <t xml:space="preserve">      Накладные расходы 90% ФОТ (от 115)</t>
  </si>
  <si>
    <t xml:space="preserve">      Сметная прибыль 85% ФОТ (от 115)</t>
  </si>
  <si>
    <t xml:space="preserve">    Итого по разделу 12 Лист 19. Схема расположения кронштейнов К1  для крепления трубопроводов</t>
  </si>
  <si>
    <t xml:space="preserve">  Итоги по разделу 13 Лист 20. Схема расположения фундаментов под стойки сетчатого ограждения :</t>
  </si>
  <si>
    <t xml:space="preserve">    Земляные работы, выполняемые по другим видам работ (подготовительным, сопутствующим, укрепительным):</t>
  </si>
  <si>
    <t xml:space="preserve">      Накладные расходы 80% ФОТ (от 92)</t>
  </si>
  <si>
    <t xml:space="preserve">      Сметная прибыль 45% ФОТ (от 92)</t>
  </si>
  <si>
    <t xml:space="preserve">    Земляные работы, выполняемые ручным способом:</t>
  </si>
  <si>
    <t xml:space="preserve">      Накладные расходы 80% ФОТ (от 28)</t>
  </si>
  <si>
    <t xml:space="preserve">      Сметная прибыль 45% ФОТ (от 28)</t>
  </si>
  <si>
    <t xml:space="preserve">      Накладные расходы 122% ФОТ (от 38)</t>
  </si>
  <si>
    <t xml:space="preserve">      Сметная прибыль 80% ФОТ (от 38)</t>
  </si>
  <si>
    <t xml:space="preserve">      Накладные расходы 100% ФОТ (от 383)</t>
  </si>
  <si>
    <t xml:space="preserve">      Сметная прибыль 70% ФОТ (от 383)</t>
  </si>
  <si>
    <t xml:space="preserve">      Накладные расходы 105% ФОТ (от 189)</t>
  </si>
  <si>
    <t xml:space="preserve">      Сметная прибыль 65% ФОТ (от 189)</t>
  </si>
  <si>
    <t xml:space="preserve">    Итого по разделу 13 Лист 20. Схема расположения фундаментов под стойки сетчатого ограждения</t>
  </si>
  <si>
    <t xml:space="preserve">  Итоги по разделу 14 Лист 21. Схема расположения элементов сетчатого ограждения :</t>
  </si>
  <si>
    <t xml:space="preserve">      Накладные расходы 105% ФОТ (от 317)</t>
  </si>
  <si>
    <t xml:space="preserve">      Сметная прибыль 65% ФОТ (от 317)</t>
  </si>
  <si>
    <t xml:space="preserve">      Накладные расходы 90% ФОТ (от 526)</t>
  </si>
  <si>
    <t xml:space="preserve">      Сметная прибыль 85% ФОТ (от 526)</t>
  </si>
  <si>
    <t xml:space="preserve">      Накладные расходы 130% ФОТ (от 43)</t>
  </si>
  <si>
    <t xml:space="preserve">      Сметная прибыль 85% ФОТ (от 43)</t>
  </si>
  <si>
    <t xml:space="preserve">      Накладные расходы 110% ФОТ (от 26)</t>
  </si>
  <si>
    <t xml:space="preserve">      Сметная прибыль 70% ФОТ (от 26)</t>
  </si>
  <si>
    <t xml:space="preserve">    Итого по разделу 14 Лист 21. Схема расположения элементов сетчатого ограждения</t>
  </si>
  <si>
    <t xml:space="preserve">  Итоги по разделу 15 Лист 22. Схема расположения демонтируемых конструкций на отм.-3,500 между осями 4-6 и Д-К :</t>
  </si>
  <si>
    <t xml:space="preserve">      Накладные расходы 110% ФОТ (от 165)</t>
  </si>
  <si>
    <t xml:space="preserve">      Сметная прибыль 70% ФОТ (от 165)</t>
  </si>
  <si>
    <t xml:space="preserve">      Накладные расходы 90% ФОТ (от 629)</t>
  </si>
  <si>
    <t xml:space="preserve">      Сметная прибыль 85% ФОТ (от 629)</t>
  </si>
  <si>
    <t xml:space="preserve">      Накладные расходы 123% ФОТ (от 2 656)</t>
  </si>
  <si>
    <t xml:space="preserve">      Сметная прибыль 75% ФОТ (от 2 656)</t>
  </si>
  <si>
    <t xml:space="preserve">    Итого по разделу 15 Лист 22. Схема расположения демонтируемых конструкций на отм.-3,500 между осями 4-6 и Д-К</t>
  </si>
  <si>
    <t>ЛОКАЛЬНЫЙ СМЕТНЫЙ РАСЧЕТ № 04-40703-0-0-АС.ЛС изм.1</t>
  </si>
  <si>
    <t>04-40703-0-0-АС.ЛС изм.1    (913см6)</t>
  </si>
  <si>
    <t>Холодоснабжение</t>
  </si>
  <si>
    <t>Основание: РД 04-40703-0-0-ХС</t>
  </si>
  <si>
    <t>___________________________8940,806</t>
  </si>
  <si>
    <t>_______________________________________________________________________________________________345,787</t>
  </si>
  <si>
    <t>_______________________________________________________________________________________________755,904</t>
  </si>
  <si>
    <t>_______________________________________________________________________________________________7839,115</t>
  </si>
  <si>
    <t>___________________________131,839</t>
  </si>
  <si>
    <t>_______________________________________________________________________________________________8347,1</t>
  </si>
  <si>
    <t xml:space="preserve">                           Раздел 1. Внешний  контур.  Оборудование и монтажные работы</t>
  </si>
  <si>
    <r>
      <t>КП ООО "КЛИМАТ-КОНТРОЛЬ-ИНЖИНИРИНГ " №К/162-14 от 10.09.2014г.</t>
    </r>
    <r>
      <rPr>
        <i/>
        <sz val="9"/>
        <rFont val="Arial"/>
        <family val="2"/>
        <charset val="204"/>
      </rPr>
      <t xml:space="preserve">
лист 1   поз.1</t>
    </r>
  </si>
  <si>
    <r>
      <t>Машина холодильная (чиллер) с винтовыми компрессорами _x000D_
R134A и гликолеохлаждающим конденсатором_x000D_
с микропроцессорным управлением Prodialog Plus_x000D_
фирмы «Carrier» 30XW--0452 04-40703-0-0-ХС.ОЛ1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Заготовительно-складские расходы - согласно п.4.64 из МДС 81-35.2004 ПЗ=1,2% (ОЗП=1,2%; ЭМ=1,2%; МАТ=1,2%)</t>
    </r>
  </si>
  <si>
    <t xml:space="preserve">
196345*49,95</t>
  </si>
  <si>
    <r>
      <t>ТЕРм07-01-035-04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</si>
  <si>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Агрегат или машина компрессорно-конденсаторная, масса 2,6 т</t>
    </r>
    <r>
      <rPr>
        <i/>
        <sz val="7"/>
        <rFont val="Arial"/>
        <family val="2"/>
        <charset val="204"/>
      </rPr>
      <t xml:space="preserve">
НР (2525 руб.): 80% от ФОТ (3156 руб.)
СП (1894 руб.): 60% от ФОТ (3156 руб.)</t>
    </r>
  </si>
  <si>
    <r>
      <t>КП ООО "КЛИМАТ-КОНТРОЛЬ-ИНЖИНИРИНГ " №К/162-14 от 10.09.2014г.</t>
    </r>
    <r>
      <rPr>
        <i/>
        <sz val="9"/>
        <rFont val="Arial"/>
        <family val="2"/>
        <charset val="204"/>
      </rPr>
      <t xml:space="preserve">
лист 1   поз.2</t>
    </r>
  </si>
  <si>
    <r>
      <t>«Сухой» охладитель (драй-кулер) 	04-40703-0-0-ХС.ОЛ2_x000D_
09GHCA-194-8 09-6-H-264-1DN 125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Заготовительно-складские расходы - согласно п.4.64 из МДС 81-35.2004 ПЗ=1,2% (ОЗП=1,2%; ЭМ=1,2%; МАТ=1,2%)</t>
    </r>
  </si>
  <si>
    <t xml:space="preserve">
103275*49,95</t>
  </si>
  <si>
    <r>
      <t>ТЕРм37-01-014-07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</si>
  <si>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2 т</t>
    </r>
    <r>
      <rPr>
        <i/>
        <sz val="7"/>
        <rFont val="Arial"/>
        <family val="2"/>
        <charset val="204"/>
      </rPr>
      <t xml:space="preserve">
НР (5220 руб.): 80% от ФОТ (6525 руб.)
СП (3915 руб.): 60% от ФОТ (6525 руб.)</t>
    </r>
  </si>
  <si>
    <r>
      <t>Прайс ООО "ВИЛО РУС " от 07.10.2014</t>
    </r>
    <r>
      <rPr>
        <i/>
        <sz val="9"/>
        <rFont val="Arial"/>
        <family val="2"/>
        <charset val="204"/>
      </rPr>
      <t xml:space="preserve">
лист 1  поз.3</t>
    </r>
  </si>
  <si>
    <r>
      <t>Насос стандартный с сухим ротором_x000D_
Wilo-CronoLine-Il 80/160-15/2 (2-полюсный)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</si>
  <si>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2614*49,95</t>
  </si>
  <si>
    <r>
      <t>ТЕРм07-04-001-02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</si>
  <si>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  </r>
    <r>
      <rPr>
        <i/>
        <sz val="7"/>
        <rFont val="Arial"/>
        <family val="2"/>
        <charset val="204"/>
      </rPr>
      <t xml:space="preserve">
НР (1130 руб.): 80% от ФОТ (1412 руб.)
СП (847 руб.): 60% от ФОТ (1412 руб.)</t>
    </r>
  </si>
  <si>
    <r>
      <t>Прайс ООО "ВИЛО РУС " от 10.09.2014</t>
    </r>
    <r>
      <rPr>
        <i/>
        <sz val="9"/>
        <rFont val="Arial"/>
        <family val="2"/>
        <charset val="204"/>
      </rPr>
      <t xml:space="preserve">
лист 1  поз.4</t>
    </r>
  </si>
  <si>
    <r>
      <t>Насос Wilo-CronoLine-IL 40/170-5,5/2 N=5,5 кВт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</si>
  <si>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1547*49,95</t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</si>
  <si>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0,51-0,6 ПЗ=0,8 (ОЗП=0,8; ЭМ=0,8 к расх.; ЗПМ=0,8; МАТ=0,8 к расх.; ТЗ=0,8; ТЗМ=0,8)
НР (450 руб.): 80% от ФОТ (563 руб.)
СП (338 руб.): 60% от ФОТ (563 руб.)</t>
    </r>
  </si>
  <si>
    <r>
      <t>Прайс "VERNAX "</t>
    </r>
    <r>
      <rPr>
        <i/>
        <sz val="9"/>
        <rFont val="Arial"/>
        <family val="2"/>
        <charset val="204"/>
      </rPr>
      <t xml:space="preserve">
лист1  поз.5</t>
    </r>
  </si>
  <si>
    <r>
      <t>Бак расширительный мембранного типа фирмы Wester Line_x000D_
(экспанзомат) WRV 200 (V=200 л), Рр 0,5 МПа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</si>
  <si>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КП ООО"САМСОН-УРАЛ"</t>
    </r>
    <r>
      <rPr>
        <i/>
        <sz val="9"/>
        <rFont val="Arial"/>
        <family val="2"/>
        <charset val="204"/>
      </rPr>
      <t xml:space="preserve">
лист 2  поз.7</t>
    </r>
  </si>
  <si>
    <r>
      <t>Регулятор температуры прямого действия тип 4  PN16 DN 80, фирмы «Samson»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</si>
  <si>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8907*49,95</t>
  </si>
  <si>
    <r>
      <t>ТЕРм37-01-014-01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</si>
  <si>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0,03 т</t>
    </r>
    <r>
      <rPr>
        <i/>
        <sz val="7"/>
        <rFont val="Arial"/>
        <family val="2"/>
        <charset val="204"/>
      </rPr>
      <t xml:space="preserve">
НР (1151 руб.): 80% от ФОТ (1439 руб.)
СП (863 руб.): 60% от ФОТ (1439 руб.)</t>
    </r>
  </si>
  <si>
    <r>
      <t>КП ООО"САМСОН-УРАЛ"</t>
    </r>
    <r>
      <rPr>
        <i/>
        <sz val="9"/>
        <rFont val="Arial"/>
        <family val="2"/>
        <charset val="204"/>
      </rPr>
      <t xml:space="preserve">
лист 2  поз.8</t>
    </r>
  </si>
  <si>
    <r>
      <t>Грязеуловитель с фланцами Тип 2 N фирмы «Samson»_x000D_
фирмы «Samson», из нержавеющей стали, с двумя отверстиями_x000D_
для подключения манометра (G1/2) PN 16, DN 150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</si>
  <si>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3965*49,95</t>
  </si>
  <si>
    <r>
      <t>ТЕРм37-01-014-03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</si>
  <si>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0,1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0,51-0,6 ПЗ=0,8 (ОЗП=0,8; ЭМ=0,8 к расх.; ЗПМ=0,8; МАТ=0,8 к расх.; ТЗ=0,8; ТЗМ=0,8)
НР (566 руб.): 80% от ФОТ (707 руб.)
СП (424 руб.): 60% от ФОТ (707 руб.)</t>
    </r>
  </si>
  <si>
    <r>
      <t>Калькуляция №04-12/2291 от06.11.2014 ОАО"ЦПТИ"</t>
    </r>
    <r>
      <rPr>
        <i/>
        <sz val="9"/>
        <rFont val="Arial"/>
        <family val="2"/>
        <charset val="204"/>
      </rPr>
      <t xml:space="preserve">
лист 2  поз.9</t>
    </r>
  </si>
  <si>
    <r>
      <t>Емкость V=1 м3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крупного технологического оборудования ПЗ=1,005 (ОЗП=1,005; ЭМ=1,005; МАТ=1,005; ТЗ=1,005)</t>
    </r>
  </si>
  <si>
    <r>
      <t>ТЕРм37-01-002-04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</si>
  <si>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без механизмов в помещении, масса оборудования 0,5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0,51-0,6 ПЗ=0,8 (ОЗП=0,8; ЭМ=0,8 к расх.; ЗПМ=0,8; МАТ=0,8 к расх.; ТЗ=0,8; ТЗМ=0,8)
НР (1202 руб.): 80% от ФОТ (1503 руб.)
СП (902 руб.): 60% от ФОТ (1503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</si>
  <si>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2  поз.10</t>
    </r>
  </si>
  <si>
    <r>
      <t>Клапан обратный двойной DС2             PN10  DN 50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</si>
  <si>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поз.10</t>
    </r>
  </si>
  <si>
    <r>
      <t>Арматура фланцевая с ручным приводом или без привода водопроводная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(71 руб.): 80% от ФОТ (89 руб.)
СП (53 руб.): 60% от ФОТ (89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</si>
  <si>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2  поз.11</t>
    </r>
  </si>
  <si>
    <r>
      <t>Клапан обратный двойной DС2             PN10  DN1 50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</si>
  <si>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поз.11</t>
    </r>
  </si>
  <si>
    <r>
      <t>Арматура фланцевая с ручным приводом или без привода водопроводная на условное давление до 4 МПа, диаметр условного прохода 150 мм</t>
    </r>
    <r>
      <rPr>
        <i/>
        <sz val="7"/>
        <rFont val="Arial"/>
        <family val="2"/>
        <charset val="204"/>
      </rPr>
      <t xml:space="preserve">
НР (268 руб.): 80% от ФОТ (335 руб.)
СП (201 руб.): 60% от ФОТ (335 руб.)</t>
    </r>
  </si>
  <si>
    <r>
      <t>Прайс "КВО-АРМ " от 30.06.2014</t>
    </r>
    <r>
      <rPr>
        <i/>
        <sz val="9"/>
        <rFont val="Arial"/>
        <family val="2"/>
        <charset val="204"/>
      </rPr>
      <t xml:space="preserve">
лист 3  поз.12</t>
    </r>
  </si>
  <si>
    <r>
      <t>Блок водопроводный упругий (компенсатор) 41.2.40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</si>
  <si>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поз.12</t>
    </r>
  </si>
  <si>
    <r>
      <t>Арматура фланцевая с ручным приводом или без привода водопроводная на условное давление до 4 МПа, диаметр условного прохода 40 мм</t>
    </r>
    <r>
      <rPr>
        <i/>
        <sz val="7"/>
        <rFont val="Arial"/>
        <family val="2"/>
        <charset val="204"/>
      </rPr>
      <t xml:space="preserve">
НР (118 руб.): 80% от ФОТ (148 руб.)
СП (89 руб.): 60% от ФОТ (148 руб.)</t>
    </r>
  </si>
  <si>
    <r>
      <t>Прайс "КВО-АРМ " от 30.06.2014</t>
    </r>
    <r>
      <rPr>
        <i/>
        <sz val="9"/>
        <rFont val="Arial"/>
        <family val="2"/>
        <charset val="204"/>
      </rPr>
      <t xml:space="preserve">
лист3   поз.13</t>
    </r>
  </si>
  <si>
    <r>
      <t>Блок водопроводный упругий (компенсатор) 41.2.80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</si>
  <si>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поз.13</t>
    </r>
  </si>
  <si>
    <r>
      <t>Арматура фланцевая с ручным приводом или без привода водопроводная на условное давление до 4 МПа, диаметр условного прохода 80 мм</t>
    </r>
    <r>
      <rPr>
        <i/>
        <sz val="7"/>
        <rFont val="Arial"/>
        <family val="2"/>
        <charset val="204"/>
      </rPr>
      <t xml:space="preserve">
НР (381 руб.): 80% от ФОТ (476 руб.)
СП (286 руб.): 60% от ФОТ (476 руб.)</t>
    </r>
  </si>
  <si>
    <r>
      <t>Прайс ООО "Грация "</t>
    </r>
    <r>
      <rPr>
        <i/>
        <sz val="9"/>
        <rFont val="Arial"/>
        <family val="2"/>
        <charset val="204"/>
      </rPr>
      <t xml:space="preserve">
лист 3  поз.14</t>
    </r>
  </si>
  <si>
    <r>
      <t>Комплект В2 Vario PP-DL, 1000 мм, арт.0205-022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</si>
  <si>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428,48*49,95</t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</si>
  <si>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3  поз.15</t>
    </r>
  </si>
  <si>
    <r>
      <t>Затвор поворотный с двойным фланцем серии "F012-А"              PN10  DN 125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</si>
  <si>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поз.15</t>
    </r>
  </si>
  <si>
    <r>
      <t>Арматура фланцевая с ручным приводом или без привода водопроводная на условное давление до 4 МПа, диаметр условного прохода 125 мм</t>
    </r>
    <r>
      <rPr>
        <i/>
        <sz val="7"/>
        <rFont val="Arial"/>
        <family val="2"/>
        <charset val="204"/>
      </rPr>
      <t xml:space="preserve">
НР (1063 руб.): 80% от ФОТ (1329 руб.)
СП (797 руб.): 60% от ФОТ (1329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</si>
  <si>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3  поз.17</t>
    </r>
  </si>
  <si>
    <r>
      <t>Кран шаровый фланцевый, 11.211.50_x000D_
PN16 DN 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</si>
  <si>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поз.17</t>
    </r>
  </si>
  <si>
    <r>
      <t>Арматура фланцевая с ручным приводом или без привода водопроводная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(796 руб.): 80% от ФОТ (995 руб.)
СП (597 руб.): 60% от ФОТ (995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</si>
  <si>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3  поз.18</t>
    </r>
  </si>
  <si>
    <r>
      <t>Кран шаровый фланцевый, 11.211.150_x000D_
PN16 DN 150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</si>
  <si>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 поз.18</t>
    </r>
  </si>
  <si>
    <r>
      <t>Арматура фланцевая с ручным приводом или без привода водопроводная на условное давление до 4 МПа, диаметр условного прохода 150 мм</t>
    </r>
    <r>
      <rPr>
        <i/>
        <sz val="7"/>
        <rFont val="Arial"/>
        <family val="2"/>
        <charset val="204"/>
      </rPr>
      <t xml:space="preserve">
НР (1066 руб.): 80% от ФОТ (1333 руб.)
СП (800 руб.): 60% от ФОТ (1333 руб.)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</si>
  <si>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4  поз.19</t>
    </r>
  </si>
  <si>
    <r>
      <t>Кран трехходовой натяжной муфтовый с фланцем для контрольного манометра  (DN 15 мм  PN1,6 МПа) 11Б18бк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</si>
  <si>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ТЕРм12-12-009-02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</si>
  <si>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Арматура муфтовая с ручным приводом или без привода водопроводная на условное давление до 10 МПа, диаметр условного прохода 15 мм</t>
    </r>
    <r>
      <rPr>
        <i/>
        <sz val="7"/>
        <rFont val="Arial"/>
        <family val="2"/>
        <charset val="204"/>
      </rPr>
      <t xml:space="preserve">
НР (527 руб.): 80% от ФОТ (659 руб.)
СП (395 руб.): 60% от ФОТ (659 руб.)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</si>
  <si>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4  поз.20</t>
    </r>
  </si>
  <si>
    <r>
      <t>Кран шаровый муфтовый	КШ.М.15.016-00.000_x000D_
PN16 DN15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</si>
  <si>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Арматура муфтовая с ручным приводом или без привода водопроводная на условное давление до 10 МПа, диаметр условного прохода 15 мм</t>
    </r>
    <r>
      <rPr>
        <i/>
        <sz val="7"/>
        <rFont val="Arial"/>
        <family val="2"/>
        <charset val="204"/>
      </rPr>
      <t xml:space="preserve">
НР (1584 руб.): 80% от ФОТ (1980 руб.)
СП (1188 руб.): 60% от ФОТ (1980 руб.)</t>
    </r>
  </si>
  <si>
    <r>
      <t>Прайс ОАО "Манотомь "</t>
    </r>
    <r>
      <rPr>
        <i/>
        <sz val="9"/>
        <rFont val="Arial"/>
        <family val="2"/>
        <charset val="204"/>
      </rPr>
      <t xml:space="preserve">
лист 4  поз.21</t>
    </r>
  </si>
  <si>
    <r>
      <t>Манометр показывающий МП-3У (0…10) кгс/см2_x000D_
с радиальным штуцером без фланца (М20х1,5-8g)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крупного технологического оборудования ПЗ=1,005 (ОЗП=1,005; ЭМ=1,005; МАТ=1,005; ТЗ=1,005)</t>
    </r>
  </si>
  <si>
    <r>
      <t>ТЕРм11-02-022-01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 поз.21</t>
    </r>
  </si>
  <si>
    <r>
      <t>Ротаметр показывающий, диаметр условного прохода до 10 мм; счетчик, диаметр условного прохода до 40 мм, устанавливаемые на резьбовых (муфтовых) соединениях</t>
    </r>
    <r>
      <rPr>
        <i/>
        <sz val="7"/>
        <rFont val="Arial"/>
        <family val="2"/>
        <charset val="204"/>
      </rPr>
      <t xml:space="preserve">
НР (86 руб.): 80% от ФОТ (107 руб.)
СП (64 руб.): 60% от ФОТ (107 руб.)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</si>
  <si>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4  поз.22</t>
    </r>
  </si>
  <si>
    <r>
      <t>Оправа защитная металлическая для технических _x000D_
стеклянных термометров	2П 215/100 6,3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</si>
  <si>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4  поз.23</t>
    </r>
  </si>
  <si>
    <r>
      <t>Бобышка для защитных оправ	_x000D_
	БШ 35 М27х2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</si>
  <si>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4  поз.23</t>
    </r>
  </si>
  <si>
    <r>
      <t>Бобышки, штуцеры на условное давление до 10 МПа</t>
    </r>
    <r>
      <rPr>
        <i/>
        <sz val="7"/>
        <rFont val="Arial"/>
        <family val="2"/>
        <charset val="204"/>
      </rPr>
      <t xml:space="preserve">
1 607,75 = 3 444,75 - 100 x 9,40 - 100 x 3,57 - 100 x 5,40
НР (96 руб.): 80% от ФОТ (120 руб.)
СП (72 руб.): 60% от ФОТ (120 руб.)</t>
    </r>
  </si>
  <si>
    <t>1. 108-0081</t>
  </si>
  <si>
    <t>Бобышки скошенные</t>
  </si>
  <si>
    <t>100
8</t>
  </si>
  <si>
    <t>2. 301-3240</t>
  </si>
  <si>
    <t>Колпачки-заглушки 1"</t>
  </si>
  <si>
    <t>3. 507-2630</t>
  </si>
  <si>
    <t>Пробки П-М27х2</t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</si>
  <si>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4  поз.24</t>
    </r>
  </si>
  <si>
    <r>
      <t>Термометр технический жидкостный	ТУ 25-2022.0006.90_x000D_
	ТТЖ-М исп.1П-2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</si>
  <si>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(155 руб.): 80% от ФОТ (194 руб.)
СП (116 руб.): 60% от ФОТ (194 руб.)</t>
    </r>
  </si>
  <si>
    <r>
      <t>Прайс</t>
    </r>
    <r>
      <rPr>
        <i/>
        <sz val="9"/>
        <rFont val="Arial"/>
        <family val="2"/>
        <charset val="204"/>
      </rPr>
      <t xml:space="preserve">
лист4   поз.25</t>
    </r>
  </si>
  <si>
    <r>
      <t>Передвижная лестница-подмость с односторонним подъемом _x000D_
Z600 (высота площадки 2,09 м) каталог «ZARGES»	кат. № 40068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</si>
  <si>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858,4*49,95</t>
  </si>
  <si>
    <r>
      <t>Прайс</t>
    </r>
    <r>
      <rPr>
        <i/>
        <sz val="9"/>
        <rFont val="Arial"/>
        <family val="2"/>
        <charset val="204"/>
      </rPr>
      <t xml:space="preserve">
лист4   поз.26</t>
    </r>
  </si>
  <si>
    <r>
      <t>Складная подставка Z600                  каталог «ZARGES»	кат. № 41921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</si>
  <si>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358,9*49,95</t>
  </si>
  <si>
    <r>
      <t>Прайс "HILTI "</t>
    </r>
    <r>
      <rPr>
        <i/>
        <sz val="9"/>
        <rFont val="Arial"/>
        <family val="2"/>
        <charset val="204"/>
      </rPr>
      <t xml:space="preserve">
лист 4  поз.27</t>
    </r>
  </si>
  <si>
    <r>
      <t>371806	Анкер высоких нагруз. HSL-3-G M20/60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</si>
  <si>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"HILTI "</t>
    </r>
    <r>
      <rPr>
        <i/>
        <sz val="9"/>
        <rFont val="Arial"/>
        <family val="2"/>
        <charset val="204"/>
      </rPr>
      <t xml:space="preserve">
лист 4  поз.28</t>
    </r>
  </si>
  <si>
    <r>
      <t>2004156	Анкер-шпилька HSA M12 35/20/-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</si>
  <si>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ТЕР09-03-039-02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поз.29</t>
    </r>
  </si>
  <si>
    <r>
      <t>Монтаж опорных конструкций для крепления трубопроводов внутри зданий и сооружений массой до 0,5 т=подставка</t>
    </r>
    <r>
      <rPr>
        <i/>
        <sz val="7"/>
        <rFont val="Arial"/>
        <family val="2"/>
        <charset val="204"/>
      </rPr>
      <t xml:space="preserve">
НР (846 руб.): 90% от ФОТ (940 руб.)
СП (799 руб.): 85% от ФОТ (940 руб.)</t>
    </r>
  </si>
  <si>
    <r>
      <t>0,8766</t>
    </r>
    <r>
      <rPr>
        <i/>
        <sz val="6"/>
        <rFont val="Arial"/>
        <family val="2"/>
        <charset val="204"/>
      </rPr>
      <t xml:space="preserve">
146,1*6/1000</t>
    </r>
  </si>
  <si>
    <r>
      <t>ТСЦ-201-0779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поз.29</t>
    </r>
  </si>
  <si>
    <t>Прочие индивидуальные сварные конструкции, масса сборочной единицы от 0,1 до 0,5 т</t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</si>
  <si>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поз.30,31</t>
    </r>
  </si>
  <si>
    <r>
      <t>Монтаж опорных конструкций для крепления трубопроводов внутри зданий и сооружений массой до 0,1 т=рамы</t>
    </r>
    <r>
      <rPr>
        <i/>
        <sz val="7"/>
        <rFont val="Arial"/>
        <family val="2"/>
        <charset val="204"/>
      </rPr>
      <t xml:space="preserve">
НР (39 руб.): 90% от ФОТ (43 руб.)
СП (37 руб.): 85% от ФОТ (43 руб.)</t>
    </r>
  </si>
  <si>
    <r>
      <t>0,0249</t>
    </r>
    <r>
      <rPr>
        <i/>
        <sz val="6"/>
        <rFont val="Arial"/>
        <family val="2"/>
        <charset val="204"/>
      </rPr>
      <t xml:space="preserve">
(19,1+5,8)/1000</t>
    </r>
  </si>
  <si>
    <r>
      <t>ТСЦ-201-0778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поз.30,31</t>
    </r>
  </si>
  <si>
    <r>
      <t>ТЕРм12-01-004-04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8 поз.9, лист 6 поз.57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</si>
  <si>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 мм</t>
    </r>
    <r>
      <rPr>
        <i/>
        <sz val="7"/>
        <rFont val="Arial"/>
        <family val="2"/>
        <charset val="204"/>
      </rPr>
      <t xml:space="preserve">
НР (212 руб.): 80% от ФОТ (265 руб.)
СП (159 руб.): 60% от ФОТ (265 руб.)</t>
    </r>
  </si>
  <si>
    <t>100 м трубопровода</t>
  </si>
  <si>
    <r>
      <t>0,066</t>
    </r>
    <r>
      <rPr>
        <i/>
        <sz val="6"/>
        <rFont val="Arial"/>
        <family val="2"/>
        <charset val="204"/>
      </rPr>
      <t xml:space="preserve">
(0,06*10+6) / 100</t>
    </r>
  </si>
  <si>
    <r>
      <t>ТСЦ-507-2420
Постан.Правит.Свердл.обл. от 10.11.10 №1616-ПП</t>
    </r>
    <r>
      <rPr>
        <i/>
        <sz val="9"/>
        <rFont val="Arial"/>
        <family val="2"/>
        <charset val="204"/>
      </rPr>
      <t xml:space="preserve">
+лист 5 поз.36,37</t>
    </r>
  </si>
  <si>
    <t>Узлы трубопроводов с установкой необходимых деталей из бесшовных труб, сталь 20, диаметром условного прохода 25 мм, толщиной стенки 2,5 мм</t>
  </si>
  <si>
    <r>
      <t>0,017624</t>
    </r>
    <r>
      <rPr>
        <i/>
        <sz val="6"/>
        <rFont val="Arial"/>
        <family val="2"/>
        <charset val="204"/>
      </rPr>
      <t xml:space="preserve">
(0,2*10+0,14*15+0,29*9+1,819*6)/1000</t>
    </r>
  </si>
  <si>
    <r>
      <t>ТЕРм12-01-004-07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поз.45,44,  лист 6 поз.58,64,65,  лист 8 поз.92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</si>
  <si>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57 мм</t>
    </r>
    <r>
      <rPr>
        <i/>
        <sz val="7"/>
        <rFont val="Arial"/>
        <family val="2"/>
        <charset val="204"/>
      </rPr>
      <t xml:space="preserve">
НР (2629 руб.): 80% от ФОТ (3286 руб.)
СП (1972 руб.): 60% от ФОТ (3286 руб.)</t>
    </r>
  </si>
  <si>
    <r>
      <t>0,6664</t>
    </r>
    <r>
      <rPr>
        <i/>
        <sz val="6"/>
        <rFont val="Arial"/>
        <family val="2"/>
        <charset val="204"/>
      </rPr>
      <t xml:space="preserve">
(0,015*30+0,118*25+0,045*2+0,06*2+0,015*2+63) / 100</t>
    </r>
  </si>
  <si>
    <r>
      <t>ТСЦ-507-2432
Постан.Правит.Свердл.обл. от 10.11.10 №1616-ПП</t>
    </r>
    <r>
      <rPr>
        <i/>
        <sz val="9"/>
        <rFont val="Arial"/>
        <family val="2"/>
        <charset val="204"/>
      </rPr>
      <t xml:space="preserve">
+лист 6 поз.69 хомут</t>
    </r>
  </si>
  <si>
    <t>Узлы трубопроводов с установкой необходимых деталей из бесшовных труб, сталь 20, диаметром условного прохода 50 мм, толщиной стенки 4,0 мм</t>
  </si>
  <si>
    <r>
      <t>0,369929</t>
    </r>
    <r>
      <rPr>
        <i/>
        <sz val="6"/>
        <rFont val="Arial"/>
        <family val="2"/>
        <charset val="204"/>
      </rPr>
      <t xml:space="preserve">
(2,06*30+0,6*25+0,2*4+0,141*9+4,62*63)/1000</t>
    </r>
  </si>
  <si>
    <r>
      <t>ТСЦ-507-2427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поз.44</t>
    </r>
  </si>
  <si>
    <t>Узлы трубопроводов с установкой необходимых деталей из бесшовных труб, сталь 20, диаметром условного прохода 40 мм, толщиной стенки 2,5 мм</t>
  </si>
  <si>
    <r>
      <t>0,00342</t>
    </r>
    <r>
      <rPr>
        <i/>
        <sz val="6"/>
        <rFont val="Arial"/>
        <family val="2"/>
        <charset val="204"/>
      </rPr>
      <t xml:space="preserve">
1,71*2/1000</t>
    </r>
  </si>
  <si>
    <r>
      <t>ТЕРм12-01-004-09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поз.45, лист 6 поз.59, лист 8 поз.93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</si>
  <si>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89 мм</t>
    </r>
    <r>
      <rPr>
        <i/>
        <sz val="7"/>
        <rFont val="Arial"/>
        <family val="2"/>
        <charset val="204"/>
      </rPr>
      <t xml:space="preserve">
НР (274 руб.): 80% от ФОТ (343 руб.)
СП (206 руб.): 60% от ФОТ (343 руб.)</t>
    </r>
  </si>
  <si>
    <r>
      <t>0,062664</t>
    </r>
    <r>
      <rPr>
        <i/>
        <sz val="6"/>
        <rFont val="Arial"/>
        <family val="2"/>
        <charset val="204"/>
      </rPr>
      <t xml:space="preserve">
(0,017*8+0,1884*6+5) / 100</t>
    </r>
  </si>
  <si>
    <r>
      <t>ТСЦ-507-2444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</si>
  <si>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Узлы трубопроводов с установкой необходимых деталей из бесшовных труб, сталь 20, диаметром условного прохода 80 мм, толщиной стенки 5,0 мм</t>
  </si>
  <si>
    <r>
      <t>0,08262</t>
    </r>
    <r>
      <rPr>
        <i/>
        <sz val="6"/>
        <rFont val="Arial"/>
        <family val="2"/>
        <charset val="204"/>
      </rPr>
      <t xml:space="preserve">
(3,19*8+1,7*6+9,38*5)/1000</t>
    </r>
  </si>
  <si>
    <r>
      <t>ТЕРм12-01-004-11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 поз.47,лист 6 поз.60, лист 8 поз.94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</si>
  <si>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133 мм</t>
    </r>
    <r>
      <rPr>
        <i/>
        <sz val="7"/>
        <rFont val="Arial"/>
        <family val="2"/>
        <charset val="204"/>
      </rPr>
      <t xml:space="preserve">
НР (2605 руб.): 80% от ФОТ (3256 руб.)
СП (1954 руб.): 60% от ФОТ (3256 руб.)</t>
    </r>
  </si>
  <si>
    <r>
      <t>0,50642</t>
    </r>
    <r>
      <rPr>
        <i/>
        <sz val="6"/>
        <rFont val="Arial"/>
        <family val="2"/>
        <charset val="204"/>
      </rPr>
      <t xml:space="preserve">
(0,021*2+0,3*12+47) / 100</t>
    </r>
  </si>
  <si>
    <r>
      <t>ТСЦ-507-2458
Постан.Правит.Свердл.обл. от 10.11.10 №1616-ПП</t>
    </r>
    <r>
      <rPr>
        <i/>
        <sz val="9"/>
        <rFont val="Arial"/>
        <family val="2"/>
        <charset val="204"/>
      </rPr>
      <t xml:space="preserve">
+лист 6 поз.71 хомут, лист 5 поз.38</t>
    </r>
  </si>
  <si>
    <t>Узлы трубопроводов с установкой необходимых деталей из бесшовных труб, сталь 20, диаметром условного прохода 125 мм, толщиной стенки 4,0 мм</t>
  </si>
  <si>
    <r>
      <t>0,67746</t>
    </r>
    <r>
      <rPr>
        <i/>
        <sz val="6"/>
        <rFont val="Arial"/>
        <family val="2"/>
        <charset val="204"/>
      </rPr>
      <t xml:space="preserve">
(5,4*2+3,8*12+0,725*6+9,2*2+12,73*47)/1000</t>
    </r>
  </si>
  <si>
    <r>
      <t>ТЕРм12-01-004-12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поз.48, лист 6 поз.61,62,66,67, лист 8 поз.95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</si>
  <si>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159 мм</t>
    </r>
    <r>
      <rPr>
        <i/>
        <sz val="7"/>
        <rFont val="Arial"/>
        <family val="2"/>
        <charset val="204"/>
      </rPr>
      <t xml:space="preserve">
НР (6047 руб.): 80% от ФОТ (7559 руб.)
СП (4535 руб.): 60% от ФОТ (7559 руб.)</t>
    </r>
  </si>
  <si>
    <r>
      <t>1,103614</t>
    </r>
    <r>
      <rPr>
        <i/>
        <sz val="6"/>
        <rFont val="Arial"/>
        <family val="2"/>
        <charset val="204"/>
      </rPr>
      <t xml:space="preserve">
(0,021*20+0,3534*17+0,1767*8+0,13*4+102) / 100</t>
    </r>
  </si>
  <si>
    <r>
      <t>ТСЦ-507-2468
Постан.Правит.Свердл.обл. от 10.11.10 №1616-ПП</t>
    </r>
    <r>
      <rPr>
        <i/>
        <sz val="9"/>
        <rFont val="Arial"/>
        <family val="2"/>
        <charset val="204"/>
      </rPr>
      <t xml:space="preserve">
+лист 5 поз.32-34,39,  стойки, лист 6 поз.70 хомут, лист 8 поз.99 уголок</t>
    </r>
  </si>
  <si>
    <t>Узлы трубопроводов с установкой необходимых деталей из бесшовных труб, сталь 20, диаметром условного прохода 150 мм, толщиной стенки 4,5 мм</t>
  </si>
  <si>
    <r>
      <t>2,454596</t>
    </r>
    <r>
      <rPr>
        <i/>
        <sz val="6"/>
        <rFont val="Arial"/>
        <family val="2"/>
        <charset val="204"/>
      </rPr>
      <t xml:space="preserve">
(6,92*20+6,1*17+3,05*8+2,3*4+0,827*18+4,81*17+38*5+45,5*2+48,5+0,86*4+17,15*102)/1000</t>
    </r>
  </si>
  <si>
    <r>
      <t>ТЕРм12-01-001-02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8 поз.97</t>
    </r>
  </si>
  <si>
    <r>
      <t>Трубопровод из водогазопроводных труб с фитингами на резьбе, диаметр условного прохода 32-50 мм</t>
    </r>
    <r>
      <rPr>
        <i/>
        <sz val="7"/>
        <rFont val="Arial"/>
        <family val="2"/>
        <charset val="204"/>
      </rPr>
      <t xml:space="preserve">
НР (42 руб.): 80% от ФОТ (53 руб.)
СП (32 руб.): 60% от ФОТ (53 руб.)</t>
    </r>
  </si>
  <si>
    <r>
      <t>ТСЦ-103-0051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</si>
  <si>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оцинкованные обыкновенные, диаметр условного прохода 25 мм, толщина стенки 3,2 мм</t>
  </si>
  <si>
    <r>
      <t>ТСЦ-509-0966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поз.50,51,55</t>
    </r>
  </si>
  <si>
    <t>Прокладки из паронита , толщиной 1 мм, диаметром 50 мм</t>
  </si>
  <si>
    <t>1000 шт.</t>
  </si>
  <si>
    <r>
      <t>0,042</t>
    </r>
    <r>
      <rPr>
        <i/>
        <sz val="6"/>
        <rFont val="Arial"/>
        <family val="2"/>
        <charset val="204"/>
      </rPr>
      <t xml:space="preserve">
(4+30+8) / 1000</t>
    </r>
  </si>
  <si>
    <r>
      <t>ТСЦ-509-0967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поз.52</t>
    </r>
  </si>
  <si>
    <t>Прокладки из паронита , толщиной 1 мм, диаметром 100 мм</t>
  </si>
  <si>
    <r>
      <t>0,012</t>
    </r>
    <r>
      <rPr>
        <i/>
        <sz val="6"/>
        <rFont val="Arial"/>
        <family val="2"/>
        <charset val="204"/>
      </rPr>
      <t xml:space="preserve">
12 / 1000</t>
    </r>
  </si>
  <si>
    <r>
      <t>ТСЦ-509-0968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поз.53,54</t>
    </r>
  </si>
  <si>
    <t>Прокладки из паронита , толщиной 1 мм, диаметром 150 мм</t>
  </si>
  <si>
    <r>
      <t>0,025</t>
    </r>
    <r>
      <rPr>
        <i/>
        <sz val="6"/>
        <rFont val="Arial"/>
        <family val="2"/>
        <charset val="204"/>
      </rPr>
      <t xml:space="preserve">
(2+23) / 1000</t>
    </r>
  </si>
  <si>
    <r>
      <t>ТСЦ-101-0093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поз.74</t>
    </r>
  </si>
  <si>
    <t>Болты с шестигранной головкой диаметром резьбы 20 (22) мм</t>
  </si>
  <si>
    <r>
      <t>0,034304</t>
    </r>
    <r>
      <rPr>
        <i/>
        <sz val="6"/>
        <rFont val="Arial"/>
        <family val="2"/>
        <charset val="204"/>
      </rPr>
      <t xml:space="preserve">
0,268*128/1000</t>
    </r>
  </si>
  <si>
    <r>
      <t>ТСЦ-101-0092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поз.72,73</t>
    </r>
  </si>
  <si>
    <t>Болты с шестигранной головкой диаметром резьбы 16 (18) мм</t>
  </si>
  <si>
    <r>
      <t>0,027956</t>
    </r>
    <r>
      <rPr>
        <i/>
        <sz val="6"/>
        <rFont val="Arial"/>
        <family val="2"/>
        <charset val="204"/>
      </rPr>
      <t xml:space="preserve">
(0,129*136+0,137*76)/1000</t>
    </r>
  </si>
  <si>
    <r>
      <t>ТСЦ-101-0091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поз.76</t>
    </r>
  </si>
  <si>
    <t>Болты с шестигранной головкой диаметром резьбы 12 (14) мм</t>
  </si>
  <si>
    <r>
      <t>0,000408</t>
    </r>
    <r>
      <rPr>
        <i/>
        <sz val="6"/>
        <rFont val="Arial"/>
        <family val="2"/>
        <charset val="204"/>
      </rPr>
      <t xml:space="preserve">
0,068*6/1000</t>
    </r>
  </si>
  <si>
    <r>
      <t>ТСЦ-101-0090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поз.75</t>
    </r>
  </si>
  <si>
    <t>Болты с шестигранной головкой диаметром резьбы 10 мм</t>
  </si>
  <si>
    <r>
      <t>0,000123</t>
    </r>
    <r>
      <rPr>
        <i/>
        <sz val="6"/>
        <rFont val="Arial"/>
        <family val="2"/>
        <charset val="204"/>
      </rPr>
      <t xml:space="preserve">
0,041*3/1000</t>
    </r>
  </si>
  <si>
    <r>
      <t>ТСЦ-101-0122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поз.80</t>
    </r>
  </si>
  <si>
    <t>Гайки шестигранные диаметр резьбы 10 мм</t>
  </si>
  <si>
    <r>
      <t>0,00021</t>
    </r>
    <r>
      <rPr>
        <i/>
        <sz val="6"/>
        <rFont val="Arial"/>
        <family val="2"/>
        <charset val="204"/>
      </rPr>
      <t xml:space="preserve">
0,01*21/1000</t>
    </r>
  </si>
  <si>
    <r>
      <t>ТСЦ-101-0123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поз.81</t>
    </r>
  </si>
  <si>
    <t>Гайки шестигранные диаметр резьбы 12-14 мм</t>
  </si>
  <si>
    <r>
      <t>6E-5</t>
    </r>
    <r>
      <rPr>
        <i/>
        <sz val="6"/>
        <rFont val="Arial"/>
        <family val="2"/>
        <charset val="204"/>
      </rPr>
      <t xml:space="preserve">
0,010*6/1000</t>
    </r>
  </si>
  <si>
    <r>
      <t>ТСЦ-101-0124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поз.82</t>
    </r>
  </si>
  <si>
    <t>Гайки шестигранные диаметр резьбы 16-18 мм</t>
  </si>
  <si>
    <r>
      <t>0,010079</t>
    </r>
    <r>
      <rPr>
        <i/>
        <sz val="6"/>
        <rFont val="Arial"/>
        <family val="2"/>
        <charset val="204"/>
      </rPr>
      <t xml:space="preserve">
0,03761*268/1000</t>
    </r>
  </si>
  <si>
    <r>
      <t>ТСЦ-101-0125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поз.83</t>
    </r>
  </si>
  <si>
    <t>Гайки шестигранные диаметр резьбы 20-22 мм</t>
  </si>
  <si>
    <r>
      <t>0,01008</t>
    </r>
    <r>
      <rPr>
        <i/>
        <sz val="6"/>
        <rFont val="Arial"/>
        <family val="2"/>
        <charset val="204"/>
      </rPr>
      <t xml:space="preserve">
0,063*160/1000</t>
    </r>
  </si>
  <si>
    <r>
      <t>ТСЦ-101-2044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поз.42,43, лист 7 поз.89,90</t>
    </r>
  </si>
  <si>
    <t>Шайбы оцинкованные, диаметр 12 мм</t>
  </si>
  <si>
    <r>
      <t>0,267</t>
    </r>
    <r>
      <rPr>
        <i/>
        <sz val="6"/>
        <rFont val="Arial"/>
        <family val="2"/>
        <charset val="204"/>
      </rPr>
      <t xml:space="preserve">
0,003*9+0,012*3+0,034*6</t>
    </r>
  </si>
  <si>
    <r>
      <t>ТСЦ-101-1401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поз.78</t>
    </r>
  </si>
  <si>
    <t>Шпильки оцинкованные стяжные диаметром 20 мм длиной 200 мм</t>
  </si>
  <si>
    <r>
      <t>0,000636</t>
    </r>
    <r>
      <rPr>
        <i/>
        <sz val="6"/>
        <rFont val="Arial"/>
        <family val="2"/>
        <charset val="204"/>
      </rPr>
      <t xml:space="preserve">
0,159*4/1000</t>
    </r>
  </si>
  <si>
    <r>
      <t>ТСЦ-101-1394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поз.79</t>
    </r>
  </si>
  <si>
    <t>Шпильки оцинкованные стяжные диаметром 16 мм длиной 150 мм</t>
  </si>
  <si>
    <r>
      <t>0,00608</t>
    </r>
    <r>
      <rPr>
        <i/>
        <sz val="6"/>
        <rFont val="Arial"/>
        <family val="2"/>
        <charset val="204"/>
      </rPr>
      <t xml:space="preserve">
0,38*16/1000</t>
    </r>
  </si>
  <si>
    <r>
      <t>ТСЦ-302-1239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поз.85-87</t>
    </r>
  </si>
  <si>
    <t>Сгоны стальные с муфтой и контргайкой, диаметром 32 мм</t>
  </si>
  <si>
    <r>
      <t>ТСЦ-509-0096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поз.88</t>
    </r>
  </si>
  <si>
    <t>Ниппель диаметром 15 мм</t>
  </si>
  <si>
    <r>
      <t>0,13</t>
    </r>
    <r>
      <rPr>
        <i/>
        <sz val="6"/>
        <rFont val="Arial"/>
        <family val="2"/>
        <charset val="204"/>
      </rPr>
      <t xml:space="preserve">
0,065*2</t>
    </r>
  </si>
  <si>
    <r>
      <t>Прайс "Экосол "от 06.10.2014</t>
    </r>
    <r>
      <rPr>
        <i/>
        <sz val="9"/>
        <rFont val="Arial"/>
        <family val="2"/>
        <charset val="204"/>
      </rPr>
      <t xml:space="preserve">
лист 8</t>
    </r>
  </si>
  <si>
    <r>
      <t>Жидкость охлаждающая антифриз «Экосол 65»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</si>
  <si>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3248</t>
    </r>
    <r>
      <rPr>
        <i/>
        <sz val="6"/>
        <rFont val="Arial"/>
        <family val="2"/>
        <charset val="204"/>
      </rPr>
      <t xml:space="preserve">
232*14</t>
    </r>
  </si>
  <si>
    <t xml:space="preserve">  Итого по разделу 1 Внешний  контур.  Оборудование и монтажные работы</t>
  </si>
  <si>
    <t xml:space="preserve">                           Раздел 2. Внутренний  контур. Оборудование и монтажные работы</t>
  </si>
  <si>
    <r>
      <t>Прайс ООО "ВИЛО РУС " от 10.09.2014</t>
    </r>
    <r>
      <rPr>
        <i/>
        <sz val="9"/>
        <rFont val="Arial"/>
        <family val="2"/>
        <charset val="204"/>
      </rPr>
      <t xml:space="preserve">
лист 9  поз.101</t>
    </r>
  </si>
  <si>
    <r>
      <t>Насос Wilo-CronoLine-IL 100/170-30/2 N=30 кВт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</si>
  <si>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3408*49,95</t>
  </si>
  <si>
    <r>
      <t>ТЕРм07-04-001-03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</si>
  <si>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0,425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0,51-0,6 ПЗ=0,8 (ОЗП=0,8; ЭМ=0,8 к расх.; ЗПМ=0,8; МАТ=0,8 к расх.; ТЗ=0,8; ТЗМ=0,8)
НР (1009 руб.): 80% от ФОТ (1261 руб.)
СП (757 руб.): 60% от ФОТ (1261 руб.)</t>
    </r>
  </si>
  <si>
    <r>
      <t>Прайс ООО "ВИЛО РУС " от 10.09.2014</t>
    </r>
    <r>
      <rPr>
        <i/>
        <sz val="9"/>
        <rFont val="Arial"/>
        <family val="2"/>
        <charset val="204"/>
      </rPr>
      <t xml:space="preserve">
лист 9  поз.102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</si>
  <si>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0,41-0,5 ПЗ=0,75 (ОЗП=0,75; ЭМ=0,75 к расх.; ЗПМ=0,75; МАТ=0,75 к расх.; ТЗ=0,75; ТЗМ=0,75)
НР (423 руб.): 80% от ФОТ (529 руб.)
СП (317 руб.): 60% от ФОТ (529 руб.)</t>
    </r>
  </si>
  <si>
    <r>
      <t>КП ООО"САМСОН-УРАЛ"</t>
    </r>
    <r>
      <rPr>
        <i/>
        <sz val="9"/>
        <rFont val="Arial"/>
        <family val="2"/>
        <charset val="204"/>
      </rPr>
      <t xml:space="preserve">
лист 9  поз.103</t>
    </r>
  </si>
  <si>
    <r>
      <t>Регулятор давления прямого действия-"после себя", модель 2333, PN 1,  DN 200, фирмы «Samson»   04-40703-0-0-ХС.ОЛ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</si>
  <si>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19033*49,95</t>
  </si>
  <si>
    <r>
      <t>ТЕРм37-01-014-04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</si>
  <si>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0,5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0,51-0,6 ПЗ=0,8 (ОЗП=0,8; ЭМ=0,8 к расх.; ЗПМ=0,8; МАТ=0,8 к расх.; ТЗ=0,8; ТЗМ=0,8)
НР (622 руб.): 80% от ФОТ (777 руб.)
СП (466 руб.): 60% от ФОТ (777 руб.)</t>
    </r>
  </si>
  <si>
    <r>
      <t>КП ООО"САМСОН-УРАЛ"</t>
    </r>
    <r>
      <rPr>
        <i/>
        <sz val="9"/>
        <rFont val="Arial"/>
        <family val="2"/>
        <charset val="204"/>
      </rPr>
      <t xml:space="preserve">
лист 9  поз.104</t>
    </r>
  </si>
  <si>
    <r>
      <t>Регулятор давления прямого действия-"до себя", модель 2333, PN 16,  DN 200 , фирмы «Samson»  04-40703-0-0-ХС.ОЛ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</si>
  <si>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19178*49,95</t>
  </si>
  <si>
    <r>
      <t>КП ООО"САМСОН-УРАЛ"</t>
    </r>
    <r>
      <rPr>
        <i/>
        <sz val="9"/>
        <rFont val="Arial"/>
        <family val="2"/>
        <charset val="204"/>
      </rPr>
      <t xml:space="preserve">
лист 10  поз.105</t>
    </r>
  </si>
  <si>
    <r>
      <t>Грязеуловитель тип 2 N  PN16 DN200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</si>
  <si>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6343*49,95</t>
  </si>
  <si>
    <r>
      <t>Монтаж оборудования в помещении, масса оборудования 0,1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1,21-1,3 ПЗ=1,15 (ОЗП=1,15; ЭМ=1,15 к расх.; ЗПМ=1,15; МАТ=1,15 к расх.; ТЗ=1,15; ТЗМ=1,15)
НР (1622 руб.): 80% от ФОТ (2027 руб.)
СП (1216 руб.): 60% от ФОТ (2027 руб.)</t>
    </r>
  </si>
  <si>
    <r>
      <t>КП ООО"САМСОН-УРАЛ"</t>
    </r>
    <r>
      <rPr>
        <i/>
        <sz val="9"/>
        <rFont val="Arial"/>
        <family val="2"/>
        <charset val="204"/>
      </rPr>
      <t xml:space="preserve">
лист 10  поз.106</t>
    </r>
  </si>
  <si>
    <r>
      <t>Регулятор температуры прямого действия тип 4  PN16 DN 125, фирмы «Samson»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</si>
  <si>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t xml:space="preserve">
15158*49,95</t>
  </si>
  <si>
    <r>
      <t>ТЕРм37-01-014-02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</si>
  <si>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0,05 т</t>
    </r>
    <r>
      <rPr>
        <i/>
        <sz val="7"/>
        <rFont val="Arial"/>
        <family val="2"/>
        <charset val="204"/>
      </rPr>
      <t xml:space="preserve">
НР (1214 руб.): 80% от ФОТ (1518 руб.)
СП (911 руб.): 60% от ФОТ (1518 руб.)</t>
    </r>
  </si>
  <si>
    <r>
      <t>Прайс "VERNAX "</t>
    </r>
    <r>
      <rPr>
        <i/>
        <sz val="9"/>
        <rFont val="Arial"/>
        <family val="2"/>
        <charset val="204"/>
      </rPr>
      <t xml:space="preserve">
лист10   поз.107</t>
    </r>
  </si>
  <si>
    <r>
      <t>Бак расширительный мембранного типа фирмы Wester Line WRV 150 (V=150 л), Рр 0,5 МПа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</t>
    </r>
  </si>
  <si>
    <r>
      <t>КП ООО"ГЕА Машимпэкс" №9462-14 от 25.09.2014</t>
    </r>
    <r>
      <rPr>
        <i/>
        <sz val="9"/>
        <rFont val="Arial"/>
        <family val="2"/>
        <charset val="204"/>
      </rPr>
      <t xml:space="preserve">
лист 10  поз.108</t>
    </r>
  </si>
  <si>
    <r>
      <t>Теплообменник пластинчатый разборный_x000D_
NT150SV/CD-10/44-NBRPEROXIDE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крупного технологического оборудования ПЗ=1,005 (ОЗП=1,005; ЭМ=1,005; МАТ=1,005; ТЗ=1,005)</t>
    </r>
  </si>
  <si>
    <t xml:space="preserve">
9657,3*49,95</t>
  </si>
  <si>
    <r>
      <t>ТЕРм37-01-002-05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</si>
  <si>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без механизмов в помещении, масса оборудования 1 т</t>
    </r>
    <r>
      <rPr>
        <i/>
        <sz val="7"/>
        <rFont val="Arial"/>
        <family val="2"/>
        <charset val="204"/>
      </rPr>
      <t xml:space="preserve">
КОЭФ. К ПОЗИЦИИ:
МДС81-37.2004 п.п.4.3.1 т.2._Коэффициент изменения массы оборудования 0,71-0,8 ПЗ=0,9 (ОЗП=0,9; ЭМ=0,9 к расх.; ЗПМ=0,9; МАТ=0,9 к расх.; ТЗ=0,9; ТЗМ=0,9)
НР (1392 руб.): 80% от ФОТ (1740 руб.)
СП (1044 руб.): 60% от ФОТ (1740 руб.)</t>
    </r>
  </si>
  <si>
    <r>
      <t>ТЕРм38-01-001-01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поз.148</t>
    </r>
  </si>
  <si>
    <r>
      <t>Листовые конструкции массой свыше 0,5 т Емкость Е1 04-40703-0-0-ХС.Н1</t>
    </r>
    <r>
      <rPr>
        <i/>
        <sz val="7"/>
        <rFont val="Arial"/>
        <family val="2"/>
        <charset val="204"/>
      </rPr>
      <t xml:space="preserve">
НР (2199 руб.): 66% от ФОТ (3332 руб.)
СП (2166 руб.): 65% от ФОТ (3332 руб.)</t>
    </r>
  </si>
  <si>
    <r>
      <t>ТЕРм37-01-002-06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</si>
  <si>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без механизмов в помещении, масса оборудования 1,5 т</t>
    </r>
    <r>
      <rPr>
        <i/>
        <sz val="7"/>
        <rFont val="Arial"/>
        <family val="2"/>
        <charset val="204"/>
      </rPr>
      <t xml:space="preserve">
НР (817 руб.): 80% от ФОТ (1021 руб.)
СП (613 руб.): 60% от ФОТ (1021 руб.)</t>
    </r>
  </si>
  <si>
    <r>
      <t>ТЕРм38-01-001-01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поз.149</t>
    </r>
  </si>
  <si>
    <r>
      <t>Листовые конструкции массой свыше 0,5 т Емкость Е2 04-40703-0-0-ХС.Н2</t>
    </r>
    <r>
      <rPr>
        <i/>
        <sz val="7"/>
        <rFont val="Arial"/>
        <family val="2"/>
        <charset val="204"/>
      </rPr>
      <t xml:space="preserve">
НР (2199 руб.): 66% от ФОТ (3332 руб.)
СП (2166 руб.): 65% от ФОТ (3332 руб.)</t>
    </r>
  </si>
  <si>
    <r>
      <t>ТЕРм38-01-001-01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поз.150</t>
    </r>
  </si>
  <si>
    <r>
      <t>Листовые конструкции массой свыше 0,5 т Емкость Е3  04-40703-0-0-ХС.Н3</t>
    </r>
    <r>
      <rPr>
        <i/>
        <sz val="7"/>
        <rFont val="Arial"/>
        <family val="2"/>
        <charset val="204"/>
      </rPr>
      <t xml:space="preserve">
НР (2199 руб.): 66% от ФОТ (3332 руб.)
СП (2166 руб.): 65% от ФОТ (3332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</si>
  <si>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11  поз.111</t>
    </r>
  </si>
  <si>
    <r>
      <t>Затвор поворотный с двойным фланцем серии "F012-А"              PN10  DN 200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</si>
  <si>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поз.111</t>
    </r>
  </si>
  <si>
    <r>
      <t>Арматура фланцевая с ручным приводом или без привода водопроводная на условное давление до 4 МПа, диаметр условного прохода 200 мм</t>
    </r>
    <r>
      <rPr>
        <i/>
        <sz val="7"/>
        <rFont val="Arial"/>
        <family val="2"/>
        <charset val="204"/>
      </rPr>
      <t xml:space="preserve">
НР (1061 руб.): 80% от ФОТ (1326 руб.)
СП (796 руб.): 60% от ФОТ (1326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</si>
  <si>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11  поз.112</t>
    </r>
  </si>
  <si>
    <r>
      <t>Затвор поворотный с двойным фланцем серии "F012-А"              PN10  DN 150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</si>
  <si>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поз.112</t>
    </r>
  </si>
  <si>
    <r>
      <t>Арматура фланцевая с ручным приводом или без привода водопроводная на условное давление до 4 МПа, диаметр условного прохода 150 мм</t>
    </r>
    <r>
      <rPr>
        <i/>
        <sz val="7"/>
        <rFont val="Arial"/>
        <family val="2"/>
        <charset val="204"/>
      </rPr>
      <t xml:space="preserve">
НР (933 руб.): 80% от ФОТ (1166 руб.)
СП (700 руб.): 60% от ФОТ (1166 руб.)</t>
    </r>
  </si>
  <si>
    <r>
      <t>Прайс от Новотеки</t>
    </r>
    <r>
      <rPr>
        <i/>
        <sz val="9"/>
        <rFont val="Arial"/>
        <family val="2"/>
        <charset val="204"/>
      </rPr>
      <t xml:space="preserve">
лист 11  поз.113</t>
    </r>
  </si>
  <si>
    <r>
      <t>Затвор прифланцовываемый  серии "Z014-А"              PN10  DN 100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</si>
  <si>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поз.113</t>
    </r>
  </si>
  <si>
    <r>
      <t>Арматура фланцевая с ручным приводом или без привода водопроводная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НР (100 руб.): 80% от ФОТ (125 руб.)
СП (75 руб.): 60% от ФОТ (125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</si>
  <si>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11  поз.114</t>
    </r>
  </si>
  <si>
    <r>
      <t>Запорное устройство указателя уровня кранового типа фланцевое 12Б2бк              PN16  DN 20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</si>
  <si>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поз.114</t>
    </r>
  </si>
  <si>
    <r>
      <t>Арматура фланцевая с ручным приводом или без привода водопроводная на условное давление до 4 МПа, диаметр условного прохода 20 мм</t>
    </r>
    <r>
      <rPr>
        <i/>
        <sz val="7"/>
        <rFont val="Arial"/>
        <family val="2"/>
        <charset val="204"/>
      </rPr>
      <t xml:space="preserve">
НР (56 руб.): 80% от ФОТ (70 руб.)
СП (42 руб.): 60% от ФОТ (70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</si>
  <si>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11  поз.116</t>
    </r>
  </si>
  <si>
    <r>
      <t>Клапан обратный двойной DС2             PN10  DN 200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</si>
  <si>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ТЕРм12-12-001-13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поз.116</t>
    </r>
  </si>
  <si>
    <r>
      <t>Арматура фланцевая с ручным приводом или без привода водопроводная на условное давление до 4 МПа, диаметр условного прохода 200 мм</t>
    </r>
    <r>
      <rPr>
        <i/>
        <sz val="7"/>
        <rFont val="Arial"/>
        <family val="2"/>
        <charset val="204"/>
      </rPr>
      <t xml:space="preserve">
НР (354 руб.): 80% от ФОТ (443 руб.)
СП (266 руб.): 60% от ФОТ (443 руб.)</t>
    </r>
  </si>
  <si>
    <r>
      <t>Прайс ЗАО Торговый дом УТЗПК</t>
    </r>
    <r>
      <rPr>
        <i/>
        <sz val="9"/>
        <rFont val="Arial"/>
        <family val="2"/>
        <charset val="204"/>
      </rPr>
      <t xml:space="preserve">
лист 11  поз.117</t>
    </r>
  </si>
  <si>
    <r>
      <t>ТЕРм12-12-001-07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поз.117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</si>
  <si>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11  поз.118</t>
    </r>
  </si>
  <si>
    <r>
      <t>Кран шаровый, цельносварной, управление - с редуктором,_x000D_
фланцевый, 11.212.200, PN 16, DN 200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</si>
  <si>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ТЕРм12-12-001-13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поз.118</t>
    </r>
  </si>
  <si>
    <r>
      <t>Арматура фланцевая с ручным приводом или без привода водопроводная на условное давление до 4 МПа, диаметр условного прохода 200 мм</t>
    </r>
    <r>
      <rPr>
        <i/>
        <sz val="7"/>
        <rFont val="Arial"/>
        <family val="2"/>
        <charset val="204"/>
      </rPr>
      <t xml:space="preserve">
НР (706 руб.): 80% от ФОТ (882 руб.)
СП (529 руб.): 60% от ФОТ (882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</si>
  <si>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поз.119</t>
    </r>
  </si>
  <si>
    <r>
      <t>Кран шаровый, цельносварной, управление - с редуктором,_x000D_
фланцевый, 11.212.150, PN 16, DN 150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</si>
  <si>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11  поз.119</t>
    </r>
  </si>
  <si>
    <r>
      <t>Арматура фланцевая с ручным приводом или без привода водопроводная на условное давление до 4 МПа, диаметр условного прохода 150 мм</t>
    </r>
    <r>
      <rPr>
        <i/>
        <sz val="7"/>
        <rFont val="Arial"/>
        <family val="2"/>
        <charset val="204"/>
      </rPr>
      <t xml:space="preserve">
НР (533 руб.): 80% от ФОТ (666 руб.)
СП (400 руб.): 60% от ФОТ (666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</si>
  <si>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поз.120</t>
    </r>
  </si>
  <si>
    <r>
      <t>Кран шаровый фланцевый 11.211.100,      PN16  DN 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</si>
  <si>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поз.120</t>
    </r>
  </si>
  <si>
    <r>
      <t>Арматура фланцевая с ручным приводом или без привода водопроводная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НР (1074 руб.): 80% от ФОТ (1343 руб.)
СП (806 руб.): 60% от ФОТ (1343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</si>
  <si>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поз.121</t>
    </r>
  </si>
  <si>
    <r>
      <t>Кран шаровый фланцевый 11.211.80,      PN16  DN 80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</si>
  <si>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поз.121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</si>
  <si>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поз.122</t>
    </r>
  </si>
  <si>
    <r>
      <t>Кран шаровый фланцевый 11.211.50,      PN16  DN 50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</si>
  <si>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поз.122</t>
    </r>
  </si>
  <si>
    <r>
      <t>Арматура фланцевая с ручным приводом или без привода водопроводная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(435 руб.): 80% от ФОТ (544 руб.)
СП (326 руб.): 60% от ФОТ (544 руб.)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</si>
  <si>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поз.123</t>
    </r>
  </si>
  <si>
    <r>
      <t>Кран шаровый фланцевый 11.211.40,      PN16  DN 40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</si>
  <si>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поз.123</t>
    </r>
  </si>
  <si>
    <r>
      <t>КП №823/14 от 07.10.2014  "КВО-АРМ "</t>
    </r>
    <r>
      <rPr>
        <i/>
        <sz val="9"/>
        <rFont val="Arial"/>
        <family val="2"/>
        <charset val="204"/>
      </rPr>
      <t xml:space="preserve">
лист 12  поз.125</t>
    </r>
  </si>
  <si>
    <r>
      <t>Блок водопроводный упругий фланцевый   PN16  DN 100, 41.21.100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</si>
  <si>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ТЕРм12-12-001-10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поз.125</t>
    </r>
  </si>
  <si>
    <r>
      <t>Арматура фланцевая с ручным приводом или без привода водопроводная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НР (391 руб.): 80% от ФОТ (489 руб.)
СП (293 руб.): 60% от ФОТ (489 руб.)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</si>
  <si>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12  поз.126</t>
    </r>
  </si>
  <si>
    <r>
      <t>Кран шаровый муфтовый   PN16  DN 15, КШ.М.015.016-00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</si>
  <si>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Арматура муфтовая с ручным приводом или без привода водопроводная на условное давление до 10 МПа, диаметр условного прохода 15 мм</t>
    </r>
    <r>
      <rPr>
        <i/>
        <sz val="7"/>
        <rFont val="Arial"/>
        <family val="2"/>
        <charset val="204"/>
      </rPr>
      <t xml:space="preserve">
НР (4221 руб.): 80% от ФОТ (5276 руб.)
СП (3166 руб.): 60% от ФОТ (5276 руб.)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</si>
  <si>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12  поз.127</t>
    </r>
  </si>
  <si>
    <r>
      <t>Кран шаровый муфтовый   PN16  DN 20, КШ.М.020.016-00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</si>
  <si>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ТЕРм12-12-009-03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12  поз.127</t>
    </r>
  </si>
  <si>
    <r>
      <t>Арматура муфтовая с ручным приводом или без привода водопроводная на условное давление до 10 МПа, диаметр условного прохода 20 мм</t>
    </r>
    <r>
      <rPr>
        <i/>
        <sz val="7"/>
        <rFont val="Arial"/>
        <family val="2"/>
        <charset val="204"/>
      </rPr>
      <t xml:space="preserve">
НР (177 руб.): 80% от ФОТ (221 руб.)
СП (133 руб.): 60% от ФОТ (221 руб.)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</si>
  <si>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12  поз.128</t>
    </r>
  </si>
  <si>
    <r>
      <t>Кран шаровый муфтовый   PN16  DN 25, КШ.М.025.016-00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</si>
  <si>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ТЕРм12-12-009-04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</si>
  <si>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Арматура муфтовая с ручным приводом или без привода водопроводная на условное давление до 10 МПа, диаметр условного прохода 25 мм</t>
    </r>
    <r>
      <rPr>
        <i/>
        <sz val="7"/>
        <rFont val="Arial"/>
        <family val="2"/>
        <charset val="204"/>
      </rPr>
      <t xml:space="preserve">
НР (263 руб.): 80% от ФОТ (329 руб.)
СП (197 руб.): 60% от ФОТ (329 руб.)</t>
    </r>
  </si>
  <si>
    <r>
      <t>Прайс ООО "Автоматика КИП "</t>
    </r>
    <r>
      <rPr>
        <i/>
        <sz val="9"/>
        <rFont val="Arial"/>
        <family val="2"/>
        <charset val="204"/>
      </rPr>
      <t xml:space="preserve">
лист 12  поз.129</t>
    </r>
  </si>
  <si>
    <r>
      <t>Арматура муфтовая с ручным приводом или без привода водопроводная на условное давление до 10 МПа, диаметр условного прохода 15 мм</t>
    </r>
    <r>
      <rPr>
        <i/>
        <sz val="7"/>
        <rFont val="Arial"/>
        <family val="2"/>
        <charset val="204"/>
      </rPr>
      <t xml:space="preserve">
НР (1407 руб.): 80% от ФОТ (1759 руб.)
СП (1055 руб.): 60% от ФОТ (1759 руб.)</t>
    </r>
  </si>
  <si>
    <r>
      <t>Прайс ОАО "Манотомь "</t>
    </r>
    <r>
      <rPr>
        <i/>
        <sz val="9"/>
        <rFont val="Arial"/>
        <family val="2"/>
        <charset val="204"/>
      </rPr>
      <t xml:space="preserve">
лист 13  поз.132</t>
    </r>
  </si>
  <si>
    <r>
      <t>ТЕРм11-02-022-01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13  поз.132</t>
    </r>
  </si>
  <si>
    <r>
      <t>Ротаметр показывающий, диаметр условного прохода до 10 мм; счетчик, диаметр условного прохода до 40 мм, устанавливаемые на резьбовых (муфтовых) соединениях</t>
    </r>
    <r>
      <rPr>
        <i/>
        <sz val="7"/>
        <rFont val="Arial"/>
        <family val="2"/>
        <charset val="204"/>
      </rPr>
      <t xml:space="preserve">
НР (256 руб.): 80% от ФОТ (320 руб.)
СП (192 руб.): 60% от ФОТ (320 руб.)</t>
    </r>
  </si>
  <si>
    <r>
      <t>ТСЦ-509-0096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</si>
  <si>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Ниппель диаметром 42 мм</t>
  </si>
  <si>
    <r>
      <t>0,39</t>
    </r>
    <r>
      <rPr>
        <i/>
        <sz val="6"/>
        <rFont val="Arial"/>
        <family val="2"/>
        <charset val="204"/>
      </rPr>
      <t xml:space="preserve">
0,065*6</t>
    </r>
  </si>
  <si>
    <r>
      <t>Прайс "EMERSON " Метран</t>
    </r>
    <r>
      <rPr>
        <i/>
        <sz val="9"/>
        <rFont val="Arial"/>
        <family val="2"/>
        <charset val="204"/>
      </rPr>
      <t xml:space="preserve">
лист 13  поз.137</t>
    </r>
  </si>
  <si>
    <r>
      <t>Гильза защтная 2002-03-М20х1,5-М20х1.5-Н10-120 мм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</si>
  <si>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13  поз.138</t>
    </r>
  </si>
  <si>
    <r>
      <t>Бобышки, штуцеры на условное давление до 10 МПа</t>
    </r>
    <r>
      <rPr>
        <i/>
        <sz val="7"/>
        <rFont val="Arial"/>
        <family val="2"/>
        <charset val="204"/>
      </rPr>
      <t xml:space="preserve">
НР (25 руб.): 80% от ФОТ (31 руб.)
СП (19 руб.): 60% от ФОТ (31 руб.)</t>
    </r>
  </si>
  <si>
    <r>
      <t>ТСЦ-108-0081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</si>
  <si>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Прайс "EMERSON " Метран</t>
    </r>
    <r>
      <rPr>
        <i/>
        <sz val="9"/>
        <rFont val="Arial"/>
        <family val="2"/>
        <charset val="204"/>
      </rPr>
      <t xml:space="preserve">
лист 13  поз.138</t>
    </r>
  </si>
  <si>
    <r>
      <t>Бобышка 2010-01-М20х1.5-40-Г2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</si>
  <si>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"EMERSON " Метран</t>
    </r>
    <r>
      <rPr>
        <i/>
        <sz val="9"/>
        <rFont val="Arial"/>
        <family val="2"/>
        <charset val="204"/>
      </rPr>
      <t xml:space="preserve">
лист 13  поз.139</t>
    </r>
  </si>
  <si>
    <r>
      <t>Шайба 2020-05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</si>
  <si>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ЗАО "ТД ДОМИНИК "</t>
    </r>
    <r>
      <rPr>
        <i/>
        <sz val="9"/>
        <rFont val="Arial"/>
        <family val="2"/>
        <charset val="204"/>
      </rPr>
      <t xml:space="preserve">
лист 13  поз.140</t>
    </r>
  </si>
  <si>
    <r>
      <t>Трубка кварцевая для указателя жидкости 20х2.5, L=2000 мм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</si>
  <si>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13  поз.142</t>
    </r>
  </si>
  <si>
    <r>
      <t>Термометр ТТЖ-М исп. 1П 1(0+50 град.С)-1-160/103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</si>
  <si>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(136 руб.): 80% от ФОТ (170 руб.)
СП (102 руб.): 60% от ФОТ (170 руб.)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</si>
  <si>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13  поз.143</t>
    </r>
  </si>
  <si>
    <r>
      <t>Оправа защитная 2П 215/100 6,3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</si>
  <si>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Прайс ООО "АвтоматикаКИП "</t>
    </r>
    <r>
      <rPr>
        <i/>
        <sz val="9"/>
        <rFont val="Arial"/>
        <family val="2"/>
        <charset val="204"/>
      </rPr>
      <t xml:space="preserve">
лист 13  поз.144</t>
    </r>
  </si>
  <si>
    <r>
      <t>Бобышка 35 М27х2 АКГ.8.652.015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</si>
  <si>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13  поз.144</t>
    </r>
  </si>
  <si>
    <r>
      <t>Бобышки, штуцеры на условное давление до 10 МПа</t>
    </r>
    <r>
      <rPr>
        <i/>
        <sz val="7"/>
        <rFont val="Arial"/>
        <family val="2"/>
        <charset val="204"/>
      </rPr>
      <t xml:space="preserve">
1 607,75 = 3 444,75 - 100 x 9,40 - 100 x 3,57 - 100 x 5,40
НР (85 руб.): 80% от ФОТ (106 руб.)
СП (64 руб.): 60% от ФОТ (106 руб.)</t>
    </r>
  </si>
  <si>
    <t>100
7</t>
  </si>
  <si>
    <r>
      <t>Прайс "EMERSON " Метран</t>
    </r>
    <r>
      <rPr>
        <i/>
        <sz val="9"/>
        <rFont val="Arial"/>
        <family val="2"/>
        <charset val="204"/>
      </rPr>
      <t xml:space="preserve">
лист 13  поз.145</t>
    </r>
  </si>
  <si>
    <r>
      <t>Шайба 2020-03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</si>
  <si>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ТЕРм12-01-004-15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15 поз.183, лист 17 поз.222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</si>
  <si>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325 мм</t>
    </r>
    <r>
      <rPr>
        <i/>
        <sz val="7"/>
        <rFont val="Arial"/>
        <family val="2"/>
        <charset val="204"/>
      </rPr>
      <t xml:space="preserve">
НР (66 руб.): 80% от ФОТ (83 руб.)
СП (50 руб.): 60% от ФОТ (83 руб.)</t>
    </r>
  </si>
  <si>
    <r>
      <t>0,00796</t>
    </r>
    <r>
      <rPr>
        <i/>
        <sz val="6"/>
        <rFont val="Arial"/>
        <family val="2"/>
        <charset val="204"/>
      </rPr>
      <t xml:space="preserve">
(0,024*4+0,7) / 100</t>
    </r>
  </si>
  <si>
    <r>
      <t>ТСЦ-507-2498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</si>
  <si>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Узлы трубопроводов с установкой необходимых деталей из бесшовных труб, сталь 20, диаметром условного прохода 300 мм, толщиной стенки 8 мм</t>
  </si>
  <si>
    <r>
      <t>0,095378</t>
    </r>
    <r>
      <rPr>
        <i/>
        <sz val="6"/>
        <rFont val="Arial"/>
        <family val="2"/>
        <charset val="204"/>
      </rPr>
      <t xml:space="preserve">
(12,9*4+0,7*62,54)/1000</t>
    </r>
  </si>
  <si>
    <r>
      <t>ТЕРм12-01-004-13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поз.151,152,160,161,162,165  лист 15 поз.167,168,184, лист 17 поз.223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</si>
  <si>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219 мм</t>
    </r>
    <r>
      <rPr>
        <i/>
        <sz val="7"/>
        <rFont val="Arial"/>
        <family val="2"/>
        <charset val="204"/>
      </rPr>
      <t xml:space="preserve">
НР (14820 руб.): 80% от ФОТ (18525 руб.)
СП (11115 руб.): 60% от ФОТ (18525 руб.)</t>
    </r>
  </si>
  <si>
    <r>
      <t>2,12435</t>
    </r>
    <r>
      <rPr>
        <i/>
        <sz val="6"/>
        <rFont val="Arial"/>
        <family val="2"/>
        <charset val="204"/>
      </rPr>
      <t xml:space="preserve">
(0,471*35+0,2355*2+0,18*2+0,14*4+0,186+0,095*4+0,021*20+192+0,214*7+0,075) / 100</t>
    </r>
  </si>
  <si>
    <r>
      <t>ТСЦ-507-2479
Постан.Правит.Свердл.обл. от 10.11.10 №1616-ПП</t>
    </r>
    <r>
      <rPr>
        <i/>
        <sz val="9"/>
        <rFont val="Arial"/>
        <family val="2"/>
        <charset val="204"/>
      </rPr>
      <t xml:space="preserve">
+опоры лист 18 поз.238,240,246,  лист 19 поз.253,254.255,256</t>
    </r>
  </si>
  <si>
    <t>Узлы трубопроводов с установкой необходимых деталей из бесшовных труб, сталь 20, диаметром условного прохода 200 мм, толщиной стенки 6 мм</t>
  </si>
  <si>
    <r>
      <t>7,23236</t>
    </r>
    <r>
      <rPr>
        <i/>
        <sz val="6"/>
        <rFont val="Arial"/>
        <family val="2"/>
        <charset val="204"/>
      </rPr>
      <t xml:space="preserve">
(15*35+7,5*2+8,3*2+4,4*4+2,9*4+5,14+10,1*20+5,58*7+4,6+31,52*192+5,87*10+8,96*14+21,2*4+9,1*2+8,8*2+5,4*6+1,13*6)/1000</t>
    </r>
  </si>
  <si>
    <r>
      <t>ТЕРм12-01-004-12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поз.153,163,166, лист 15 поз.169,171,185, лист 17 поз.224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</si>
  <si>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159 мм</t>
    </r>
    <r>
      <rPr>
        <i/>
        <sz val="7"/>
        <rFont val="Arial"/>
        <family val="2"/>
        <charset val="204"/>
      </rPr>
      <t xml:space="preserve">
НР (2565 руб.): 80% от ФОТ (3206 руб.)
СП (1924 руб.): 60% от ФОТ (3206 руб.)</t>
    </r>
  </si>
  <si>
    <r>
      <t>0,468212</t>
    </r>
    <r>
      <rPr>
        <i/>
        <sz val="6"/>
        <rFont val="Arial"/>
        <family val="2"/>
        <charset val="204"/>
      </rPr>
      <t xml:space="preserve">
(0,3534*13+0,13*4+0,065*3+0,149*4+0,173*2+0,057*10+40) / 100</t>
    </r>
  </si>
  <si>
    <r>
      <t>ТСЦ-507-2468
Постан.Правит.Свердл.обл. от 10.11.10 №1616-ПП</t>
    </r>
    <r>
      <rPr>
        <i/>
        <sz val="9"/>
        <rFont val="Arial"/>
        <family val="2"/>
        <charset val="204"/>
      </rPr>
      <t xml:space="preserve">
+опоры лист 18 поз.241248, , лист 19 поз.257,258,лист 20 поз.259, лист 15 поз.191</t>
    </r>
  </si>
  <si>
    <r>
      <t>0,9458</t>
    </r>
    <r>
      <rPr>
        <i/>
        <sz val="6"/>
        <rFont val="Arial"/>
        <family val="2"/>
        <charset val="204"/>
      </rPr>
      <t xml:space="preserve">
(6,1*13+2,6*4+1,5*3+2,3*4+2,51*2+6,69*10+17,15*40+17,2+14.9+12+5,54*2+0,48*5+13,45*2)/1000</t>
    </r>
  </si>
  <si>
    <r>
      <t>ТЕРм12-01-004-11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 поз.154,лист 15 поз.172,186, лист 17 поз.225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</si>
  <si>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133 мм</t>
    </r>
    <r>
      <rPr>
        <i/>
        <sz val="7"/>
        <rFont val="Arial"/>
        <family val="2"/>
        <charset val="204"/>
      </rPr>
      <t xml:space="preserve">
НР (294 руб.): 80% от ФОТ (368 руб.)
СП (221 руб.): 60% от ФОТ (368 руб.)</t>
    </r>
  </si>
  <si>
    <r>
      <t>0,05742</t>
    </r>
    <r>
      <rPr>
        <i/>
        <sz val="6"/>
        <rFont val="Arial"/>
        <family val="2"/>
        <charset val="204"/>
      </rPr>
      <t xml:space="preserve">
(0,3*6+0,15*4+0,057*6+3) / 100</t>
    </r>
  </si>
  <si>
    <r>
      <t>ТСЦ-507-2458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</si>
  <si>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0,10027</t>
    </r>
    <r>
      <rPr>
        <i/>
        <sz val="6"/>
        <rFont val="Arial"/>
        <family val="2"/>
        <charset val="204"/>
      </rPr>
      <t xml:space="preserve">
(3,8*6+1,72*4+5,4*6+12,73*3)/1000</t>
    </r>
  </si>
  <si>
    <r>
      <t>ТЕРм12-01-004-10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поз.155,156  лист 15 поз.170.173.174,187,лист 16 поз.192,  лист 17 поз.226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</si>
  <si>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108 мм</t>
    </r>
    <r>
      <rPr>
        <i/>
        <sz val="7"/>
        <rFont val="Arial"/>
        <family val="2"/>
        <charset val="204"/>
      </rPr>
      <t xml:space="preserve">
НР (2145 руб.): 80% от ФОТ (2681 руб.)
СП (1609 руб.): 60% от ФОТ (2681 руб.)</t>
    </r>
  </si>
  <si>
    <r>
      <t>0,4321</t>
    </r>
    <r>
      <rPr>
        <i/>
        <sz val="6"/>
        <rFont val="Arial"/>
        <family val="2"/>
        <charset val="204"/>
      </rPr>
      <t xml:space="preserve">
(0,236*10+0,118*2+0,132*3+0,137*10+0,152*2+0,019*26+0,05+38) / 100</t>
    </r>
  </si>
  <si>
    <r>
      <t>ТСЦ-507-2450
Постан.Правит.Свердл.обл. от 10.11.10 №1616-ПП</t>
    </r>
    <r>
      <rPr>
        <i/>
        <sz val="9"/>
        <rFont val="Arial"/>
        <family val="2"/>
        <charset val="204"/>
      </rPr>
      <t xml:space="preserve">
+опорылист 18 поз.242,  лист 20  поз.260,261</t>
    </r>
  </si>
  <si>
    <t>Узлы трубопроводов с установкой необходимых деталей из бесшовных труб, сталь 20, диаметром условного прохода 100 мм, толщиной стенки 4,0 мм</t>
  </si>
  <si>
    <r>
      <t>0,58167</t>
    </r>
    <r>
      <rPr>
        <i/>
        <sz val="6"/>
        <rFont val="Arial"/>
        <family val="2"/>
        <charset val="204"/>
      </rPr>
      <t xml:space="preserve">
(2,5*10+1,25*2+1,29*3+1,47*10+1,53*2+3,96*26+11+10,26*38+5,8+4+2,7*7)/1000</t>
    </r>
  </si>
  <si>
    <r>
      <t>ТЕРм12-01-004-09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поз.157, лист 15 поз.175,188, лист 17 поз.227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</si>
  <si>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89 мм</t>
    </r>
    <r>
      <rPr>
        <i/>
        <sz val="7"/>
        <rFont val="Arial"/>
        <family val="2"/>
        <charset val="204"/>
      </rPr>
      <t xml:space="preserve">
НР (402 руб.): 80% от ФОТ (502 руб.)
СП (301 руб.): 60% от ФОТ (502 руб.)</t>
    </r>
  </si>
  <si>
    <r>
      <t>0,090912</t>
    </r>
    <r>
      <rPr>
        <i/>
        <sz val="6"/>
        <rFont val="Arial"/>
        <family val="2"/>
        <charset val="204"/>
      </rPr>
      <t xml:space="preserve">
(0,1884*8+0,112*4+0,017*8+7) / 100</t>
    </r>
  </si>
  <si>
    <r>
      <t>ТСЦ-507-2443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</si>
  <si>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Узлы трубопроводов с установкой необходимых деталей из бесшовных труб, сталь 20, диаметром условного прохода 80 мм, толщиной стенки 4,0 мм</t>
  </si>
  <si>
    <r>
      <t>0,09937</t>
    </r>
    <r>
      <rPr>
        <i/>
        <sz val="6"/>
        <rFont val="Arial"/>
        <family val="2"/>
        <charset val="204"/>
      </rPr>
      <t xml:space="preserve">
(1,5*8+0,78*4+3,19*8+8,39*7)/1000</t>
    </r>
  </si>
  <si>
    <r>
      <t>ТЕРм12-01-004-07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14 поз.158,164, лист 15 поз.176,177,189, лист 17 поз.228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</si>
  <si>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57 мм</t>
    </r>
    <r>
      <rPr>
        <i/>
        <sz val="7"/>
        <rFont val="Arial"/>
        <family val="2"/>
        <charset val="204"/>
      </rPr>
      <t xml:space="preserve">
НР (351 руб.): 80% от ФОТ (439 руб.)
СП (263 руб.): 60% от ФОТ (439 руб.)</t>
    </r>
  </si>
  <si>
    <r>
      <t>0,08877</t>
    </r>
    <r>
      <rPr>
        <i/>
        <sz val="6"/>
        <rFont val="Arial"/>
        <family val="2"/>
        <charset val="204"/>
      </rPr>
      <t xml:space="preserve">
(0,118*3+0,06*2+0,103+0,105*2+0,015*6+8) / 100</t>
    </r>
  </si>
  <si>
    <r>
      <t>ТСЦ-507-2432
Постан.Правит.Свердл.обл. от 10.11.10 №1616-ПП</t>
    </r>
    <r>
      <rPr>
        <i/>
        <sz val="9"/>
        <rFont val="Arial"/>
        <family val="2"/>
        <charset val="204"/>
      </rPr>
      <t xml:space="preserve">
+опоры лист 20 поз.262</t>
    </r>
  </si>
  <si>
    <r>
      <t>0,05585</t>
    </r>
    <r>
      <rPr>
        <i/>
        <sz val="6"/>
        <rFont val="Arial"/>
        <family val="2"/>
        <charset val="204"/>
      </rPr>
      <t xml:space="preserve">
(0,6*3+0,3*2+0,41*3+2,06*6+4,62*8+2,9)/1000</t>
    </r>
  </si>
  <si>
    <r>
      <t>ТЕРм12-01-004-06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15 поз.190, лист 17 поз.229, лист 14 поз.147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</si>
  <si>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45 мм</t>
    </r>
    <r>
      <rPr>
        <i/>
        <sz val="7"/>
        <rFont val="Arial"/>
        <family val="2"/>
        <charset val="204"/>
      </rPr>
      <t xml:space="preserve">
НР (238 руб.): 80% от ФОТ (297 руб.)
СП (178 руб.): 60% от ФОТ (297 руб.)</t>
    </r>
  </si>
  <si>
    <r>
      <t>0,0626</t>
    </r>
    <r>
      <rPr>
        <i/>
        <sz val="6"/>
        <rFont val="Arial"/>
        <family val="2"/>
        <charset val="204"/>
      </rPr>
      <t xml:space="preserve">
(0,015*2+0,23+6) / 100</t>
    </r>
  </si>
  <si>
    <r>
      <t>ТСЦ-507-2428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</si>
  <si>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Узлы трубопроводов с установкой необходимых деталей из бесшовных труб, сталь 20, диаметром условного прохода 40 мм, толщиной стенки 3,0 мм</t>
  </si>
  <si>
    <r>
      <t>0,022162</t>
    </r>
    <r>
      <rPr>
        <i/>
        <sz val="6"/>
        <rFont val="Arial"/>
        <family val="2"/>
        <charset val="204"/>
      </rPr>
      <t xml:space="preserve">
(1,71*2+0,1+3,107*6)/1000</t>
    </r>
  </si>
  <si>
    <r>
      <t>ТЕРм12-01-004-04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15 поз.178, лист 17 поз.230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</si>
  <si>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 мм=труба Д34 мм</t>
    </r>
    <r>
      <rPr>
        <i/>
        <sz val="7"/>
        <rFont val="Arial"/>
        <family val="2"/>
        <charset val="204"/>
      </rPr>
      <t xml:space="preserve">
НР (70 руб.): 80% от ФОТ (87 руб.)
СП (52 руб.): 60% от ФОТ (87 руб.)</t>
    </r>
  </si>
  <si>
    <r>
      <t>0,02202</t>
    </r>
    <r>
      <rPr>
        <i/>
        <sz val="6"/>
        <rFont val="Arial"/>
        <family val="2"/>
        <charset val="204"/>
      </rPr>
      <t xml:space="preserve">
(0,101*2+2) / 100</t>
    </r>
  </si>
  <si>
    <r>
      <t>ТСЦ-507-2421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</si>
  <si>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Узлы трубопроводов с установкой необходимых деталей из бесшовных труб, сталь 20, диаметром условного прохода 25 мм, толщиной стенки 3,0 мм</t>
  </si>
  <si>
    <r>
      <t>0,00484</t>
    </r>
    <r>
      <rPr>
        <i/>
        <sz val="6"/>
        <rFont val="Arial"/>
        <family val="2"/>
        <charset val="204"/>
      </rPr>
      <t xml:space="preserve">
(0,15*2+2,27*2)/1000</t>
    </r>
  </si>
  <si>
    <r>
      <t>ТЕРм12-01-004-03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 поз.231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</si>
  <si>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25 мм=труба Д27 мм</t>
    </r>
    <r>
      <rPr>
        <i/>
        <sz val="7"/>
        <rFont val="Arial"/>
        <family val="2"/>
        <charset val="204"/>
      </rPr>
      <t xml:space="preserve">
НР (186 руб.): 80% от ФОТ (233 руб.)
СП (140 руб.): 60% от ФОТ (233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</si>
  <si>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</si>
  <si>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r>
      <t>0,01062</t>
    </r>
    <r>
      <rPr>
        <i/>
        <sz val="6"/>
        <rFont val="Arial"/>
        <family val="2"/>
        <charset val="204"/>
      </rPr>
      <t xml:space="preserve">
1,77*6/1000</t>
    </r>
  </si>
  <si>
    <r>
      <t>ТЕРм12-01-004-03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15 поз.179,180 лист 17 поз.232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</si>
  <si>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25 мм=труба Д22 мм</t>
    </r>
    <r>
      <rPr>
        <i/>
        <sz val="7"/>
        <rFont val="Arial"/>
        <family val="2"/>
        <charset val="204"/>
      </rPr>
      <t xml:space="preserve">
НР (694 руб.): 80% от ФОТ (867 руб.)
СП (520 руб.): 60% от ФОТ (867 руб.)</t>
    </r>
  </si>
  <si>
    <r>
      <t>0,222</t>
    </r>
    <r>
      <rPr>
        <i/>
        <sz val="6"/>
        <rFont val="Arial"/>
        <family val="2"/>
        <charset val="204"/>
      </rPr>
      <t xml:space="preserve">
(0,1*22+20) / 100</t>
    </r>
  </si>
  <si>
    <r>
      <t>ТСЦ-507-2421
Постан.Правит.Свердл.обл. от 10.11.10 №1616-ПП</t>
    </r>
    <r>
      <rPr>
        <i/>
        <sz val="9"/>
        <rFont val="Arial"/>
        <family val="2"/>
        <charset val="204"/>
      </rPr>
      <t xml:space="preserve">
+хомуты лист 18 поз.244,245, лист 13 поз.133,134</t>
    </r>
  </si>
  <si>
    <r>
      <t>0,03312</t>
    </r>
    <r>
      <rPr>
        <i/>
        <sz val="6"/>
        <rFont val="Arial"/>
        <family val="2"/>
        <charset val="204"/>
      </rPr>
      <t xml:space="preserve">
(0,12*22+1,41*20+0,049*4+0,14*8+0,29*2+0,096*4)/1000</t>
    </r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</si>
  <si>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 поз.234,235</t>
    </r>
  </si>
  <si>
    <r>
      <t>Монтаж опорных конструкций для крепления трубопроводов внутри зданий и сооружений массой до 0,1 т=рамы</t>
    </r>
    <r>
      <rPr>
        <i/>
        <sz val="7"/>
        <rFont val="Arial"/>
        <family val="2"/>
        <charset val="204"/>
      </rPr>
      <t xml:space="preserve">
НР (45 руб.): 90% от ФОТ (50 руб.)
СП (43 руб.): 85% от ФОТ (50 руб.)</t>
    </r>
  </si>
  <si>
    <r>
      <t>0,0293</t>
    </r>
    <r>
      <rPr>
        <i/>
        <sz val="6"/>
        <rFont val="Arial"/>
        <family val="2"/>
        <charset val="204"/>
      </rPr>
      <t xml:space="preserve">
(23,5+5,8)/1000</t>
    </r>
  </si>
  <si>
    <r>
      <t>ТСЦ-201-0778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 поз.234,235</t>
    </r>
  </si>
  <si>
    <r>
      <t>ТЕР07-06-002-04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 поз.239 ПРИМЕНИТ</t>
    </r>
  </si>
  <si>
    <r>
      <t>Устройство неподвижных щитовых опор из сборных железобетонных конструкций</t>
    </r>
    <r>
      <rPr>
        <i/>
        <sz val="7"/>
        <rFont val="Arial"/>
        <family val="2"/>
        <charset val="204"/>
      </rPr>
      <t xml:space="preserve">
НР (18 руб.): 130% от ФОТ (14 руб.)
СП (12 руб.): 85% от ФОТ (14 руб.)</t>
    </r>
  </si>
  <si>
    <t>100 м3 бетонных и железобетонных конструкций</t>
  </si>
  <si>
    <r>
      <t>0,0015</t>
    </r>
    <r>
      <rPr>
        <i/>
        <sz val="6"/>
        <rFont val="Arial"/>
        <family val="2"/>
        <charset val="204"/>
      </rPr>
      <t xml:space="preserve">
(0,015*10) / 100</t>
    </r>
  </si>
  <si>
    <r>
      <t>ТСЦ-403-0627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 поз.239</t>
    </r>
  </si>
  <si>
    <t>Опорные подушки ОП 3 /бетон В15 (М200), объем 0,015 м3, расход ар-ры 2,1 кг / (серия 3.006.1-8)</t>
  </si>
  <si>
    <r>
      <t>ТСЦ-509-0966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поз.201,202,203</t>
    </r>
  </si>
  <si>
    <r>
      <t>0,01</t>
    </r>
    <r>
      <rPr>
        <i/>
        <sz val="6"/>
        <rFont val="Arial"/>
        <family val="2"/>
        <charset val="204"/>
      </rPr>
      <t xml:space="preserve">
(6+2+2) / 1000</t>
    </r>
  </si>
  <si>
    <r>
      <t>ТСЦ-509-0967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поз.199,200</t>
    </r>
  </si>
  <si>
    <r>
      <t>0,032</t>
    </r>
    <r>
      <rPr>
        <i/>
        <sz val="6"/>
        <rFont val="Arial"/>
        <family val="2"/>
        <charset val="204"/>
      </rPr>
      <t xml:space="preserve">
(24+8) / 1000</t>
    </r>
  </si>
  <si>
    <r>
      <t>ТСЦ-509-0968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поз.197,198</t>
    </r>
  </si>
  <si>
    <r>
      <t>0,026</t>
    </r>
    <r>
      <rPr>
        <i/>
        <sz val="6"/>
        <rFont val="Arial"/>
        <family val="2"/>
        <charset val="204"/>
      </rPr>
      <t xml:space="preserve">
(20+6) / 1000</t>
    </r>
  </si>
  <si>
    <r>
      <t>ТСЦ-509-0969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поз.196</t>
    </r>
  </si>
  <si>
    <t>Прокладки из паронита , толщиной 1 мм, диаметром 200 мм</t>
  </si>
  <si>
    <r>
      <t>0,031</t>
    </r>
    <r>
      <rPr>
        <i/>
        <sz val="6"/>
        <rFont val="Arial"/>
        <family val="2"/>
        <charset val="204"/>
      </rPr>
      <t xml:space="preserve">
31 / 1000</t>
    </r>
  </si>
  <si>
    <r>
      <t>ТСЦ-509-0971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поз.195</t>
    </r>
  </si>
  <si>
    <t>Прокладки из паронита , толщиной 1 мм, диаметром 300 мм</t>
  </si>
  <si>
    <r>
      <t>0,004</t>
    </r>
    <r>
      <rPr>
        <i/>
        <sz val="6"/>
        <rFont val="Arial"/>
        <family val="2"/>
        <charset val="204"/>
      </rPr>
      <t xml:space="preserve">
4 / 1000</t>
    </r>
  </si>
  <si>
    <r>
      <t>ТСЦ-101-0093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поз.204</t>
    </r>
  </si>
  <si>
    <r>
      <t>0,083549</t>
    </r>
    <r>
      <rPr>
        <i/>
        <sz val="6"/>
        <rFont val="Arial"/>
        <family val="2"/>
        <charset val="204"/>
      </rPr>
      <t xml:space="preserve">
0,2901*288/1000</t>
    </r>
  </si>
  <si>
    <r>
      <t>ТСЦ-101-0092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поз.206</t>
    </r>
  </si>
  <si>
    <r>
      <t>0,056672</t>
    </r>
    <r>
      <rPr>
        <i/>
        <sz val="6"/>
        <rFont val="Arial"/>
        <family val="2"/>
        <charset val="204"/>
      </rPr>
      <t xml:space="preserve">
0,161*352/1000</t>
    </r>
  </si>
  <si>
    <r>
      <t>ТСЦ-101-0091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поз.208</t>
    </r>
  </si>
  <si>
    <r>
      <t>0,000946</t>
    </r>
    <r>
      <rPr>
        <i/>
        <sz val="6"/>
        <rFont val="Arial"/>
        <family val="2"/>
        <charset val="204"/>
      </rPr>
      <t xml:space="preserve">
0,06755*14/1000</t>
    </r>
  </si>
  <si>
    <r>
      <t>ТСЦ-101-0090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поз.212</t>
    </r>
  </si>
  <si>
    <r>
      <t>0,000122</t>
    </r>
    <r>
      <rPr>
        <i/>
        <sz val="6"/>
        <rFont val="Arial"/>
        <family val="2"/>
        <charset val="204"/>
      </rPr>
      <t xml:space="preserve">
0,04053*3/1000</t>
    </r>
  </si>
  <si>
    <r>
      <t>ТСЦ-101-0125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поз.205, лист 17 поз.217</t>
    </r>
  </si>
  <si>
    <r>
      <t>0,028576</t>
    </r>
    <r>
      <rPr>
        <i/>
        <sz val="6"/>
        <rFont val="Arial"/>
        <family val="2"/>
        <charset val="204"/>
      </rPr>
      <t xml:space="preserve">
0,07144*400/1000</t>
    </r>
  </si>
  <si>
    <r>
      <t>ТСЦ-101-0124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поз.207, лист 17 поз.220, лист 18 поз.247</t>
    </r>
  </si>
  <si>
    <r>
      <t>0,014743</t>
    </r>
    <r>
      <rPr>
        <i/>
        <sz val="6"/>
        <rFont val="Arial"/>
        <family val="2"/>
        <charset val="204"/>
      </rPr>
      <t xml:space="preserve">
0,03761*(368+24)/1000</t>
    </r>
  </si>
  <si>
    <r>
      <t>ТСЦ-101-0123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поз.211, лист 18 поз.249</t>
    </r>
  </si>
  <si>
    <r>
      <t>0,000564</t>
    </r>
    <r>
      <rPr>
        <i/>
        <sz val="6"/>
        <rFont val="Arial"/>
        <family val="2"/>
        <charset val="204"/>
      </rPr>
      <t xml:space="preserve">
0,01567*(16+20)/1000</t>
    </r>
  </si>
  <si>
    <r>
      <t>ТСЦ-101-2044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поз.209,210</t>
    </r>
  </si>
  <si>
    <r>
      <t>0,0732</t>
    </r>
    <r>
      <rPr>
        <i/>
        <sz val="6"/>
        <rFont val="Arial"/>
        <family val="2"/>
        <charset val="204"/>
      </rPr>
      <t xml:space="preserve">
0,0061*12</t>
    </r>
  </si>
  <si>
    <r>
      <t>ТСЦ-101-2046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 поз.220</t>
    </r>
  </si>
  <si>
    <t>Шайбы оцинкованные, диаметр 16 мм</t>
  </si>
  <si>
    <r>
      <t>0,07528</t>
    </r>
    <r>
      <rPr>
        <i/>
        <sz val="6"/>
        <rFont val="Arial"/>
        <family val="2"/>
        <charset val="204"/>
      </rPr>
      <t xml:space="preserve">
0,00941*8</t>
    </r>
  </si>
  <si>
    <r>
      <t>ТСЦ-101-2047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 поз.218</t>
    </r>
  </si>
  <si>
    <t>Шайбы оцинкованные, диаметр 20 мм</t>
  </si>
  <si>
    <r>
      <t>2,56144</t>
    </r>
    <r>
      <rPr>
        <i/>
        <sz val="6"/>
        <rFont val="Arial"/>
        <family val="2"/>
        <charset val="204"/>
      </rPr>
      <t xml:space="preserve">
0,02287*112</t>
    </r>
  </si>
  <si>
    <r>
      <t>ТСЦ-101-2043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16 поз.213,214</t>
    </r>
  </si>
  <si>
    <t>Шайбы оцинкованные, диаметр 10 мм</t>
  </si>
  <si>
    <r>
      <t>0,03</t>
    </r>
    <r>
      <rPr>
        <i/>
        <sz val="6"/>
        <rFont val="Arial"/>
        <family val="2"/>
        <charset val="204"/>
      </rPr>
      <t xml:space="preserve">
0,005*6</t>
    </r>
  </si>
  <si>
    <r>
      <t>ТСЦ-101-1401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 поз.215,216</t>
    </r>
  </si>
  <si>
    <r>
      <t>0,045144</t>
    </r>
    <r>
      <rPr>
        <i/>
        <sz val="6"/>
        <rFont val="Arial"/>
        <family val="2"/>
        <charset val="204"/>
      </rPr>
      <t xml:space="preserve">
0,513*88/1000</t>
    </r>
  </si>
  <si>
    <r>
      <t>ТСЦ-101-1394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 поз.218</t>
    </r>
  </si>
  <si>
    <r>
      <t>0,000756</t>
    </r>
    <r>
      <rPr>
        <i/>
        <sz val="6"/>
        <rFont val="Arial"/>
        <family val="2"/>
        <charset val="204"/>
      </rPr>
      <t xml:space="preserve">
0,189*4/1000</t>
    </r>
  </si>
  <si>
    <r>
      <t>Прайс "HILTI "</t>
    </r>
    <r>
      <rPr>
        <i/>
        <sz val="9"/>
        <rFont val="Arial"/>
        <family val="2"/>
        <charset val="204"/>
      </rPr>
      <t xml:space="preserve">
лист 19  поз.253.3,257.3, лист 20 поз.258.3,259.3, лист 22 поз.268</t>
    </r>
  </si>
  <si>
    <r>
      <t>2004151	Анкер-шпилька HSA M10 70/60/30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</si>
  <si>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36</t>
    </r>
    <r>
      <rPr>
        <i/>
        <sz val="6"/>
        <rFont val="Arial"/>
        <family val="2"/>
        <charset val="204"/>
      </rPr>
      <t xml:space="preserve">
16+4+4+4+8</t>
    </r>
  </si>
  <si>
    <r>
      <t>Прайс "HILTI "</t>
    </r>
    <r>
      <rPr>
        <i/>
        <sz val="9"/>
        <rFont val="Arial"/>
        <family val="2"/>
        <charset val="204"/>
      </rPr>
      <t xml:space="preserve">
лист 18  поз.250</t>
    </r>
  </si>
  <si>
    <r>
      <t>371599	Анкер-шпил. отв. крепл. HST M20X200/60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</si>
  <si>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t xml:space="preserve">  Итого по разделу 2 Внутренний  контур. Оборудование и монтажные работы</t>
  </si>
  <si>
    <t xml:space="preserve">                           Раздел 3. Установка водоподготовки</t>
  </si>
  <si>
    <r>
      <t>КП №3714 от 28.08.2014 ЗАО "ЭкоПромКомпания"</t>
    </r>
    <r>
      <rPr>
        <i/>
        <sz val="9"/>
        <rFont val="Arial"/>
        <family val="2"/>
        <charset val="204"/>
      </rPr>
      <t xml:space="preserve">
лист21   поз.265</t>
    </r>
  </si>
  <si>
    <r>
      <t>Мембранная обратноосмотическая установка_x000D_
обессоливания воды "СОКОЛ-М(О)-1"-1000л/ч</t>
    </r>
    <r>
      <rPr>
        <i/>
        <sz val="7"/>
        <rFont val="Arial"/>
        <family val="2"/>
        <charset val="204"/>
      </rPr>
      <t xml:space="preserve">
КОЭФ. К ПОЗИЦИИ:
Итого без НДС  ПЗ=ПЗ/1,18-ПЗ;
приведение к базисному уровню цен на оборудование, мебель, инвентарь  ПЗ=ПЗ/4,48-ПЗ;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п.4.58._Стоимость тары и упаковки - для крупного технологического оборудования ПЗ=1,005 (ОЗП=1,005; ЭМ=1,005; МАТ=1,005; ТЗ=1,005)</t>
    </r>
  </si>
  <si>
    <r>
      <t>ТЕРм12-01-001-01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22 поз.276, лист 23 поз.281</t>
    </r>
  </si>
  <si>
    <r>
      <t>Трубопровод из водогазопроводных труб с фитингами на резьбе, диаметр условного прохода 15-25 мм</t>
    </r>
    <r>
      <rPr>
        <i/>
        <sz val="7"/>
        <rFont val="Arial"/>
        <family val="2"/>
        <charset val="204"/>
      </rPr>
      <t xml:space="preserve">
НР (514 руб.): 80% от ФОТ (643 руб.)
СП (386 руб.): 60% от ФОТ (643 руб.)</t>
    </r>
  </si>
  <si>
    <r>
      <t>0,24</t>
    </r>
    <r>
      <rPr>
        <i/>
        <sz val="6"/>
        <rFont val="Arial"/>
        <family val="2"/>
        <charset val="204"/>
      </rPr>
      <t xml:space="preserve">
(18+6) / 100</t>
    </r>
  </si>
  <si>
    <r>
      <t>24</t>
    </r>
    <r>
      <rPr>
        <i/>
        <sz val="6"/>
        <rFont val="Arial"/>
        <family val="2"/>
        <charset val="204"/>
      </rPr>
      <t xml:space="preserve">
18+6</t>
    </r>
  </si>
  <si>
    <r>
      <t>Прайс "Отопительная техника "</t>
    </r>
    <r>
      <rPr>
        <i/>
        <sz val="9"/>
        <rFont val="Arial"/>
        <family val="2"/>
        <charset val="204"/>
      </rPr>
      <t xml:space="preserve">
лист 22  поз.272, лист 23 поз.277</t>
    </r>
  </si>
  <si>
    <r>
      <t>Сгон ВР-НР №6 1"</t>
    </r>
    <r>
      <rPr>
        <i/>
        <sz val="7"/>
        <rFont val="Arial"/>
        <family val="2"/>
        <charset val="204"/>
      </rPr>
      <t xml:space="preserve">
КОЭФ. К ПОЗИЦИИ:
Итого без НДС  МАТ=МАТ/1,18-МАТ;
приведение к базисному уровню цен на материалы  МАТ=МАТ/5,73-МАТ</t>
    </r>
  </si>
  <si>
    <r>
      <t>4</t>
    </r>
    <r>
      <rPr>
        <i/>
        <sz val="6"/>
        <rFont val="Arial"/>
        <family val="2"/>
        <charset val="204"/>
      </rPr>
      <t xml:space="preserve">
2+2</t>
    </r>
  </si>
  <si>
    <r>
      <t>ТЕР16-04-001-01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 поз.282-286</t>
    </r>
  </si>
  <si>
    <r>
      <t>Прокладка трубопроводов канализации из полиэтиленовых труб высокой плотности диаметром 50 мм</t>
    </r>
    <r>
      <rPr>
        <i/>
        <sz val="7"/>
        <rFont val="Arial"/>
        <family val="2"/>
        <charset val="204"/>
      </rPr>
      <t xml:space="preserve">
НР (284 руб.): 128% от ФОТ (222 руб.)
СП (184 руб.): 83% от ФОТ (222 руб.)</t>
    </r>
  </si>
  <si>
    <r>
      <t>0,14567</t>
    </r>
    <r>
      <rPr>
        <i/>
        <sz val="6"/>
        <rFont val="Arial"/>
        <family val="2"/>
        <charset val="204"/>
      </rPr>
      <t xml:space="preserve">
(2*7+0,07+0,157+0,04+0,3) / 100</t>
    </r>
  </si>
  <si>
    <r>
      <t>ТЕРм12-01-066-05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23 поз.287  ПРИМЕНИТ</t>
    </r>
  </si>
  <si>
    <r>
      <t>Трубопровод в помещениях или на открытых площадках в пределах цехов из труб высоколегированных сталей, монтируемый из труб и готовых деталей, на условное давление не более 2,5 МПа, диаметр трубопровода наружный 108 мм</t>
    </r>
    <r>
      <rPr>
        <i/>
        <sz val="7"/>
        <rFont val="Arial"/>
        <family val="2"/>
        <charset val="204"/>
      </rPr>
      <t xml:space="preserve">
НР (9 руб.): 80% от ФОТ (11 руб.)
СП (7 руб.): 60% от ФОТ (11 руб.)</t>
    </r>
  </si>
  <si>
    <r>
      <t>0,00135</t>
    </r>
    <r>
      <rPr>
        <i/>
        <sz val="6"/>
        <rFont val="Arial"/>
        <family val="2"/>
        <charset val="204"/>
      </rPr>
      <t xml:space="preserve">
0,135 / 100</t>
    </r>
  </si>
  <si>
    <r>
      <t>ТЕРм12-18-005-05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</t>
    </r>
  </si>
  <si>
    <r>
      <t>Изготовление узла трубопроводов из труб высоколегированных сталей, монтируемого в помещениях или на открытых площадках в пределах цехов, диаметр трубопровода наружный 108 мм</t>
    </r>
    <r>
      <rPr>
        <i/>
        <sz val="7"/>
        <rFont val="Arial"/>
        <family val="2"/>
        <charset val="204"/>
      </rPr>
      <t xml:space="preserve">
НР (3 руб.): 66% от ФОТ (5 руб.)
СП (3 руб.): 65% от ФОТ (5 руб.)</t>
    </r>
  </si>
  <si>
    <r>
      <t>ТСЦ-101-3760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</si>
  <si>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листовая нержавеющая, марка 12Х18Н10Т, толщиной 2,0-3,0 мм</t>
  </si>
  <si>
    <r>
      <t>0,000533</t>
    </r>
    <r>
      <rPr>
        <i/>
        <sz val="6"/>
        <rFont val="Arial"/>
        <family val="2"/>
        <charset val="204"/>
      </rPr>
      <t xml:space="preserve">
0,533/1000</t>
    </r>
  </si>
  <si>
    <r>
      <t>ТСЦ-507-0404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</si>
  <si>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бесшовные холоднодеформированные из коррозионностойкой стали марки 12Х18Н10Т(8443) наружным диаметром 45 мм, толщиной стенки 2,5 мм</t>
  </si>
  <si>
    <t>10 м</t>
  </si>
  <si>
    <r>
      <t>0,003</t>
    </r>
    <r>
      <rPr>
        <i/>
        <sz val="6"/>
        <rFont val="Arial"/>
        <family val="2"/>
        <charset val="204"/>
      </rPr>
      <t xml:space="preserve">
0,03 / 10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</si>
  <si>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22  поз.270</t>
    </r>
  </si>
  <si>
    <r>
      <t>Арматура муфтовая с ручным приводом или без привода водопроводная на условное давление до 10 МПа, диаметр условного прохода 25 мм</t>
    </r>
    <r>
      <rPr>
        <i/>
        <sz val="7"/>
        <rFont val="Arial"/>
        <family val="2"/>
        <charset val="204"/>
      </rPr>
      <t xml:space="preserve">
НР (88 руб.): 80% от ФОТ (110 руб.)
СП (66 руб.): 60% от ФОТ (110 руб.)</t>
    </r>
  </si>
  <si>
    <r>
      <t>Прайс ООО "ГИРАС "</t>
    </r>
    <r>
      <rPr>
        <i/>
        <sz val="9"/>
        <rFont val="Arial"/>
        <family val="2"/>
        <charset val="204"/>
      </rPr>
      <t xml:space="preserve">
лист 22  поз.271</t>
    </r>
  </si>
  <si>
    <r>
      <t>Арматура муфтовая с ручным приводом или без привода водопроводная на условное давление до 10 МПа, диаметр условного прохода 15 мм</t>
    </r>
    <r>
      <rPr>
        <i/>
        <sz val="7"/>
        <rFont val="Arial"/>
        <family val="2"/>
        <charset val="204"/>
      </rPr>
      <t xml:space="preserve">
НР (88 руб.): 80% от ФОТ (110 руб.)
СП (66 руб.): 60% от ФОТ (110 руб.)</t>
    </r>
  </si>
  <si>
    <r>
      <t>Прайс "HILTI "</t>
    </r>
    <r>
      <rPr>
        <i/>
        <sz val="9"/>
        <rFont val="Arial"/>
        <family val="2"/>
        <charset val="204"/>
      </rPr>
      <t xml:space="preserve">
лист 21  поз.266.1, лист 22  поз.267.1</t>
    </r>
  </si>
  <si>
    <r>
      <t>Хомут MP-HI 38-45 М8/М10, артикул 00386408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</si>
  <si>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7</t>
    </r>
    <r>
      <rPr>
        <i/>
        <sz val="6"/>
        <rFont val="Arial"/>
        <family val="2"/>
        <charset val="204"/>
      </rPr>
      <t xml:space="preserve">
4+3</t>
    </r>
  </si>
  <si>
    <r>
      <t>Прайс "HILTI "</t>
    </r>
    <r>
      <rPr>
        <i/>
        <sz val="9"/>
        <rFont val="Arial"/>
        <family val="2"/>
        <charset val="204"/>
      </rPr>
      <t xml:space="preserve">
лист 21  поз.266.1, лист 22  поз.274.2, лист 23  поз.279.2</t>
    </r>
  </si>
  <si>
    <r>
      <t>Шпилька DIN 976-1  АМ 10х1m, артикул 00339795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</si>
  <si>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11</t>
    </r>
    <r>
      <rPr>
        <i/>
        <sz val="6"/>
        <rFont val="Arial"/>
        <family val="2"/>
        <charset val="204"/>
      </rPr>
      <t xml:space="preserve">
4+5+2</t>
    </r>
  </si>
  <si>
    <r>
      <t>Прайс "HILTI "</t>
    </r>
    <r>
      <rPr>
        <i/>
        <sz val="9"/>
        <rFont val="Arial"/>
        <family val="2"/>
        <charset val="204"/>
      </rPr>
      <t xml:space="preserve">
лист 21  поз.266.1, лист 22  поз.274.3, лист 23  поз.279.3, лист 24  поз.290.3</t>
    </r>
  </si>
  <si>
    <r>
      <t>Гайка монтажная MQM-M10, артикул 00369626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</si>
  <si>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13</t>
    </r>
    <r>
      <rPr>
        <i/>
        <sz val="6"/>
        <rFont val="Arial"/>
        <family val="2"/>
        <charset val="204"/>
      </rPr>
      <t xml:space="preserve">
4+5+2+2</t>
    </r>
  </si>
  <si>
    <r>
      <t>Прайс "HILTI "</t>
    </r>
    <r>
      <rPr>
        <i/>
        <sz val="9"/>
        <rFont val="Arial"/>
        <family val="2"/>
        <charset val="204"/>
      </rPr>
      <t xml:space="preserve">
лист 21  поз.266.1, лист 22  поз.274.4, лист 23  поз.279.4, лист 24  поз.290.4</t>
    </r>
  </si>
  <si>
    <r>
      <t>Профиль монтажный MQ-21, артикул 03499454, L=300 мм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</si>
  <si>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Прайс "HILTI "</t>
    </r>
    <r>
      <rPr>
        <i/>
        <sz val="9"/>
        <rFont val="Arial"/>
        <family val="2"/>
        <charset val="204"/>
      </rPr>
      <t xml:space="preserve">
лист 22  поз.267.2, лист 24  поз.289.2, лист 24  поз.290.2</t>
    </r>
  </si>
  <si>
    <r>
      <t>Шпилька мерная, DIN 976-1  АМ 10х100, артикул 00216393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</si>
  <si>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9</t>
    </r>
    <r>
      <rPr>
        <i/>
        <sz val="6"/>
        <rFont val="Arial"/>
        <family val="2"/>
        <charset val="204"/>
      </rPr>
      <t xml:space="preserve">
3+4+2</t>
    </r>
  </si>
  <si>
    <r>
      <t>Прайс "HILTI "</t>
    </r>
    <r>
      <rPr>
        <i/>
        <sz val="9"/>
        <rFont val="Arial"/>
        <family val="2"/>
        <charset val="204"/>
      </rPr>
      <t xml:space="preserve">
лист 22  поз.267.3, лист 24  поз.289.3</t>
    </r>
  </si>
  <si>
    <r>
      <t>Пластина опорная MGL2-М10, артикул 246909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</si>
  <si>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7</t>
    </r>
    <r>
      <rPr>
        <i/>
        <sz val="6"/>
        <rFont val="Arial"/>
        <family val="2"/>
        <charset val="204"/>
      </rPr>
      <t xml:space="preserve">
3+4</t>
    </r>
  </si>
  <si>
    <r>
      <t>Прайс "HILTI "</t>
    </r>
    <r>
      <rPr>
        <i/>
        <sz val="9"/>
        <rFont val="Arial"/>
        <family val="2"/>
        <charset val="204"/>
      </rPr>
      <t xml:space="preserve">
лист 22  поз.274.1, лист 23  поз.279.1</t>
    </r>
  </si>
  <si>
    <r>
      <t>Хомут MP-HI 31-38 М8/М10, артикул 00386407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</si>
  <si>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7</t>
    </r>
    <r>
      <rPr>
        <i/>
        <sz val="6"/>
        <rFont val="Arial"/>
        <family val="2"/>
        <charset val="204"/>
      </rPr>
      <t xml:space="preserve">
5+2</t>
    </r>
  </si>
  <si>
    <r>
      <t>Прайс "HILTI "</t>
    </r>
    <r>
      <rPr>
        <i/>
        <sz val="9"/>
        <rFont val="Arial"/>
        <family val="2"/>
        <charset val="204"/>
      </rPr>
      <t xml:space="preserve">
лист 24  поз.289.1, лист 24  поз.290.1</t>
    </r>
  </si>
  <si>
    <r>
      <t>Хомут MP-H 45-52 М8/М10, артикул 00386429</t>
    </r>
    <r>
      <rPr>
        <i/>
        <sz val="7"/>
        <rFont val="Arial"/>
        <family val="2"/>
        <charset val="204"/>
      </rPr>
      <t xml:space="preserve">
КОЭФ. К ПОЗИЦИИ:
приведение к базисному уровню цен на материалы  МАТ=МАТ/5,73-МАТ</t>
    </r>
  </si>
  <si>
    <r>
      <t>6</t>
    </r>
    <r>
      <rPr>
        <i/>
        <sz val="6"/>
        <rFont val="Arial"/>
        <family val="2"/>
        <charset val="204"/>
      </rPr>
      <t xml:space="preserve">
4+2</t>
    </r>
  </si>
  <si>
    <t xml:space="preserve">  Итого по разделу 3 Установка водоподготовки</t>
  </si>
  <si>
    <t xml:space="preserve">                           Раздел 4. Демонтажные работы</t>
  </si>
  <si>
    <r>
      <t>ТЕРм37-01-002-06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поз.1</t>
    </r>
  </si>
  <si>
    <r>
      <t>Монтаж оборудования без механизмов в помещении, масса оборудования 1,5 т=теплообменный аппарат ПП-1-53-0,7-IV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(1635 руб.): 80% от ФОТ (2044 руб.)
СП (1226 руб.): 60% от ФОТ (2044 руб.)</t>
    </r>
  </si>
  <si>
    <r>
      <t>ТЕРм07-04-001-05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поз.2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</si>
  <si>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0,9 т=насосный агрегат 8НДВ-1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(407 руб.): 80% от ФОТ (509 руб.)
СП (305 руб.): 60% от ФОТ (509 руб.)</t>
    </r>
  </si>
  <si>
    <r>
      <t>ТЕРм37-01-002-06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поз.3</t>
    </r>
  </si>
  <si>
    <r>
      <t>Монтаж оборудования без механизмов в помещении, масса оборудования 1,5 т=емкость для хранения воды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(736 руб.): 80% от ФОТ (920 руб.)
СП (552 руб.): 60% от ФОТ (920 руб.)</t>
    </r>
  </si>
  <si>
    <r>
      <t>ТЕРм12-01-004-14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поз.4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</si>
  <si>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273 мм=сливной трубопровод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(3286 руб.): 80% от ФОТ (4107 руб.)
СП (2464 руб.): 60% от ФОТ (4107 руб.)</t>
    </r>
  </si>
  <si>
    <r>
      <t>0,9</t>
    </r>
    <r>
      <rPr>
        <i/>
        <sz val="6"/>
        <rFont val="Arial"/>
        <family val="2"/>
        <charset val="204"/>
      </rPr>
      <t xml:space="preserve">
90 / 100</t>
    </r>
  </si>
  <si>
    <r>
      <t>ТЕРм12-01-004-15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поз.5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</si>
  <si>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325 мм=трубопровод внешнего контура охлаждения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(2046 руб.): 80% от ФОТ (2557 руб.)
СП (1534 руб.): 60% от ФОТ (2557 руб.)</t>
    </r>
  </si>
  <si>
    <r>
      <t>0,5</t>
    </r>
    <r>
      <rPr>
        <i/>
        <sz val="6"/>
        <rFont val="Arial"/>
        <family val="2"/>
        <charset val="204"/>
      </rPr>
      <t xml:space="preserve">
50 / 100</t>
    </r>
  </si>
  <si>
    <r>
      <t>ТЕРм12-01-004-17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поз.5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</si>
  <si>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426 мм=трубопровод внешнего контура охлаждения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(2288 руб.): 80% от ФОТ (2860 руб.)
СП (1716 руб.): 60% от ФОТ (2860 руб.)</t>
    </r>
  </si>
  <si>
    <r>
      <t>ТЕРм12-01-004-12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поз.6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</si>
  <si>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159 мм=трубопровод обвязки теплообменных аппаратов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(1918 руб.): 80% от ФОТ (2398 руб.)
СП (1439 руб.): 60% от ФОТ (2398 руб.)</t>
    </r>
  </si>
  <si>
    <r>
      <t>0,7</t>
    </r>
    <r>
      <rPr>
        <i/>
        <sz val="6"/>
        <rFont val="Arial"/>
        <family val="2"/>
        <charset val="204"/>
      </rPr>
      <t xml:space="preserve">
70 / 100</t>
    </r>
  </si>
  <si>
    <r>
      <t>ТЕРм12-01-004-14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поз.7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</si>
  <si>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273 мм=трубопроводобвязки насосных агрегатов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(3286 руб.): 80% от ФОТ (4107 руб.)
СП (2464 руб.): 60% от ФОТ (4107 руб.)</t>
    </r>
  </si>
  <si>
    <r>
      <t>ТЕРм12-12-003-11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поз.8</t>
    </r>
  </si>
  <si>
    <r>
      <t>Арматура фланцевая с электрическим приводом на условное давление до 4 МПа, диаметр условного прохода 300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(104 руб.): 80% от ФОТ (130 руб.)
СП (78 руб.): 60% от ФОТ (130 руб.)</t>
    </r>
  </si>
  <si>
    <r>
      <t>ТЕРм12-12-003-13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поз.9</t>
    </r>
  </si>
  <si>
    <r>
      <t>Арматура фланцевая с электрическим приводом на условное давление до 4 МПа, диаметр условного прохода 400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(142 руб.): 80% от ФОТ (177 руб.)
СП (106 руб.): 60% от ФОТ (177 руб.)</t>
    </r>
  </si>
  <si>
    <r>
      <t>ТЕРм12-12-001-09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1 поз.10</t>
    </r>
  </si>
  <si>
    <r>
      <t>Арматура фланцевая с ручным приводом или без привода водопроводная на условное давление до 4 МПа, диаметр условного прохода 80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(144 руб.): 80% от ФОТ (180 руб.)
СП (108 руб.): 60% от ФОТ (180 руб.)</t>
    </r>
  </si>
  <si>
    <r>
      <t>ТЕРм12-12-001-10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поз.11</t>
    </r>
  </si>
  <si>
    <r>
      <t>Арматура фланцевая с ручным приводом или без привода водопроводная на условное давление до 4 МПа, диаметр условного прохода 100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(350 руб.): 80% от ФОТ (438 руб.)
СП (263 руб.): 60% от ФОТ (438 руб.)</t>
    </r>
  </si>
  <si>
    <r>
      <t>ТЕРм12-12-001-12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поз.12</t>
    </r>
  </si>
  <si>
    <r>
      <t>Арматура фланцевая с ручным приводом или без привода водопроводная на условное давление до 4 МПа, диаметр условного прохода 150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(640 руб.): 80% от ФОТ (800 руб.)
СП (480 руб.): 60% от ФОТ (800 руб.)</t>
    </r>
  </si>
  <si>
    <r>
      <t>ТЕРм12-12-001-13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поз.13</t>
    </r>
  </si>
  <si>
    <r>
      <t>Арматура фланцевая с ручным приводом или без привода водопроводная на условное давление до 4 МПа, диаметр условного прохода 200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(211 руб.): 80% от ФОТ (264 руб.)
СП (158 руб.): 60% от ФОТ (264 руб.)</t>
    </r>
  </si>
  <si>
    <r>
      <t>ТЕРм12-12-001-14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поз.14</t>
    </r>
  </si>
  <si>
    <r>
      <t>Арматура фланцевая с ручным приводом или без привода водопроводная на условное давление до 4 МПа, диаметр условного прохода 250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(1065 руб.): 80% от ФОТ (1331 руб.)
СП (799 руб.): 60% от ФОТ (1331 руб.)</t>
    </r>
  </si>
  <si>
    <r>
      <t>ТЕРм12-12-001-15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поз.15</t>
    </r>
  </si>
  <si>
    <r>
      <t>Арматура фланцевая с ручным приводом или без привода водопроводная на условное давление до 4 МПа, диаметр условного прохода 300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(82 руб.): 80% от ФОТ (103 руб.)
СП (62 руб.): 60% от ФОТ (103 руб.)</t>
    </r>
  </si>
  <si>
    <r>
      <t>ТЕРм12-12-001-17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поз.16</t>
    </r>
  </si>
  <si>
    <r>
      <t>Арматура фланцевая с ручным приводом или без привода водопроводная на условное давление до 4 МПа, диаметр условного прохода 400 мм=задвижка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(110 руб.): 80% от ФОТ (137 руб.)
СП (82 руб.): 60% от ФОТ (137 руб.)</t>
    </r>
  </si>
  <si>
    <r>
      <t>ТЕРм12-12-001-13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поз.17</t>
    </r>
  </si>
  <si>
    <r>
      <t>Арматура фланцевая с ручным приводом или без привода водопроводная на условное давление до 4 МПа, диаметр условного прохода 200 мм=обратный клапан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(108 руб.): 80% от ФОТ (135 руб.)
СП (81 руб.): 60% от ФОТ (135 руб.)</t>
    </r>
  </si>
  <si>
    <r>
      <t>ТЕР20-01-001-03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поз.18</t>
    </r>
  </si>
  <si>
    <r>
      <t>Прокладка воздуховодов из листовой, оцинкованной стали и алюминия класса Н (нормальные) толщиной 0,5 мм, периметром 800, 1000 мм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
НР (44 руб.): 128% от ФОТ (34 руб.)
СП (28 руб.): 83% от ФОТ (34 руб.)</t>
    </r>
  </si>
  <si>
    <r>
      <t>0,0256</t>
    </r>
    <r>
      <rPr>
        <i/>
        <sz val="6"/>
        <rFont val="Arial"/>
        <family val="2"/>
        <charset val="204"/>
      </rPr>
      <t xml:space="preserve">
2,56 / 100</t>
    </r>
  </si>
  <si>
    <r>
      <t>ТЕРм12-01-004-06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поз.19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</si>
  <si>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45 мм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(379 руб.): 80% от ФОТ (474 руб.)
СП (284 руб.): 60% от ФОТ (474 руб.)</t>
    </r>
  </si>
  <si>
    <r>
      <t>ТЕР09-03-040-01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поз.20</t>
    </r>
  </si>
  <si>
    <r>
      <t>Монтаж защитных ограждений оборудования</t>
    </r>
    <r>
      <rPr>
        <i/>
        <sz val="7"/>
        <rFont val="Arial"/>
        <family val="2"/>
        <charset val="204"/>
      </rPr>
      <t xml:space="preserve">
КОЭФ. К ПОЗИЦИИ:
МДС 81-36.2004 п.п.3.3.1._Демонтаж (разборка) металлических конструкций ОЗП=0,7; ЭМ=0,7 к расх.; ЗПМ=0,7; МАТ=0 к расх.; ТЗ=0,7; ТЗМ=0,7
НР (55 руб.): 90% от ФОТ (61 руб.)
СП (52 руб.): 85% от ФОТ (61 руб.)</t>
    </r>
  </si>
  <si>
    <r>
      <t>0,04292</t>
    </r>
    <r>
      <rPr>
        <i/>
        <sz val="6"/>
        <rFont val="Arial"/>
        <family val="2"/>
        <charset val="204"/>
      </rPr>
      <t xml:space="preserve">
2,146*20/1000</t>
    </r>
  </si>
  <si>
    <r>
      <t>ТЕРм37-01-002-08
Постан.Правит.Свердл.обл. от 10.11.10 №1616-ПП</t>
    </r>
    <r>
      <rPr>
        <i/>
        <sz val="9"/>
        <rFont val="Arial"/>
        <family val="2"/>
        <charset val="204"/>
      </rPr>
      <t xml:space="preserve">
ВР1 лист 2 поз.21</t>
    </r>
  </si>
  <si>
    <r>
      <t>Монтаж оборудования без механизмов в помещении, масса оборудования 3 т</t>
    </r>
    <r>
      <rPr>
        <i/>
        <sz val="7"/>
        <rFont val="Arial"/>
        <family val="2"/>
        <charset val="204"/>
      </rPr>
      <t xml:space="preserve">
КОЭФ. К ПОЗИЦИИ:
МДС 81-37.2004 п.п.3.2.1._Демонтаж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ТЗМ=0,3;
МДС81-37.2004 п.п.4.3.1 т.2._Коэффициент изменения массы оборудования 0,81-0,9 ПЗ=0,95 (ОЗП=0,95; ЭМ=0,95 к расх.; ЗПМ=0,95; МАТ=0,95 к расх.; ТЗ=0,95; ТЗМ=0,95)
НР (1894 руб.): 80% от ФОТ (2367 руб.)
СП (1420 руб.): 60% от ФОТ (2367 руб.)</t>
    </r>
  </si>
  <si>
    <t xml:space="preserve">  Итого по разделу 4 Демонтажные работы</t>
  </si>
  <si>
    <t xml:space="preserve">  Итоги по разделу 1 Внешний  контур.  Оборудование и монтажные работы :</t>
  </si>
  <si>
    <t xml:space="preserve">      Строительные металлические конструкции:</t>
  </si>
  <si>
    <t xml:space="preserve">        Накладные расходы 90% ФОТ (от 984)</t>
  </si>
  <si>
    <t xml:space="preserve">        Сметная прибыль 85% ФОТ (от 984)</t>
  </si>
  <si>
    <t xml:space="preserve">        Накладные расходы 80% ФОТ (от 37 833)</t>
  </si>
  <si>
    <t xml:space="preserve">        Сметная прибыль 60% ФОТ (от 37 833)</t>
  </si>
  <si>
    <t xml:space="preserve">    Итого по разделу 1 Внешний  контур.  Оборудование и монтажные работы</t>
  </si>
  <si>
    <t xml:space="preserve">  Итоги по разделу 2 Внутренний  контур. Оборудование и монтажные работы :</t>
  </si>
  <si>
    <t xml:space="preserve">        Накладные расходы 90% ФОТ (от 50)</t>
  </si>
  <si>
    <t xml:space="preserve">        Сметная прибыль 85% ФОТ (от 50)</t>
  </si>
  <si>
    <t xml:space="preserve">      Бетонные и железобетонные сборные конструкции в промышленном строительстве:</t>
  </si>
  <si>
    <t xml:space="preserve">        Накладные расходы 130% ФОТ (от 14)</t>
  </si>
  <si>
    <t xml:space="preserve">        Сметная прибыль 85% ФОТ (от 14)</t>
  </si>
  <si>
    <t xml:space="preserve">        Накладные расходы 80% ФОТ (от 54 956)</t>
  </si>
  <si>
    <t xml:space="preserve">        Сметная прибыль 60% ФОТ (от 54 956)</t>
  </si>
  <si>
    <t xml:space="preserve">      Изготовление в построечных условиях металлических и трубопроводных заготовок:</t>
  </si>
  <si>
    <t xml:space="preserve">        Накладные расходы 66% ФОТ (от 9 992)</t>
  </si>
  <si>
    <t xml:space="preserve">        Сметная прибыль 65% ФОТ (от 9 992)</t>
  </si>
  <si>
    <t xml:space="preserve">    Итого по разделу 2 Внутренний  контур. Оборудование и монтажные работы</t>
  </si>
  <si>
    <t xml:space="preserve">  Итоги по разделу 3 Установка водоподготовки :</t>
  </si>
  <si>
    <t xml:space="preserve">    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</si>
  <si>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    Накладные расходы 128% ФОТ (от 222)</t>
  </si>
  <si>
    <t xml:space="preserve">        Сметная прибыль 83% ФОТ (от 222)</t>
  </si>
  <si>
    <t xml:space="preserve">        Накладные расходы 80% ФОТ (от 1 651)</t>
  </si>
  <si>
    <t xml:space="preserve">        Сметная прибыль 60% ФОТ (от 1 651)</t>
  </si>
  <si>
    <t xml:space="preserve">        Накладные расходы 66% ФОТ (от 5)</t>
  </si>
  <si>
    <t xml:space="preserve">        Сметная прибыль 65% ФОТ (от 5)</t>
  </si>
  <si>
    <t xml:space="preserve">    Итого по разделу 3 Установка водоподготовки</t>
  </si>
  <si>
    <t xml:space="preserve">  Итоги по разделу 4 Демонтажные работы :</t>
  </si>
  <si>
    <t xml:space="preserve">        Накладные расходы 128% ФОТ (от 34)</t>
  </si>
  <si>
    <t xml:space="preserve">        Сметная прибыль 83% ФОТ (от 34)</t>
  </si>
  <si>
    <t xml:space="preserve">        Накладные расходы 90% ФОТ (от 61)</t>
  </si>
  <si>
    <t xml:space="preserve">        Сметная прибыль 85% ФОТ (от 61)</t>
  </si>
  <si>
    <t xml:space="preserve">        Накладные расходы 80% ФОТ (от 26 037)</t>
  </si>
  <si>
    <t xml:space="preserve">        Сметная прибыль 60% ФОТ (от 26 037)</t>
  </si>
  <si>
    <t xml:space="preserve">    Итого по разделу 4 Демонтажные работы</t>
  </si>
  <si>
    <t xml:space="preserve">ЛОКАЛЬНЫЙ СМЕТНЫЙ РАСЧЕТ № 04-40703-0-0-ХС.ЛС изм.1 </t>
  </si>
  <si>
    <t>04-40703-0-0-ХС.ЛС изм.1 (913см7)</t>
  </si>
  <si>
    <t xml:space="preserve"> - 4,48 индекс изменения сметной стоимости оборудования к ТЕР 2001 (Письмо Минстроя от 26.02.2015 №19823-ЮР/08, приложение 5 Нефтеперерабатывающая, химическая и нефтехимическая промышленность).</t>
  </si>
  <si>
    <t>на выполнение строительно-монтажных работ попо техперевооружению системы оборотного водоснабжения системы охлаждения технологического оборудования здания №3 производства 001.</t>
  </si>
  <si>
    <t>на 2015, 2016 год</t>
  </si>
  <si>
    <t>Способ закупки: открытый конкурс</t>
  </si>
  <si>
    <t xml:space="preserve">ЛОКАЛЬНЫЙ СМЕТНЫЙ РАСЧЕТ № </t>
  </si>
  <si>
    <t>04-40703-0-0-АК.ЛС1 Автоматизация комплексная. Пусконаладочные работы.</t>
  </si>
  <si>
    <t>Основание: Расчет коэффициента технической сложности</t>
  </si>
  <si>
    <t>Сметная стоимость прочих _______________________________________________________________________________________________</t>
  </si>
  <si>
    <t>___________________________10,908</t>
  </si>
  <si>
    <t>___________________________5,321</t>
  </si>
  <si>
    <t>_______________________________________________________________________________________________244,57</t>
  </si>
  <si>
    <t xml:space="preserve">                           Раздел 1. </t>
  </si>
  <si>
    <t xml:space="preserve">                           Автоматизированные системы управления  II  категории технической сложности</t>
  </si>
  <si>
    <r>
      <t>ТЕРп02-01-002-05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</si>
  <si>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II категории технической сложности с количеством каналов (Кобщ) 20</t>
    </r>
    <r>
      <rPr>
        <i/>
        <sz val="7"/>
        <rFont val="Arial"/>
        <family val="2"/>
        <charset val="204"/>
      </rPr>
      <t xml:space="preserve">
КОЭФ. К ПОЗИЦИИ:
Коэффициент технической сложности работ ОЗП=1,269; ТЗ=1,269
НР (2412 руб.): 65% от ФОТ (3710 руб.)
СП (1484 руб.): 40% от ФОТ (3710 руб.)</t>
    </r>
  </si>
  <si>
    <t>1 система</t>
  </si>
  <si>
    <r>
      <t>ТЕРп02-01-002-06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</si>
  <si>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II категории технической сложности с количеством каналов (Кобщ) за каждый канал свыше 20 до 39 добавлять к расценке 02-01-002-05</t>
    </r>
    <r>
      <rPr>
        <i/>
        <sz val="7"/>
        <rFont val="Arial"/>
        <family val="2"/>
        <charset val="204"/>
      </rPr>
      <t xml:space="preserve">
КОЭФ. К ПОЗИЦИИ:
Коэффициент технической сложности работ ОЗП=1,269; ТЗ=1,269
НР (1047 руб.): 65% от ФОТ (1610 руб.)
СП (644 руб.): 40% от ФОТ (1610 руб.)</t>
    </r>
  </si>
  <si>
    <t>1 канал</t>
  </si>
  <si>
    <r>
      <t>9</t>
    </r>
    <r>
      <rPr>
        <i/>
        <sz val="6"/>
        <rFont val="Arial"/>
        <family val="2"/>
        <charset val="204"/>
      </rPr>
      <t xml:space="preserve">
29-20</t>
    </r>
  </si>
  <si>
    <t xml:space="preserve">  Итого по разделу 1 </t>
  </si>
  <si>
    <t xml:space="preserve">  Пусконаладочные работы: 'вхолостую' - 80%, 'под нагрузкой' - 20%:</t>
  </si>
  <si>
    <t xml:space="preserve">    Итого Поз. </t>
  </si>
  <si>
    <t xml:space="preserve">    Всего с учетом районного к-та 4,34%</t>
  </si>
  <si>
    <t xml:space="preserve">    Всего с учетом "Пусконаладочные работы: 'вхолостую' - 80% ПЗ=0,8 (ОЗП=0,8; ЭМ=0,8; ЗПМ=0,8; МАТ=0,8; ТЗ=0,8; ТЗМ=0,8)"</t>
  </si>
  <si>
    <t xml:space="preserve">    Накладные расходы 65% ФОТ (от 5 321)</t>
  </si>
  <si>
    <t xml:space="preserve">    Сметная прибыль 40% ФОТ (от 5 321)</t>
  </si>
  <si>
    <t xml:space="preserve">    Итого c накладными и см. прибылью</t>
  </si>
  <si>
    <t>Составил: ___________________________А.Ю.Буравова</t>
  </si>
  <si>
    <t>(должность, подпись, расшифровка)</t>
  </si>
  <si>
    <t>Автоматизация комплексная. Пусконаладочные работы.</t>
  </si>
  <si>
    <t>04-40703-0-0-ОВ.ЛС1 Вентиляция. Пусконаладочные работы</t>
  </si>
  <si>
    <t>Основание: 04-40703-0-0-ОВ.ВР1</t>
  </si>
  <si>
    <t>___________________________3,822</t>
  </si>
  <si>
    <t>___________________________1,864</t>
  </si>
  <si>
    <t>_______________________________________________________________________________________________94,5</t>
  </si>
  <si>
    <r>
      <t>ТЕРп03-01-002-01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</si>
  <si>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Вентилятор осевой с входными элементами сети, установленный в воздуховоде, шахте, проеме или крышечного типа № 4-8</t>
    </r>
    <r>
      <rPr>
        <i/>
        <sz val="7"/>
        <rFont val="Arial"/>
        <family val="2"/>
        <charset val="204"/>
      </rPr>
      <t xml:space="preserve">
НР (141 руб.): 65% от ФОТ (217 руб.)
СП (87 руб.): 40% от ФОТ (217 руб.)</t>
    </r>
  </si>
  <si>
    <t>1 устройство</t>
  </si>
  <si>
    <r>
      <t>3</t>
    </r>
    <r>
      <rPr>
        <i/>
        <sz val="6"/>
        <rFont val="Arial"/>
        <family val="2"/>
        <charset val="204"/>
      </rPr>
      <t xml:space="preserve">
1+1+1</t>
    </r>
  </si>
  <si>
    <r>
      <t>ТЕРп03-01-011-01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</si>
  <si>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Регулировочно-запорное устройство клапан воздушный проходной с электрическим, пневматическим приводом</t>
    </r>
    <r>
      <rPr>
        <i/>
        <sz val="7"/>
        <rFont val="Arial"/>
        <family val="2"/>
        <charset val="204"/>
      </rPr>
      <t xml:space="preserve">
НР (146 руб.): 65% от ФОТ (224 руб.)
СП (90 руб.): 40% от ФОТ (224 руб.)</t>
    </r>
  </si>
  <si>
    <r>
      <t>10</t>
    </r>
    <r>
      <rPr>
        <i/>
        <sz val="6"/>
        <rFont val="Arial"/>
        <family val="2"/>
        <charset val="204"/>
      </rPr>
      <t xml:space="preserve">
5+5</t>
    </r>
  </si>
  <si>
    <r>
      <t>ТЕРп03-01-022-01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</si>
  <si>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Сеть систем вентиляции и кондиционирования воздуха при количестве сечений до 5</t>
    </r>
    <r>
      <rPr>
        <i/>
        <sz val="7"/>
        <rFont val="Arial"/>
        <family val="2"/>
        <charset val="204"/>
      </rPr>
      <t xml:space="preserve">
НР (387 руб.): 65% от ФОТ (596 руб.)
СП (238 руб.): 40% от ФОТ (596 руб.)</t>
    </r>
  </si>
  <si>
    <t>1 вентиляционная сеть</t>
  </si>
  <si>
    <r>
      <t>ТЕРп03-01-022-03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</si>
  <si>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Сеть систем вентиляции и кондиционирования воздуха при количестве сечений до 15</t>
    </r>
    <r>
      <rPr>
        <i/>
        <sz val="7"/>
        <rFont val="Arial"/>
        <family val="2"/>
        <charset val="204"/>
      </rPr>
      <t xml:space="preserve">
НР (194 руб.): 65% от ФОТ (299 руб.)
СП (120 руб.): 40% от ФОТ (299 руб.)</t>
    </r>
  </si>
  <si>
    <r>
      <t>ТЕРп03-01-041-05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</si>
  <si>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Определение потерь (подсосов) воздуха в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t>
    </r>
    <r>
      <rPr>
        <i/>
        <sz val="7"/>
        <rFont val="Arial"/>
        <family val="2"/>
        <charset val="204"/>
      </rPr>
      <t xml:space="preserve">
НР (198 руб.): 65% от ФОТ (305 руб.)
СП (122 руб.): 40% от ФОТ (305 руб.)</t>
    </r>
  </si>
  <si>
    <t>1 участок вентиляционной сети</t>
  </si>
  <si>
    <r>
      <t>ТЕРп03-01-045-02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</si>
  <si>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 до 10</t>
    </r>
    <r>
      <rPr>
        <i/>
        <sz val="7"/>
        <rFont val="Arial"/>
        <family val="2"/>
        <charset val="204"/>
      </rPr>
      <t xml:space="preserve">
НР (146 руб.): 65% от ФОТ (224 руб.)
СП (90 руб.): 40% от ФОТ (224 руб.)</t>
    </r>
  </si>
  <si>
    <t>1 помещение</t>
  </si>
  <si>
    <r>
      <t>3</t>
    </r>
    <r>
      <rPr>
        <i/>
        <sz val="6"/>
        <rFont val="Arial"/>
        <family val="2"/>
        <charset val="204"/>
      </rPr>
      <t xml:space="preserve">
1+2</t>
    </r>
  </si>
  <si>
    <t xml:space="preserve">  Пусконаладочные работы: 'вхолостую' - 75%, 'под нагрузкой' - 25%:</t>
  </si>
  <si>
    <t xml:space="preserve">    Всего с учетом "Пусконаладочные работы: 'вхолостую' - 75% ПЗ=0,75 (ОЗП=0,75; ЭМ=0,75; ЗПМ=0,75; МАТ=0,75; ТЗ=0,75; ТЗМ=0,75)"</t>
  </si>
  <si>
    <t xml:space="preserve">    Накладные расходы 65% ФОТ (от 1 864)</t>
  </si>
  <si>
    <t xml:space="preserve">    Сметная прибыль 40% ФОТ (от 1 864)</t>
  </si>
  <si>
    <t>Вентиляция. Пусконаладочные работы</t>
  </si>
  <si>
    <t>04-40703-0-0-ХС.ЛС1   Пусконаладочные работы вхолостую</t>
  </si>
  <si>
    <t>Основание: РД 04-40703-0-0-ХС.ВР2</t>
  </si>
  <si>
    <t>___________________________38,784</t>
  </si>
  <si>
    <t>___________________________18,919</t>
  </si>
  <si>
    <t>_______________________________________________________________________________________________965,58</t>
  </si>
  <si>
    <r>
      <t>ТЕРп06-01-015-07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</si>
  <si>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Холодильная установка безнасосная для искусственного охлаждения хладоносителем с одним одноступенчатым компрессором, холодопроизводительность до 781 кВт (700 тыс. ккал/ч)</t>
    </r>
    <r>
      <rPr>
        <i/>
        <sz val="7"/>
        <rFont val="Arial"/>
        <family val="2"/>
        <charset val="204"/>
      </rPr>
      <t xml:space="preserve">
НР (12297 руб.): 65% от ФОТ (18919 руб.)
СП (7568 руб.): 40% от ФОТ (18919 руб.)</t>
    </r>
  </si>
  <si>
    <t>1 установка</t>
  </si>
  <si>
    <t xml:space="preserve">  Пусконаладочные работы: 'вхолостую' - 57%, 'под нагрузкой' - 43%:</t>
  </si>
  <si>
    <t xml:space="preserve">    Итого Поз. 1</t>
  </si>
  <si>
    <t xml:space="preserve">    Всего с учетом "Пусконаладочные работы: 'вхолостую' - 57%, ' ОЗП=0,57; ТЗ=0,57"</t>
  </si>
  <si>
    <t xml:space="preserve">    Накладные расходы 65% ФОТ (от 18 919)</t>
  </si>
  <si>
    <t xml:space="preserve">    Сметная прибыль 40% ФОТ (от 18 919)</t>
  </si>
  <si>
    <t>04-40703-0-0-ЭМ.ЛС1 Силовое электрооборудование. Пусконаладочные работы</t>
  </si>
  <si>
    <t>Основание: 04-40703-0-0-ЭМ.ВР1 (34653И)</t>
  </si>
  <si>
    <t>___________________________3,741</t>
  </si>
  <si>
    <t>___________________________1,825</t>
  </si>
  <si>
    <t>_______________________________________________________________________________________________97,17</t>
  </si>
  <si>
    <t xml:space="preserve">                           Раздел 1. Пуско-наладочные работы</t>
  </si>
  <si>
    <r>
      <t>ТЕРп01-05-015-02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1</t>
    </r>
  </si>
  <si>
    <r>
      <t>Устройство АВР линии напряжением ниже 1 кВ без схемы восстановления напряжения</t>
    </r>
    <r>
      <rPr>
        <i/>
        <sz val="7"/>
        <rFont val="Arial"/>
        <family val="2"/>
        <charset val="204"/>
      </rPr>
      <t xml:space="preserve">
КОЭФ. К ПОЗИЦИИ:
МДС81-40.2006 т.2 п.5._В электроустановках, находящихся под напряжением с оформлением при этом наряда-допуска или распоряжения (с учетом письма Госстроя от 14.02.2006 № СК-481/02) ОЗП=1,3; ТЗ=1,3
НР (189 руб.): 65% от ФОТ (291 руб.)
СП (116 руб.): 40% от ФОТ (291 руб.)</t>
    </r>
  </si>
  <si>
    <r>
      <t>ТЕРп01-11-028-01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2</t>
    </r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</si>
  <si>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  </r>
    <r>
      <rPr>
        <i/>
        <sz val="7"/>
        <rFont val="Arial"/>
        <family val="2"/>
        <charset val="204"/>
      </rPr>
      <t xml:space="preserve">
НР (129 руб.): 65% от ФОТ (198 руб.)
СП (79 руб.): 40% от ФОТ (198 руб.)</t>
    </r>
  </si>
  <si>
    <t>1 линия</t>
  </si>
  <si>
    <r>
      <t>ТЕРп01-11-013-01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3</t>
    </r>
  </si>
  <si>
    <r>
      <t>Замер полного сопротивления цепи «фаза-нуль»</t>
    </r>
    <r>
      <rPr>
        <i/>
        <sz val="7"/>
        <rFont val="Arial"/>
        <family val="2"/>
        <charset val="204"/>
      </rPr>
      <t xml:space="preserve">
КОЭФ. К ПОЗИЦИИ:
МДС81-40.2006 т.2 п.5._В электроустановках, находящихся под напряжением с оформлением при этом наряда-допуска или распоряжения (с учетом письма Госстроя от 14.02.2006 № СК-481/02) ОЗП=1,3; ТЗ=1,3
НР (382 руб.): 65% от ФОТ (588 руб.)
СП (235 руб.): 40% от ФОТ (588 руб.)</t>
    </r>
  </si>
  <si>
    <t>1 токоприемник</t>
  </si>
  <si>
    <r>
      <t>ТЕРп01-11-011-01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4</t>
    </r>
  </si>
  <si>
    <r>
      <t>Проверка наличия цепи между заземлителями и заземленными элементами</t>
    </r>
    <r>
      <rPr>
        <i/>
        <sz val="7"/>
        <rFont val="Arial"/>
        <family val="2"/>
        <charset val="204"/>
      </rPr>
      <t xml:space="preserve">
НР (57 руб.): 65% от ФОТ (87 руб.)
СП (35 руб.): 40% от ФОТ (87 руб.)</t>
    </r>
  </si>
  <si>
    <t>100 точек</t>
  </si>
  <si>
    <r>
      <t>ТЕРп01-11-024-01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5</t>
    </r>
  </si>
  <si>
    <r>
      <t>Фазировка электрической линии или трансформатора с сетью напряжением до 1 кВ</t>
    </r>
    <r>
      <rPr>
        <i/>
        <sz val="7"/>
        <rFont val="Arial"/>
        <family val="2"/>
        <charset val="204"/>
      </rPr>
      <t xml:space="preserve">
НР (196 руб.): 65% от ФОТ (302 руб.)
СП (121 руб.): 40% от ФОТ (302 руб.)</t>
    </r>
  </si>
  <si>
    <t>1 фазировка</t>
  </si>
  <si>
    <r>
      <t>ТЕРп01-12-029-01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</si>
  <si>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Испытание цепи вторичной коммутации</t>
    </r>
    <r>
      <rPr>
        <i/>
        <sz val="7"/>
        <rFont val="Arial"/>
        <family val="2"/>
        <charset val="204"/>
      </rPr>
      <t xml:space="preserve">
НР (111 руб.): 65% от ФОТ (170 руб.)
СП (68 руб.): 40% от ФОТ (170 руб.)</t>
    </r>
  </si>
  <si>
    <t>1 испытание</t>
  </si>
  <si>
    <r>
      <t>ТЕРп01-09-001-01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</si>
  <si>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Датчик контактный механический с числом цепей управления до 2</t>
    </r>
    <r>
      <rPr>
        <i/>
        <sz val="7"/>
        <rFont val="Arial"/>
        <family val="2"/>
        <charset val="204"/>
      </rPr>
      <t xml:space="preserve">
НР (123 руб.): 65% от ФОТ (189 руб.)
СП (76 руб.): 40% от ФОТ (189 руб.)</t>
    </r>
  </si>
  <si>
    <t xml:space="preserve">  Итого по разделу 1 Пуско-наладочные работы</t>
  </si>
  <si>
    <t xml:space="preserve">    Накладные расходы 65% ФОТ (от 1 825)</t>
  </si>
  <si>
    <t xml:space="preserve">    Сметная прибыль 40% ФОТ (от 1 825)</t>
  </si>
  <si>
    <t>Пусконаладочные работы вхолостую</t>
  </si>
  <si>
    <t>Силовое электрооборудование. Пусконаладочные работы</t>
  </si>
  <si>
    <t>04-40703-0-0-АК.ЛС1</t>
  </si>
  <si>
    <t>04-40703-0-0-ОВ.ЛС1</t>
  </si>
  <si>
    <t>04-40703-0-0-ХС.ЛС1</t>
  </si>
  <si>
    <t>04-40703-0-0-ЭМ.ЛС1</t>
  </si>
  <si>
    <t xml:space="preserve"> - 10,05 индекс изменения сметной стоимости пусконаладочных работ к ТЕР 2001 (Письмо Минстроя от 26.02.2015 №19823-ЮР/08, приложение 1 Пусконаладочные работы.</t>
  </si>
  <si>
    <t xml:space="preserve"> - 5,74  индекс изменения сметной стоимости СМР к ТЕР 2001  (Письмо Минстроя от 26.02.2015 №19823-ЮР/08, приложение 1 прочие объекты).                                                                                                                               - 4,48 индекс изменения сметной стоимости оборудования к ТЕР 2001 (Письмо Минстроя от 26.02.2015 №19823-ЮР/08, приложение 5 Нефтеперерабатывающая, химическая и нефтехимическая промышленность).                                                                                                                                                             - 10,05 индекс изменения сметной стоимости пусконаладочных работ к ТЕР 2001 (Письмо Минстроя от 26.02.2015 №19823-ЮР/08, приложение 1 Пусконаладочные работы.                                                                                                                                                                                                                                                 ** В расчете использован индекс-дефлятор по инвестициям в основной капитал 2016/2015- 1,053 по письму Госкорпорации "Росатом" от 09.09.2014 № 1-12.8/34083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</si>
</sst>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00000"/>
  </numFmts>
  <fonts count="5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6"/>
      <name val="Arial"/>
      <family val="2"/>
      <charset val="204"/>
    </font>
    <font>
      <i/>
      <sz val="8"/>
      <name val="Arial"/>
      <family val="2"/>
      <charset val="204"/>
    </font>
    <font>
      <sz val="14"/>
      <color theme="0"/>
      <name val="Times New Roman"/>
      <family val="1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14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" fillId="0" borderId="0" applyAlignment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39" fillId="0" borderId="0" applyFont="0" applyFill="0" applyBorder="0" applyAlignment="0" applyProtection="0"/>
  </cellStyleXfs>
  <cellXfs count="289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16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34" fillId="0" borderId="0" xfId="0" applyFont="1" applyAlignment="1">
      <alignment wrapText="1"/>
    </xf>
    <xf numFmtId="0" fontId="35" fillId="0" borderId="0" xfId="0" applyFont="1"/>
    <xf numFmtId="3" fontId="33" fillId="0" borderId="0" xfId="0" applyNumberFormat="1" applyFont="1" applyAlignment="1">
      <alignment horizontal="right" vertical="top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4" fontId="37" fillId="0" borderId="0" xfId="85" applyNumberFormat="1" applyFont="1" applyFill="1" applyAlignment="1">
      <alignment horizontal="center" vertical="center" wrapText="1"/>
    </xf>
    <xf numFmtId="4" fontId="30" fillId="0" borderId="11" xfId="85" applyNumberFormat="1" applyFont="1" applyFill="1" applyBorder="1" applyAlignment="1">
      <alignment horizontal="center" vertical="center" wrapText="1"/>
    </xf>
    <xf numFmtId="0" fontId="30" fillId="0" borderId="11" xfId="85" applyFont="1" applyFill="1" applyBorder="1" applyAlignment="1">
      <alignment vertical="center" wrapText="1"/>
    </xf>
    <xf numFmtId="0" fontId="28" fillId="0" borderId="11" xfId="85" applyFont="1" applyFill="1" applyBorder="1" applyAlignment="1">
      <alignment vertical="center" wrapText="1"/>
    </xf>
    <xf numFmtId="0" fontId="30" fillId="0" borderId="11" xfId="85" applyFont="1" applyFill="1" applyBorder="1" applyAlignment="1">
      <alignment horizontal="right" vertical="center" wrapText="1"/>
    </xf>
    <xf numFmtId="1" fontId="28" fillId="0" borderId="0" xfId="85" applyNumberFormat="1" applyFont="1" applyFill="1" applyAlignment="1">
      <alignment horizontal="center" vertical="center" wrapText="1"/>
    </xf>
    <xf numFmtId="1" fontId="28" fillId="0" borderId="11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4" fontId="28" fillId="0" borderId="16" xfId="85" applyNumberFormat="1" applyFont="1" applyFill="1" applyBorder="1" applyAlignment="1">
      <alignment horizontal="center" vertical="center" wrapText="1"/>
    </xf>
    <xf numFmtId="0" fontId="40" fillId="0" borderId="0" xfId="85" applyFont="1"/>
    <xf numFmtId="0" fontId="28" fillId="0" borderId="0" xfId="85" applyFont="1"/>
    <xf numFmtId="0" fontId="28" fillId="0" borderId="0" xfId="85" applyFont="1" applyBorder="1" applyAlignment="1">
      <alignment horizontal="center"/>
    </xf>
    <xf numFmtId="4" fontId="28" fillId="0" borderId="11" xfId="85" applyNumberFormat="1" applyFont="1" applyBorder="1" applyAlignment="1">
      <alignment horizontal="center" vertical="center"/>
    </xf>
    <xf numFmtId="4" fontId="28" fillId="0" borderId="11" xfId="85" applyNumberFormat="1" applyFont="1" applyBorder="1" applyAlignment="1">
      <alignment horizontal="center" wrapText="1"/>
    </xf>
    <xf numFmtId="4" fontId="28" fillId="0" borderId="18" xfId="85" applyNumberFormat="1" applyFont="1" applyBorder="1" applyAlignment="1">
      <alignment horizontal="center" vertical="center"/>
    </xf>
    <xf numFmtId="4" fontId="28" fillId="0" borderId="11" xfId="85" applyNumberFormat="1" applyFont="1" applyBorder="1" applyAlignment="1">
      <alignment horizontal="center"/>
    </xf>
    <xf numFmtId="4" fontId="28" fillId="0" borderId="17" xfId="85" applyNumberFormat="1" applyFont="1" applyBorder="1" applyAlignment="1">
      <alignment horizontal="center" vertical="center"/>
    </xf>
    <xf numFmtId="0" fontId="28" fillId="0" borderId="11" xfId="85" applyFont="1" applyBorder="1" applyAlignment="1">
      <alignment horizontal="center"/>
    </xf>
    <xf numFmtId="0" fontId="28" fillId="0" borderId="17" xfId="85" applyFont="1" applyBorder="1" applyAlignment="1">
      <alignment horizontal="center" vertical="center"/>
    </xf>
    <xf numFmtId="0" fontId="28" fillId="0" borderId="0" xfId="85" applyFont="1" applyAlignment="1">
      <alignment horizontal="left" vertical="center"/>
    </xf>
    <xf numFmtId="0" fontId="41" fillId="0" borderId="0" xfId="85" applyFont="1"/>
    <xf numFmtId="0" fontId="29" fillId="0" borderId="0" xfId="85" applyFont="1"/>
    <xf numFmtId="0" fontId="42" fillId="0" borderId="0" xfId="85" applyFont="1"/>
    <xf numFmtId="0" fontId="6" fillId="0" borderId="11" xfId="0" applyFont="1" applyBorder="1" applyAlignment="1">
      <alignment horizontal="center" vertical="top" wrapText="1"/>
    </xf>
    <xf numFmtId="49" fontId="8" fillId="0" borderId="11" xfId="0" applyNumberFormat="1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29" fillId="0" borderId="0" xfId="85" applyFont="1" applyFill="1" applyAlignment="1">
      <alignment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wrapText="1"/>
    </xf>
    <xf numFmtId="0" fontId="29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vertical="center" wrapText="1"/>
    </xf>
    <xf numFmtId="0" fontId="29" fillId="0" borderId="0" xfId="85" applyFont="1" applyFill="1" applyAlignment="1"/>
    <xf numFmtId="0" fontId="29" fillId="0" borderId="0" xfId="85" applyFont="1" applyFill="1" applyAlignment="1">
      <alignment horizontal="right"/>
    </xf>
    <xf numFmtId="4" fontId="28" fillId="0" borderId="0" xfId="85" applyNumberFormat="1" applyFont="1" applyFill="1" applyAlignment="1">
      <alignment horizontal="righ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wrapText="1"/>
    </xf>
    <xf numFmtId="0" fontId="40" fillId="0" borderId="0" xfId="85" applyFont="1" applyAlignment="1">
      <alignment horizontal="left"/>
    </xf>
    <xf numFmtId="0" fontId="40" fillId="0" borderId="0" xfId="85" applyFont="1" applyAlignment="1">
      <alignment horizontal="right"/>
    </xf>
    <xf numFmtId="0" fontId="42" fillId="0" borderId="0" xfId="85" applyFont="1" applyAlignment="1">
      <alignment horizontal="right"/>
    </xf>
    <xf numFmtId="4" fontId="29" fillId="0" borderId="0" xfId="85" applyNumberFormat="1" applyFont="1" applyFill="1" applyAlignment="1">
      <alignment horizontal="right" wrapText="1"/>
    </xf>
    <xf numFmtId="0" fontId="29" fillId="0" borderId="0" xfId="85" applyFont="1" applyFill="1" applyAlignment="1">
      <alignment horizontal="left"/>
    </xf>
    <xf numFmtId="0" fontId="28" fillId="0" borderId="11" xfId="85" applyNumberFormat="1" applyFont="1" applyFill="1" applyBorder="1" applyAlignment="1">
      <alignment horizontal="center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2" fillId="0" borderId="0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4" fillId="0" borderId="11" xfId="0" applyFont="1" applyBorder="1" applyAlignment="1">
      <alignment horizontal="center" vertical="top" wrapText="1"/>
    </xf>
    <xf numFmtId="49" fontId="44" fillId="0" borderId="11" xfId="0" applyNumberFormat="1" applyFont="1" applyBorder="1" applyAlignment="1">
      <alignment horizontal="left" vertical="top" wrapText="1"/>
    </xf>
    <xf numFmtId="0" fontId="44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center" vertical="top" wrapText="1"/>
    </xf>
    <xf numFmtId="0" fontId="37" fillId="0" borderId="0" xfId="85" applyFont="1" applyFill="1" applyAlignment="1">
      <alignment wrapText="1"/>
    </xf>
    <xf numFmtId="0" fontId="45" fillId="0" borderId="0" xfId="85" applyFont="1" applyFill="1" applyAlignment="1">
      <alignment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30" fillId="0" borderId="11" xfId="85" applyFont="1" applyFill="1" applyBorder="1" applyAlignment="1">
      <alignment horizontal="left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8" xfId="85" applyNumberFormat="1" applyFont="1" applyBorder="1" applyAlignment="1">
      <alignment horizontal="center" vertical="center"/>
    </xf>
    <xf numFmtId="4" fontId="28" fillId="0" borderId="11" xfId="85" applyNumberFormat="1" applyFont="1" applyBorder="1" applyAlignment="1">
      <alignment horizontal="center" vertical="center"/>
    </xf>
    <xf numFmtId="4" fontId="37" fillId="0" borderId="11" xfId="85" applyNumberFormat="1" applyFont="1" applyFill="1" applyBorder="1" applyAlignment="1">
      <alignment horizontal="center" vertical="center" wrapText="1"/>
    </xf>
    <xf numFmtId="4" fontId="28" fillId="0" borderId="11" xfId="85" applyNumberFormat="1" applyFont="1" applyFill="1" applyBorder="1" applyAlignment="1">
      <alignment wrapText="1"/>
    </xf>
    <xf numFmtId="4" fontId="30" fillId="0" borderId="11" xfId="85" applyNumberFormat="1" applyFont="1" applyFill="1" applyBorder="1" applyAlignment="1">
      <alignment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" fontId="28" fillId="0" borderId="11" xfId="85" applyNumberFormat="1" applyFont="1" applyFill="1" applyBorder="1" applyAlignment="1">
      <alignment horizontal="center" vertical="center" wrapText="1"/>
    </xf>
    <xf numFmtId="4" fontId="41" fillId="0" borderId="11" xfId="85" applyNumberFormat="1" applyFont="1" applyBorder="1" applyAlignment="1">
      <alignment horizontal="center" vertical="center"/>
    </xf>
    <xf numFmtId="4" fontId="40" fillId="0" borderId="0" xfId="85" applyNumberFormat="1" applyFont="1"/>
    <xf numFmtId="4" fontId="28" fillId="0" borderId="11" xfId="85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4" fillId="0" borderId="0" xfId="0" applyFont="1" applyBorder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6" fillId="0" borderId="0" xfId="0" applyFont="1" applyAlignment="1">
      <alignment horizontal="center" vertical="top"/>
    </xf>
    <xf numFmtId="49" fontId="36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right" vertical="top" wrapText="1"/>
    </xf>
    <xf numFmtId="0" fontId="44" fillId="0" borderId="11" xfId="0" applyFont="1" applyBorder="1" applyAlignment="1">
      <alignment horizontal="right" vertical="top" wrapText="1"/>
    </xf>
    <xf numFmtId="0" fontId="48" fillId="0" borderId="11" xfId="0" applyFont="1" applyBorder="1" applyAlignment="1">
      <alignment horizontal="right" vertical="top" wrapText="1"/>
    </xf>
    <xf numFmtId="0" fontId="49" fillId="0" borderId="11" xfId="0" applyFont="1" applyBorder="1" applyAlignment="1">
      <alignment horizontal="right" vertical="top"/>
    </xf>
    <xf numFmtId="0" fontId="31" fillId="0" borderId="11" xfId="0" applyFont="1" applyBorder="1" applyAlignment="1">
      <alignment horizontal="right" vertical="top"/>
    </xf>
    <xf numFmtId="1" fontId="50" fillId="0" borderId="11" xfId="85" applyNumberFormat="1" applyFont="1" applyFill="1" applyBorder="1" applyAlignment="1">
      <alignment horizontal="left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4" fillId="0" borderId="0" xfId="0" applyFont="1" applyBorder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7" fillId="0" borderId="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2" fillId="0" borderId="0" xfId="0" applyFont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49" fontId="36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4" fillId="0" borderId="0" xfId="0" applyFont="1" applyBorder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7" fillId="0" borderId="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2" fillId="0" borderId="0" xfId="0" applyFont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49" fontId="36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49" fontId="8" fillId="0" borderId="11" xfId="0" applyNumberFormat="1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8" fillId="0" borderId="11" xfId="0" applyFont="1" applyBorder="1" applyAlignment="1">
      <alignment horizontal="right" vertical="top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center" vertical="top"/>
    </xf>
    <xf numFmtId="0" fontId="0" fillId="0" borderId="11" xfId="0" applyBorder="1" applyAlignment="1">
      <alignment vertical="top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6" fillId="0" borderId="0" xfId="0" applyFont="1" applyAlignment="1">
      <alignment horizontal="center" vertical="top" wrapText="1"/>
    </xf>
    <xf numFmtId="0" fontId="29" fillId="0" borderId="0" xfId="85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wrapText="1"/>
    </xf>
    <xf numFmtId="0" fontId="29" fillId="0" borderId="0" xfId="85" applyFont="1" applyFill="1" applyAlignment="1">
      <alignment horizontal="center" wrapText="1"/>
    </xf>
    <xf numFmtId="0" fontId="29" fillId="0" borderId="0" xfId="85" applyFont="1" applyFill="1" applyAlignment="1">
      <alignment horizontal="left" vertical="center" wrapText="1"/>
    </xf>
    <xf numFmtId="0" fontId="29" fillId="0" borderId="0" xfId="85" applyFont="1" applyFill="1" applyAlignment="1">
      <alignment wrapText="1"/>
    </xf>
    <xf numFmtId="0" fontId="29" fillId="0" borderId="0" xfId="85" applyFont="1" applyFill="1" applyAlignment="1"/>
    <xf numFmtId="0" fontId="28" fillId="0" borderId="11" xfId="85" applyFont="1" applyFill="1" applyBorder="1" applyAlignment="1">
      <alignment horizontal="center" vertical="center" wrapText="1"/>
    </xf>
    <xf numFmtId="4" fontId="28" fillId="0" borderId="11" xfId="85" applyNumberFormat="1" applyFont="1" applyFill="1" applyBorder="1" applyAlignment="1">
      <alignment horizontal="center" vertical="center" wrapText="1"/>
    </xf>
    <xf numFmtId="4" fontId="28" fillId="0" borderId="17" xfId="85" applyNumberFormat="1" applyFont="1" applyFill="1" applyBorder="1" applyAlignment="1">
      <alignment horizontal="center" vertical="center" wrapText="1"/>
    </xf>
    <xf numFmtId="4" fontId="28" fillId="0" borderId="19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29" fillId="0" borderId="0" xfId="85" applyFont="1" applyAlignment="1">
      <alignment horizontal="center"/>
    </xf>
    <xf numFmtId="0" fontId="29" fillId="0" borderId="0" xfId="85" applyFont="1" applyAlignment="1">
      <alignment horizontal="center" vertical="center" wrapText="1"/>
    </xf>
    <xf numFmtId="0" fontId="28" fillId="0" borderId="0" xfId="85" applyFont="1" applyAlignment="1">
      <alignment horizontal="left"/>
    </xf>
    <xf numFmtId="0" fontId="28" fillId="0" borderId="10" xfId="85" applyFont="1" applyBorder="1" applyAlignment="1">
      <alignment horizontal="right"/>
    </xf>
    <xf numFmtId="0" fontId="29" fillId="0" borderId="0" xfId="85" applyFont="1" applyFill="1" applyAlignment="1">
      <alignment horizontal="right"/>
    </xf>
    <xf numFmtId="0" fontId="42" fillId="0" borderId="0" xfId="85" applyFont="1" applyAlignment="1">
      <alignment horizontal="right"/>
    </xf>
    <xf numFmtId="0" fontId="28" fillId="0" borderId="20" xfId="85" applyFont="1" applyBorder="1" applyAlignment="1">
      <alignment horizontal="center" vertical="center" wrapText="1"/>
    </xf>
    <xf numFmtId="0" fontId="28" fillId="0" borderId="13" xfId="85" applyFont="1" applyBorder="1" applyAlignment="1">
      <alignment horizontal="center" vertical="center" wrapText="1"/>
    </xf>
    <xf numFmtId="0" fontId="28" fillId="0" borderId="16" xfId="85" applyFont="1" applyBorder="1" applyAlignment="1">
      <alignment horizontal="center" vertical="center" wrapText="1"/>
    </xf>
    <xf numFmtId="0" fontId="28" fillId="0" borderId="20" xfId="85" applyFont="1" applyBorder="1" applyAlignment="1">
      <alignment horizontal="center" vertical="center"/>
    </xf>
    <xf numFmtId="0" fontId="28" fillId="0" borderId="13" xfId="85" applyFont="1" applyBorder="1" applyAlignment="1">
      <alignment horizontal="center" vertical="center"/>
    </xf>
    <xf numFmtId="0" fontId="28" fillId="0" borderId="16" xfId="85" applyFont="1" applyBorder="1" applyAlignment="1">
      <alignment horizontal="center" vertical="center"/>
    </xf>
    <xf numFmtId="0" fontId="28" fillId="0" borderId="18" xfId="85" applyFont="1" applyBorder="1" applyAlignment="1">
      <alignment horizontal="center" vertical="center"/>
    </xf>
    <xf numFmtId="0" fontId="28" fillId="0" borderId="21" xfId="85" applyFont="1" applyBorder="1" applyAlignment="1">
      <alignment horizontal="center" vertical="center"/>
    </xf>
    <xf numFmtId="4" fontId="28" fillId="0" borderId="18" xfId="85" applyNumberFormat="1" applyFont="1" applyBorder="1" applyAlignment="1">
      <alignment horizontal="center" vertical="center"/>
    </xf>
    <xf numFmtId="4" fontId="28" fillId="0" borderId="21" xfId="85" applyNumberFormat="1" applyFont="1" applyBorder="1" applyAlignment="1">
      <alignment horizontal="center" vertical="center"/>
    </xf>
    <xf numFmtId="0" fontId="42" fillId="0" borderId="0" xfId="85" applyFont="1" applyAlignment="1">
      <alignment horizontal="left" vertical="center" wrapText="1"/>
    </xf>
    <xf numFmtId="0" fontId="28" fillId="0" borderId="18" xfId="85" applyFont="1" applyBorder="1" applyAlignment="1">
      <alignment horizontal="center" vertical="center" wrapText="1"/>
    </xf>
    <xf numFmtId="0" fontId="28" fillId="0" borderId="21" xfId="85" applyFont="1" applyBorder="1" applyAlignment="1">
      <alignment horizontal="center" vertical="center" wrapText="1"/>
    </xf>
    <xf numFmtId="0" fontId="28" fillId="0" borderId="15" xfId="85" applyFont="1" applyBorder="1" applyAlignment="1">
      <alignment horizontal="center" vertical="center" wrapText="1"/>
    </xf>
    <xf numFmtId="0" fontId="28" fillId="0" borderId="14" xfId="85" applyFont="1" applyBorder="1" applyAlignment="1">
      <alignment horizontal="center" vertical="center" wrapText="1"/>
    </xf>
    <xf numFmtId="0" fontId="28" fillId="0" borderId="17" xfId="85" applyFont="1" applyBorder="1" applyAlignment="1">
      <alignment horizontal="center" vertical="center"/>
    </xf>
    <xf numFmtId="0" fontId="28" fillId="0" borderId="12" xfId="85" applyFont="1" applyBorder="1" applyAlignment="1">
      <alignment horizontal="center" vertical="center"/>
    </xf>
    <xf numFmtId="0" fontId="28" fillId="0" borderId="11" xfId="85" applyFont="1" applyBorder="1" applyAlignment="1">
      <alignment horizontal="left" vertical="center" wrapText="1"/>
    </xf>
    <xf numFmtId="4" fontId="28" fillId="0" borderId="11" xfId="85" applyNumberFormat="1" applyFont="1" applyBorder="1" applyAlignment="1">
      <alignment horizontal="center" vertical="center"/>
    </xf>
    <xf numFmtId="0" fontId="28" fillId="0" borderId="17" xfId="85" applyFont="1" applyBorder="1" applyAlignment="1">
      <alignment horizontal="left" vertical="center"/>
    </xf>
    <xf numFmtId="0" fontId="28" fillId="0" borderId="19" xfId="85" applyFont="1" applyBorder="1" applyAlignment="1">
      <alignment horizontal="left" vertical="center"/>
    </xf>
    <xf numFmtId="0" fontId="28" fillId="0" borderId="11" xfId="85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234"/>
  <sheetViews>
    <sheetView showGridLines="0" zoomScaleNormal="100" zoomScaleSheetLayoutView="75" workbookViewId="0">
      <selection activeCell="D9" sqref="D9"/>
    </sheetView>
  </sheetViews>
  <sheetFormatPr defaultRowHeight="13.2" outlineLevelRow="2" x14ac:dyDescent="0.25"/>
  <cols>
    <col min="1" max="1" width="4.6640625" style="15" customWidth="1"/>
    <col min="2" max="2" width="20.33203125" style="14" customWidth="1"/>
    <col min="3" max="3" width="37.109375" style="13" customWidth="1"/>
    <col min="4" max="4" width="12.6640625" style="12" customWidth="1"/>
    <col min="5" max="5" width="11.6640625" style="11" customWidth="1"/>
    <col min="6" max="6" width="10.5546875" style="10" customWidth="1"/>
    <col min="7" max="7" width="10.5546875" style="18" customWidth="1"/>
    <col min="8" max="8" width="11" style="10" customWidth="1"/>
    <col min="9" max="9" width="10.6640625" style="10" customWidth="1"/>
    <col min="10" max="10" width="8.33203125" style="10" customWidth="1"/>
    <col min="11" max="11" width="8.109375" style="10" customWidth="1"/>
    <col min="12" max="14" width="7.109375" style="10" customWidth="1"/>
    <col min="15" max="16" width="6.33203125" style="10" customWidth="1"/>
  </cols>
  <sheetData>
    <row r="1" spans="1:17" outlineLevel="2" x14ac:dyDescent="0.25">
      <c r="A1" s="73" t="s">
        <v>90</v>
      </c>
      <c r="B1" s="1"/>
      <c r="C1" s="6"/>
      <c r="D1" s="71"/>
      <c r="E1" s="75"/>
      <c r="F1" s="2"/>
      <c r="G1" s="2"/>
      <c r="H1" s="2"/>
      <c r="I1" s="2"/>
      <c r="J1" s="73" t="s">
        <v>91</v>
      </c>
      <c r="K1" s="2"/>
      <c r="L1" s="2"/>
      <c r="M1" s="2"/>
      <c r="N1" s="50"/>
      <c r="O1" s="50"/>
      <c r="P1" s="50"/>
    </row>
    <row r="2" spans="1:17" outlineLevel="1" x14ac:dyDescent="0.25">
      <c r="A2" s="4"/>
      <c r="B2" s="1"/>
      <c r="C2" s="6"/>
      <c r="D2" s="71"/>
      <c r="E2" s="75"/>
      <c r="F2" s="2"/>
      <c r="G2" s="2"/>
      <c r="H2" s="2"/>
      <c r="I2" s="2"/>
      <c r="J2" s="4"/>
      <c r="K2" s="2"/>
      <c r="L2" s="2"/>
      <c r="M2" s="2"/>
      <c r="N2" s="50"/>
      <c r="O2" s="50"/>
      <c r="P2" s="50"/>
    </row>
    <row r="3" spans="1:17" outlineLevel="1" x14ac:dyDescent="0.25">
      <c r="A3" s="4"/>
      <c r="B3" s="1"/>
      <c r="C3" s="6"/>
      <c r="D3" s="71"/>
      <c r="E3" s="75"/>
      <c r="F3" s="2"/>
      <c r="G3" s="2"/>
      <c r="H3" s="2"/>
      <c r="I3" s="2"/>
      <c r="J3" s="4"/>
      <c r="K3" s="2"/>
      <c r="L3" s="2"/>
      <c r="M3" s="2"/>
      <c r="N3" s="50"/>
      <c r="O3" s="50"/>
      <c r="P3" s="50"/>
    </row>
    <row r="4" spans="1:17" outlineLevel="1" x14ac:dyDescent="0.25">
      <c r="A4" s="4" t="s">
        <v>112</v>
      </c>
      <c r="B4" s="1"/>
      <c r="C4" s="6"/>
      <c r="D4" s="71"/>
      <c r="E4" s="75"/>
      <c r="F4" s="2"/>
      <c r="G4" s="2"/>
      <c r="H4" s="2"/>
      <c r="I4" s="2"/>
      <c r="J4" s="4" t="s">
        <v>112</v>
      </c>
      <c r="K4" s="2"/>
      <c r="L4" s="2"/>
      <c r="M4" s="2"/>
      <c r="N4" s="50"/>
      <c r="O4" s="50"/>
      <c r="P4" s="50"/>
    </row>
    <row r="5" spans="1:17" outlineLevel="1" x14ac:dyDescent="0.25">
      <c r="A5" s="76" t="s">
        <v>113</v>
      </c>
      <c r="B5" s="1"/>
      <c r="C5" s="6"/>
      <c r="D5" s="71"/>
      <c r="E5" s="75"/>
      <c r="F5" s="2"/>
      <c r="G5" s="2"/>
      <c r="H5" s="2"/>
      <c r="I5" s="2"/>
      <c r="J5" s="76" t="s">
        <v>114</v>
      </c>
      <c r="K5" s="2"/>
      <c r="L5" s="2"/>
      <c r="M5" s="2"/>
      <c r="N5" s="50"/>
      <c r="O5" s="50"/>
      <c r="P5" s="50"/>
    </row>
    <row r="6" spans="1:17" ht="13.8" x14ac:dyDescent="0.25">
      <c r="A6" s="8"/>
      <c r="B6" s="1"/>
      <c r="C6" s="102"/>
      <c r="D6" s="103"/>
      <c r="E6" s="103"/>
      <c r="F6" s="104"/>
      <c r="G6" s="104"/>
      <c r="H6" s="103"/>
      <c r="I6" s="104"/>
      <c r="J6" s="104"/>
      <c r="K6" s="2"/>
      <c r="L6" s="2"/>
      <c r="M6" s="2"/>
      <c r="N6" s="50"/>
      <c r="O6" s="50"/>
      <c r="P6" s="50"/>
      <c r="Q6" s="3"/>
    </row>
    <row r="7" spans="1:17" ht="14.4" x14ac:dyDescent="0.25">
      <c r="A7" s="8"/>
      <c r="B7" s="1"/>
      <c r="C7" s="76"/>
      <c r="D7" s="8"/>
      <c r="E7" s="105" t="s">
        <v>2</v>
      </c>
      <c r="F7" s="106"/>
      <c r="G7" s="106"/>
      <c r="H7" s="2"/>
      <c r="I7" s="107"/>
      <c r="J7" s="2"/>
      <c r="K7" s="2"/>
      <c r="L7" s="2"/>
      <c r="M7" s="2"/>
      <c r="N7" s="50"/>
      <c r="O7" s="50"/>
      <c r="P7" s="50"/>
      <c r="Q7" s="3"/>
    </row>
    <row r="8" spans="1:17" ht="14.4" x14ac:dyDescent="0.25">
      <c r="A8" s="8"/>
      <c r="B8" s="1"/>
      <c r="C8" s="76"/>
      <c r="D8" s="8"/>
      <c r="E8" s="105"/>
      <c r="F8" s="106"/>
      <c r="G8" s="106"/>
      <c r="H8" s="2"/>
      <c r="I8" s="107"/>
      <c r="J8" s="2"/>
      <c r="K8" s="2"/>
      <c r="L8" s="2"/>
      <c r="M8" s="2"/>
      <c r="N8" s="50"/>
      <c r="O8" s="50"/>
      <c r="P8" s="50"/>
      <c r="Q8" s="3"/>
    </row>
    <row r="9" spans="1:17" ht="15.6" x14ac:dyDescent="0.25">
      <c r="A9" s="8"/>
      <c r="B9" s="1"/>
      <c r="C9" s="76"/>
      <c r="D9" s="108" t="s">
        <v>344</v>
      </c>
      <c r="E9" s="75"/>
      <c r="F9" s="2"/>
      <c r="G9" s="2"/>
      <c r="H9" s="2"/>
      <c r="I9" s="2"/>
      <c r="J9" s="2"/>
      <c r="K9" s="2"/>
      <c r="L9" s="2"/>
      <c r="M9" s="2"/>
      <c r="N9" s="50"/>
      <c r="O9" s="50"/>
      <c r="P9" s="50"/>
      <c r="Q9" s="3"/>
    </row>
    <row r="10" spans="1:17" ht="13.8" x14ac:dyDescent="0.25">
      <c r="A10" s="8"/>
      <c r="B10" s="1"/>
      <c r="C10" s="76"/>
      <c r="D10" s="109" t="s">
        <v>31</v>
      </c>
      <c r="E10" s="75"/>
      <c r="F10" s="2"/>
      <c r="G10" s="2"/>
      <c r="H10" s="2"/>
      <c r="I10" s="110"/>
      <c r="J10" s="2"/>
      <c r="K10" s="2"/>
      <c r="L10" s="2"/>
      <c r="M10" s="2"/>
      <c r="N10" s="50"/>
      <c r="O10" s="50"/>
      <c r="P10" s="50"/>
      <c r="Q10" s="3"/>
    </row>
    <row r="11" spans="1:17" x14ac:dyDescent="0.25">
      <c r="A11" s="8"/>
      <c r="B11" s="1"/>
      <c r="C11" s="111"/>
      <c r="D11" s="8"/>
      <c r="E11" s="112"/>
      <c r="F11" s="113"/>
      <c r="G11" s="113"/>
      <c r="H11" s="2"/>
      <c r="I11" s="7"/>
      <c r="J11" s="2"/>
      <c r="K11" s="2"/>
      <c r="L11" s="2"/>
      <c r="M11" s="2"/>
      <c r="N11" s="50"/>
      <c r="O11" s="50"/>
      <c r="P11" s="50"/>
      <c r="Q11" s="3"/>
    </row>
    <row r="12" spans="1:17" ht="13.8" x14ac:dyDescent="0.25">
      <c r="A12" s="8"/>
      <c r="B12" s="114" t="s">
        <v>3</v>
      </c>
      <c r="C12" s="115" t="s">
        <v>115</v>
      </c>
      <c r="D12" s="103"/>
      <c r="E12" s="116"/>
      <c r="F12" s="117"/>
      <c r="G12" s="117"/>
      <c r="H12" s="118"/>
      <c r="I12" s="104"/>
      <c r="J12" s="104"/>
      <c r="K12" s="2"/>
      <c r="L12" s="2"/>
      <c r="M12" s="2"/>
      <c r="N12" s="50"/>
      <c r="O12" s="50"/>
      <c r="P12" s="50"/>
      <c r="Q12" s="3"/>
    </row>
    <row r="13" spans="1:17" ht="13.8" x14ac:dyDescent="0.25">
      <c r="A13" s="8"/>
      <c r="B13" s="1"/>
      <c r="C13" s="119"/>
      <c r="D13" s="8"/>
      <c r="E13" s="74" t="s">
        <v>30</v>
      </c>
      <c r="F13" s="2"/>
      <c r="G13" s="106"/>
      <c r="H13" s="109"/>
      <c r="I13" s="106"/>
      <c r="J13" s="106"/>
      <c r="K13" s="2"/>
      <c r="L13" s="2"/>
      <c r="M13" s="2"/>
      <c r="N13" s="50"/>
      <c r="O13" s="50"/>
      <c r="P13" s="50"/>
      <c r="Q13" s="50"/>
    </row>
    <row r="14" spans="1:17" x14ac:dyDescent="0.25">
      <c r="A14" s="120"/>
      <c r="B14" s="121"/>
      <c r="C14" s="76"/>
      <c r="D14" s="8"/>
      <c r="E14" s="122"/>
      <c r="F14" s="2"/>
      <c r="G14" s="2"/>
      <c r="H14" s="2"/>
      <c r="I14" s="2"/>
      <c r="J14" s="2"/>
      <c r="K14" s="2"/>
      <c r="L14" s="2"/>
      <c r="M14" s="2"/>
      <c r="N14" s="50"/>
      <c r="O14" s="50"/>
      <c r="P14" s="50"/>
      <c r="Q14" s="50"/>
    </row>
    <row r="15" spans="1:17" ht="13.8" x14ac:dyDescent="0.25">
      <c r="A15" s="8"/>
      <c r="B15" s="1"/>
      <c r="C15" s="123" t="s">
        <v>116</v>
      </c>
      <c r="D15" s="8"/>
      <c r="E15" s="7"/>
      <c r="F15" s="2"/>
      <c r="G15" s="2"/>
      <c r="H15" s="2"/>
      <c r="I15" s="123"/>
      <c r="J15" s="123"/>
      <c r="K15" s="2"/>
      <c r="L15" s="2"/>
      <c r="M15" s="2"/>
      <c r="N15" s="50"/>
      <c r="O15" s="50"/>
      <c r="P15" s="50"/>
      <c r="Q15" s="50"/>
    </row>
    <row r="16" spans="1:17" s="17" customFormat="1" ht="13.8" x14ac:dyDescent="0.25">
      <c r="A16" s="109"/>
      <c r="B16" s="124"/>
      <c r="C16" s="123" t="s">
        <v>20</v>
      </c>
      <c r="D16" s="125"/>
      <c r="E16" s="232" t="s">
        <v>117</v>
      </c>
      <c r="F16" s="233"/>
      <c r="G16" s="126" t="s">
        <v>29</v>
      </c>
      <c r="H16" s="125"/>
      <c r="I16" s="123"/>
      <c r="J16" s="123"/>
      <c r="K16" s="125"/>
      <c r="L16" s="125"/>
      <c r="M16" s="125"/>
      <c r="N16" s="50"/>
      <c r="O16" s="50"/>
      <c r="P16" s="50"/>
      <c r="Q16" s="50"/>
    </row>
    <row r="17" spans="1:17" s="17" customFormat="1" ht="14.25" customHeight="1" outlineLevel="1" x14ac:dyDescent="0.25">
      <c r="A17" s="109"/>
      <c r="B17" s="124"/>
      <c r="C17" s="123" t="s">
        <v>32</v>
      </c>
      <c r="D17" s="125"/>
      <c r="E17" s="232" t="s">
        <v>118</v>
      </c>
      <c r="F17" s="233"/>
      <c r="G17" s="126" t="s">
        <v>29</v>
      </c>
      <c r="H17" s="125"/>
      <c r="I17" s="123"/>
      <c r="J17" s="123"/>
      <c r="K17" s="125"/>
      <c r="L17" s="125"/>
      <c r="M17" s="125"/>
      <c r="N17" s="50"/>
      <c r="O17" s="50"/>
      <c r="P17" s="50"/>
      <c r="Q17" s="50"/>
    </row>
    <row r="18" spans="1:17" s="17" customFormat="1" ht="14.25" customHeight="1" outlineLevel="1" x14ac:dyDescent="0.25">
      <c r="A18" s="109"/>
      <c r="B18" s="124"/>
      <c r="C18" s="123" t="s">
        <v>21</v>
      </c>
      <c r="D18" s="125"/>
      <c r="E18" s="232" t="s">
        <v>119</v>
      </c>
      <c r="F18" s="233"/>
      <c r="G18" s="126" t="s">
        <v>29</v>
      </c>
      <c r="H18" s="125"/>
      <c r="I18" s="123"/>
      <c r="J18" s="123"/>
      <c r="K18" s="125"/>
      <c r="L18" s="125"/>
      <c r="M18" s="125"/>
      <c r="N18" s="50"/>
      <c r="O18" s="50"/>
      <c r="P18" s="50"/>
      <c r="Q18" s="50"/>
    </row>
    <row r="19" spans="1:17" s="17" customFormat="1" ht="13.8" x14ac:dyDescent="0.25">
      <c r="A19" s="109"/>
      <c r="B19" s="124"/>
      <c r="C19" s="123" t="s">
        <v>1</v>
      </c>
      <c r="D19" s="125"/>
      <c r="E19" s="232" t="s">
        <v>120</v>
      </c>
      <c r="F19" s="233"/>
      <c r="G19" s="126" t="s">
        <v>29</v>
      </c>
      <c r="H19" s="125"/>
      <c r="I19" s="123"/>
      <c r="J19" s="123"/>
      <c r="K19" s="125"/>
      <c r="L19" s="125"/>
      <c r="M19" s="125"/>
      <c r="N19" s="2"/>
      <c r="O19" s="2"/>
      <c r="P19" s="2"/>
      <c r="Q19" s="2"/>
    </row>
    <row r="20" spans="1:17" s="17" customFormat="1" ht="13.8" customHeight="1" outlineLevel="1" x14ac:dyDescent="0.25">
      <c r="A20" s="109"/>
      <c r="B20" s="124"/>
      <c r="C20" s="123" t="s">
        <v>66</v>
      </c>
      <c r="D20" s="109"/>
      <c r="E20" s="232" t="s">
        <v>121</v>
      </c>
      <c r="F20" s="233"/>
      <c r="G20" s="126" t="s">
        <v>29</v>
      </c>
      <c r="H20" s="125"/>
      <c r="I20" s="123"/>
      <c r="J20" s="123"/>
      <c r="K20" s="125"/>
      <c r="L20" s="125"/>
      <c r="M20" s="125"/>
    </row>
    <row r="21" spans="1:17" s="17" customFormat="1" ht="14.25" customHeight="1" outlineLevel="2" x14ac:dyDescent="0.25">
      <c r="A21" s="109"/>
      <c r="B21" s="124"/>
      <c r="C21" s="123" t="s">
        <v>18</v>
      </c>
      <c r="D21" s="109"/>
      <c r="E21" s="232" t="s">
        <v>122</v>
      </c>
      <c r="F21" s="233"/>
      <c r="G21" s="126" t="s">
        <v>19</v>
      </c>
      <c r="H21" s="125"/>
      <c r="I21" s="123"/>
      <c r="J21" s="123"/>
      <c r="K21" s="125"/>
      <c r="L21" s="125"/>
      <c r="M21" s="125"/>
    </row>
    <row r="22" spans="1:17" ht="12.75" customHeight="1" x14ac:dyDescent="0.25">
      <c r="A22" s="8"/>
      <c r="B22" s="1"/>
      <c r="C22" s="127" t="s">
        <v>123</v>
      </c>
      <c r="D22" s="8"/>
      <c r="E22" s="7"/>
      <c r="F22" s="2"/>
      <c r="G22" s="2"/>
      <c r="H22" s="2"/>
      <c r="I22" s="2"/>
      <c r="J22" s="2"/>
      <c r="K22" s="2"/>
      <c r="L22" s="2"/>
      <c r="M22" s="2"/>
      <c r="N22"/>
      <c r="O22"/>
      <c r="P22"/>
    </row>
    <row r="23" spans="1:17" x14ac:dyDescent="0.25">
      <c r="A23" s="8"/>
      <c r="B23" s="1"/>
      <c r="C23" s="76"/>
      <c r="D23" s="8"/>
      <c r="E23" s="7"/>
      <c r="F23" s="2"/>
      <c r="G23" s="2"/>
      <c r="H23" s="2"/>
      <c r="I23" s="2"/>
      <c r="J23" s="2"/>
      <c r="K23" s="2"/>
      <c r="L23" s="2"/>
      <c r="M23" s="2"/>
      <c r="N23"/>
      <c r="O23"/>
      <c r="P23"/>
    </row>
    <row r="24" spans="1:17" x14ac:dyDescent="0.25">
      <c r="A24" s="8"/>
      <c r="B24" s="1"/>
      <c r="C24" s="76"/>
      <c r="D24" s="8"/>
      <c r="E24" s="7"/>
      <c r="F24" s="2"/>
      <c r="G24" s="2"/>
      <c r="H24" s="2"/>
      <c r="I24" s="2"/>
      <c r="J24" s="2"/>
      <c r="K24" s="2"/>
      <c r="L24" s="2"/>
      <c r="M24" s="2"/>
      <c r="N24"/>
      <c r="O24"/>
      <c r="P24"/>
    </row>
    <row r="25" spans="1:17" s="16" customFormat="1" ht="48" customHeight="1" x14ac:dyDescent="0.2">
      <c r="A25" s="236" t="s">
        <v>4</v>
      </c>
      <c r="B25" s="238" t="s">
        <v>92</v>
      </c>
      <c r="C25" s="236" t="s">
        <v>65</v>
      </c>
      <c r="D25" s="236" t="s">
        <v>64</v>
      </c>
      <c r="E25" s="236" t="s">
        <v>63</v>
      </c>
      <c r="F25" s="236" t="s">
        <v>28</v>
      </c>
      <c r="G25" s="237"/>
      <c r="H25" s="237"/>
      <c r="I25" s="237"/>
      <c r="J25" s="236" t="s">
        <v>27</v>
      </c>
      <c r="K25" s="237"/>
      <c r="L25" s="237"/>
      <c r="M25" s="237"/>
    </row>
    <row r="26" spans="1:17" s="16" customFormat="1" ht="11.4" x14ac:dyDescent="0.2">
      <c r="A26" s="237"/>
      <c r="B26" s="239"/>
      <c r="C26" s="240"/>
      <c r="D26" s="236"/>
      <c r="E26" s="236"/>
      <c r="F26" s="236" t="s">
        <v>5</v>
      </c>
      <c r="G26" s="236" t="s">
        <v>62</v>
      </c>
      <c r="H26" s="237"/>
      <c r="I26" s="237"/>
      <c r="J26" s="236" t="s">
        <v>5</v>
      </c>
      <c r="K26" s="236" t="s">
        <v>62</v>
      </c>
      <c r="L26" s="237"/>
      <c r="M26" s="237"/>
    </row>
    <row r="27" spans="1:17" s="16" customFormat="1" ht="12.75" customHeight="1" x14ac:dyDescent="0.2">
      <c r="A27" s="237"/>
      <c r="B27" s="239"/>
      <c r="C27" s="240"/>
      <c r="D27" s="236"/>
      <c r="E27" s="236"/>
      <c r="F27" s="237"/>
      <c r="G27" s="95" t="s">
        <v>61</v>
      </c>
      <c r="H27" s="95" t="s">
        <v>124</v>
      </c>
      <c r="I27" s="95" t="s">
        <v>60</v>
      </c>
      <c r="J27" s="237"/>
      <c r="K27" s="95" t="s">
        <v>61</v>
      </c>
      <c r="L27" s="95" t="s">
        <v>124</v>
      </c>
      <c r="M27" s="95" t="s">
        <v>60</v>
      </c>
    </row>
    <row r="28" spans="1:17" ht="12.75" customHeight="1" x14ac:dyDescent="0.25">
      <c r="A28" s="5">
        <v>1</v>
      </c>
      <c r="B28" s="97">
        <v>2</v>
      </c>
      <c r="C28" s="95">
        <v>3</v>
      </c>
      <c r="D28" s="95">
        <v>4</v>
      </c>
      <c r="E28" s="9">
        <v>5</v>
      </c>
      <c r="F28" s="96">
        <v>6</v>
      </c>
      <c r="G28" s="96">
        <v>7</v>
      </c>
      <c r="H28" s="96">
        <v>8</v>
      </c>
      <c r="I28" s="96">
        <v>9</v>
      </c>
      <c r="J28" s="96">
        <v>10</v>
      </c>
      <c r="K28" s="96">
        <v>11</v>
      </c>
      <c r="L28" s="96">
        <v>12</v>
      </c>
      <c r="M28" s="96">
        <v>13</v>
      </c>
      <c r="N28"/>
      <c r="O28"/>
      <c r="P28"/>
    </row>
    <row r="29" spans="1:17" ht="19.2" customHeight="1" x14ac:dyDescent="0.25">
      <c r="A29" s="241" t="s">
        <v>125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/>
      <c r="O29"/>
      <c r="P29"/>
    </row>
    <row r="30" spans="1:17" ht="67.2" customHeight="1" x14ac:dyDescent="0.25">
      <c r="A30" s="5"/>
      <c r="B30" s="48" t="s">
        <v>126</v>
      </c>
      <c r="C30" s="94" t="s">
        <v>127</v>
      </c>
      <c r="D30" s="9" t="s">
        <v>74</v>
      </c>
      <c r="E30" s="49">
        <v>2</v>
      </c>
      <c r="F30" s="128">
        <v>238.51</v>
      </c>
      <c r="G30" s="128"/>
      <c r="H30" s="128"/>
      <c r="I30" s="128"/>
      <c r="J30" s="128">
        <v>477</v>
      </c>
      <c r="K30" s="128"/>
      <c r="L30" s="128"/>
      <c r="M30" s="128"/>
      <c r="N30"/>
      <c r="O30"/>
      <c r="P30"/>
    </row>
    <row r="31" spans="1:17" ht="67.2" customHeight="1" x14ac:dyDescent="0.25">
      <c r="A31" s="5"/>
      <c r="B31" s="48" t="s">
        <v>128</v>
      </c>
      <c r="C31" s="94" t="s">
        <v>129</v>
      </c>
      <c r="D31" s="9" t="s">
        <v>58</v>
      </c>
      <c r="E31" s="49">
        <v>2</v>
      </c>
      <c r="F31" s="129">
        <v>12.94</v>
      </c>
      <c r="G31" s="129">
        <v>12.69</v>
      </c>
      <c r="H31" s="128"/>
      <c r="I31" s="128"/>
      <c r="J31" s="128">
        <v>26</v>
      </c>
      <c r="K31" s="128">
        <v>25</v>
      </c>
      <c r="L31" s="128"/>
      <c r="M31" s="128"/>
      <c r="N31"/>
      <c r="O31"/>
      <c r="P31"/>
    </row>
    <row r="32" spans="1:17" ht="55.8" customHeight="1" x14ac:dyDescent="0.25">
      <c r="A32" s="5"/>
      <c r="B32" s="48" t="s">
        <v>130</v>
      </c>
      <c r="C32" s="94" t="s">
        <v>131</v>
      </c>
      <c r="D32" s="9" t="s">
        <v>74</v>
      </c>
      <c r="E32" s="49">
        <v>2</v>
      </c>
      <c r="F32" s="128">
        <v>789.51</v>
      </c>
      <c r="G32" s="128"/>
      <c r="H32" s="128"/>
      <c r="I32" s="128"/>
      <c r="J32" s="128">
        <v>1579</v>
      </c>
      <c r="K32" s="128"/>
      <c r="L32" s="128"/>
      <c r="M32" s="128"/>
      <c r="N32"/>
      <c r="O32"/>
      <c r="P32"/>
    </row>
    <row r="33" spans="1:16" ht="42" customHeight="1" x14ac:dyDescent="0.25">
      <c r="A33" s="5"/>
      <c r="B33" s="48" t="s">
        <v>132</v>
      </c>
      <c r="C33" s="94" t="s">
        <v>133</v>
      </c>
      <c r="D33" s="9" t="s">
        <v>58</v>
      </c>
      <c r="E33" s="49">
        <v>2</v>
      </c>
      <c r="F33" s="129">
        <v>15.88</v>
      </c>
      <c r="G33" s="129">
        <v>14.39</v>
      </c>
      <c r="H33" s="128"/>
      <c r="I33" s="128"/>
      <c r="J33" s="128">
        <v>32</v>
      </c>
      <c r="K33" s="128">
        <v>29</v>
      </c>
      <c r="L33" s="128"/>
      <c r="M33" s="128"/>
      <c r="N33"/>
      <c r="O33"/>
      <c r="P33"/>
    </row>
    <row r="34" spans="1:16" ht="12.75" customHeight="1" x14ac:dyDescent="0.25">
      <c r="A34" s="5"/>
      <c r="B34" s="48" t="s">
        <v>134</v>
      </c>
      <c r="C34" s="94" t="s">
        <v>135</v>
      </c>
      <c r="D34" s="9" t="s">
        <v>74</v>
      </c>
      <c r="E34" s="49">
        <v>1</v>
      </c>
      <c r="F34" s="130" t="s">
        <v>136</v>
      </c>
      <c r="G34" s="128"/>
      <c r="H34" s="128"/>
      <c r="I34" s="128"/>
      <c r="J34" s="128">
        <v>4443</v>
      </c>
      <c r="K34" s="128"/>
      <c r="L34" s="128"/>
      <c r="M34" s="128"/>
      <c r="N34"/>
      <c r="O34"/>
      <c r="P34"/>
    </row>
    <row r="35" spans="1:16" ht="12.75" customHeight="1" x14ac:dyDescent="0.25">
      <c r="A35" s="5"/>
      <c r="B35" s="48" t="s">
        <v>132</v>
      </c>
      <c r="C35" s="94" t="s">
        <v>137</v>
      </c>
      <c r="D35" s="9" t="s">
        <v>58</v>
      </c>
      <c r="E35" s="49">
        <v>1</v>
      </c>
      <c r="F35" s="129">
        <v>15.88</v>
      </c>
      <c r="G35" s="129">
        <v>14.39</v>
      </c>
      <c r="H35" s="128"/>
      <c r="I35" s="128"/>
      <c r="J35" s="128">
        <v>16</v>
      </c>
      <c r="K35" s="128">
        <v>14</v>
      </c>
      <c r="L35" s="128"/>
      <c r="M35" s="128"/>
      <c r="N35"/>
      <c r="O35"/>
      <c r="P35"/>
    </row>
    <row r="36" spans="1:16" ht="22.5" customHeight="1" x14ac:dyDescent="0.25">
      <c r="A36" s="5"/>
      <c r="B36" s="48" t="s">
        <v>138</v>
      </c>
      <c r="C36" s="94" t="s">
        <v>139</v>
      </c>
      <c r="D36" s="9" t="s">
        <v>74</v>
      </c>
      <c r="E36" s="49">
        <v>1</v>
      </c>
      <c r="F36" s="130" t="s">
        <v>140</v>
      </c>
      <c r="G36" s="128"/>
      <c r="H36" s="128"/>
      <c r="I36" s="128"/>
      <c r="J36" s="128">
        <v>9087</v>
      </c>
      <c r="K36" s="128"/>
      <c r="L36" s="128"/>
      <c r="M36" s="128"/>
      <c r="N36"/>
      <c r="O36"/>
      <c r="P36"/>
    </row>
    <row r="37" spans="1:16" ht="12.75" customHeight="1" x14ac:dyDescent="0.25">
      <c r="A37" s="5"/>
      <c r="B37" s="48" t="s">
        <v>141</v>
      </c>
      <c r="C37" s="94" t="s">
        <v>142</v>
      </c>
      <c r="D37" s="9" t="s">
        <v>58</v>
      </c>
      <c r="E37" s="49">
        <v>1</v>
      </c>
      <c r="F37" s="129">
        <v>8.41</v>
      </c>
      <c r="G37" s="129">
        <v>7.26</v>
      </c>
      <c r="H37" s="128"/>
      <c r="I37" s="128"/>
      <c r="J37" s="128">
        <v>8</v>
      </c>
      <c r="K37" s="128">
        <v>7</v>
      </c>
      <c r="L37" s="128"/>
      <c r="M37" s="128"/>
      <c r="N37"/>
      <c r="O37"/>
      <c r="P37"/>
    </row>
    <row r="38" spans="1:16" ht="12.75" customHeight="1" x14ac:dyDescent="0.25">
      <c r="A38" s="234" t="s">
        <v>143</v>
      </c>
      <c r="B38" s="235"/>
      <c r="C38" s="235"/>
      <c r="D38" s="235"/>
      <c r="E38" s="235"/>
      <c r="F38" s="235"/>
      <c r="G38" s="235"/>
      <c r="H38" s="235"/>
      <c r="I38" s="235"/>
      <c r="J38" s="131">
        <v>15896</v>
      </c>
      <c r="K38" s="128"/>
      <c r="L38" s="128"/>
      <c r="M38" s="128"/>
      <c r="N38"/>
      <c r="O38"/>
      <c r="P38"/>
    </row>
    <row r="39" spans="1:16" ht="12.75" customHeight="1" x14ac:dyDescent="0.25">
      <c r="A39" s="241" t="s">
        <v>144</v>
      </c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/>
      <c r="O39"/>
      <c r="P39"/>
    </row>
    <row r="40" spans="1:16" ht="12.75" customHeight="1" x14ac:dyDescent="0.25">
      <c r="A40" s="5"/>
      <c r="B40" s="48" t="s">
        <v>145</v>
      </c>
      <c r="C40" s="94" t="s">
        <v>146</v>
      </c>
      <c r="D40" s="9" t="s">
        <v>74</v>
      </c>
      <c r="E40" s="49">
        <v>1</v>
      </c>
      <c r="F40" s="128">
        <v>84508.09</v>
      </c>
      <c r="G40" s="128"/>
      <c r="H40" s="128"/>
      <c r="I40" s="128"/>
      <c r="J40" s="128">
        <v>84508</v>
      </c>
      <c r="K40" s="128"/>
      <c r="L40" s="128"/>
      <c r="M40" s="128"/>
      <c r="N40"/>
      <c r="O40"/>
      <c r="P40"/>
    </row>
    <row r="41" spans="1:16" ht="12.75" customHeight="1" x14ac:dyDescent="0.25">
      <c r="A41" s="5"/>
      <c r="B41" s="48" t="s">
        <v>147</v>
      </c>
      <c r="C41" s="94" t="s">
        <v>148</v>
      </c>
      <c r="D41" s="9" t="s">
        <v>58</v>
      </c>
      <c r="E41" s="49">
        <v>1</v>
      </c>
      <c r="F41" s="129">
        <v>159.05000000000001</v>
      </c>
      <c r="G41" s="129">
        <v>64.27</v>
      </c>
      <c r="H41" s="129">
        <v>13.7</v>
      </c>
      <c r="I41" s="129">
        <v>0.73</v>
      </c>
      <c r="J41" s="128">
        <v>159</v>
      </c>
      <c r="K41" s="128">
        <v>64</v>
      </c>
      <c r="L41" s="128">
        <v>14</v>
      </c>
      <c r="M41" s="128">
        <v>1</v>
      </c>
      <c r="N41"/>
      <c r="O41"/>
      <c r="P41"/>
    </row>
    <row r="42" spans="1:16" ht="12.75" customHeight="1" x14ac:dyDescent="0.25">
      <c r="A42" s="5"/>
      <c r="B42" s="48" t="s">
        <v>149</v>
      </c>
      <c r="C42" s="94" t="s">
        <v>150</v>
      </c>
      <c r="D42" s="9" t="s">
        <v>74</v>
      </c>
      <c r="E42" s="49">
        <v>1</v>
      </c>
      <c r="F42" s="128">
        <v>12307.7</v>
      </c>
      <c r="G42" s="128"/>
      <c r="H42" s="128"/>
      <c r="I42" s="128"/>
      <c r="J42" s="128">
        <v>12308</v>
      </c>
      <c r="K42" s="128"/>
      <c r="L42" s="128"/>
      <c r="M42" s="128"/>
      <c r="N42"/>
      <c r="O42"/>
      <c r="P42"/>
    </row>
    <row r="43" spans="1:16" ht="12.75" customHeight="1" x14ac:dyDescent="0.25">
      <c r="A43" s="5"/>
      <c r="B43" s="48" t="s">
        <v>147</v>
      </c>
      <c r="C43" s="94" t="s">
        <v>148</v>
      </c>
      <c r="D43" s="9" t="s">
        <v>58</v>
      </c>
      <c r="E43" s="49">
        <v>1</v>
      </c>
      <c r="F43" s="129">
        <v>159.05000000000001</v>
      </c>
      <c r="G43" s="129">
        <v>64.27</v>
      </c>
      <c r="H43" s="129">
        <v>13.7</v>
      </c>
      <c r="I43" s="129">
        <v>0.73</v>
      </c>
      <c r="J43" s="128">
        <v>159</v>
      </c>
      <c r="K43" s="128">
        <v>64</v>
      </c>
      <c r="L43" s="128">
        <v>14</v>
      </c>
      <c r="M43" s="128">
        <v>1</v>
      </c>
      <c r="N43"/>
      <c r="O43"/>
      <c r="P43"/>
    </row>
    <row r="44" spans="1:16" ht="12.75" customHeight="1" x14ac:dyDescent="0.25">
      <c r="A44" s="5"/>
      <c r="B44" s="48" t="s">
        <v>151</v>
      </c>
      <c r="C44" s="94" t="s">
        <v>152</v>
      </c>
      <c r="D44" s="9" t="s">
        <v>74</v>
      </c>
      <c r="E44" s="49">
        <v>1</v>
      </c>
      <c r="F44" s="128">
        <v>2774299.48</v>
      </c>
      <c r="G44" s="128"/>
      <c r="H44" s="128"/>
      <c r="I44" s="128"/>
      <c r="J44" s="128">
        <v>274299</v>
      </c>
      <c r="K44" s="128"/>
      <c r="L44" s="128"/>
      <c r="M44" s="128"/>
      <c r="N44"/>
      <c r="O44"/>
      <c r="P44"/>
    </row>
    <row r="45" spans="1:16" ht="12.75" customHeight="1" x14ac:dyDescent="0.25">
      <c r="A45" s="5"/>
      <c r="B45" s="48" t="s">
        <v>153</v>
      </c>
      <c r="C45" s="94" t="s">
        <v>154</v>
      </c>
      <c r="D45" s="9" t="s">
        <v>58</v>
      </c>
      <c r="E45" s="49">
        <v>1</v>
      </c>
      <c r="F45" s="129">
        <v>433.03</v>
      </c>
      <c r="G45" s="129">
        <v>255.13</v>
      </c>
      <c r="H45" s="129">
        <v>132.28</v>
      </c>
      <c r="I45" s="129">
        <v>7.83</v>
      </c>
      <c r="J45" s="128">
        <v>433</v>
      </c>
      <c r="K45" s="128">
        <v>255</v>
      </c>
      <c r="L45" s="128">
        <v>132</v>
      </c>
      <c r="M45" s="128">
        <v>8</v>
      </c>
      <c r="N45"/>
      <c r="O45"/>
      <c r="P45"/>
    </row>
    <row r="46" spans="1:16" ht="12.75" customHeight="1" x14ac:dyDescent="0.25">
      <c r="A46" s="234" t="s">
        <v>155</v>
      </c>
      <c r="B46" s="235"/>
      <c r="C46" s="235"/>
      <c r="D46" s="235"/>
      <c r="E46" s="235"/>
      <c r="F46" s="235"/>
      <c r="G46" s="235"/>
      <c r="H46" s="235"/>
      <c r="I46" s="235"/>
      <c r="J46" s="131">
        <v>373238</v>
      </c>
      <c r="K46" s="128"/>
      <c r="L46" s="128"/>
      <c r="M46" s="128"/>
      <c r="N46"/>
      <c r="O46"/>
      <c r="P46"/>
    </row>
    <row r="47" spans="1:16" ht="12.75" customHeight="1" x14ac:dyDescent="0.25">
      <c r="A47" s="241" t="s">
        <v>156</v>
      </c>
      <c r="B47" s="235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/>
      <c r="O47"/>
      <c r="P47"/>
    </row>
    <row r="48" spans="1:16" ht="12.75" customHeight="1" x14ac:dyDescent="0.25">
      <c r="A48" s="5"/>
      <c r="B48" s="48" t="s">
        <v>157</v>
      </c>
      <c r="C48" s="94" t="s">
        <v>158</v>
      </c>
      <c r="D48" s="9" t="s">
        <v>58</v>
      </c>
      <c r="E48" s="49">
        <v>2</v>
      </c>
      <c r="F48" s="129">
        <v>28.78</v>
      </c>
      <c r="G48" s="129">
        <v>23.21</v>
      </c>
      <c r="H48" s="128"/>
      <c r="I48" s="128"/>
      <c r="J48" s="128">
        <v>58</v>
      </c>
      <c r="K48" s="128">
        <v>46</v>
      </c>
      <c r="L48" s="128"/>
      <c r="M48" s="128"/>
      <c r="N48"/>
      <c r="O48"/>
      <c r="P48"/>
    </row>
    <row r="49" spans="1:16" ht="12.75" customHeight="1" x14ac:dyDescent="0.25">
      <c r="A49" s="5"/>
      <c r="B49" s="48" t="s">
        <v>159</v>
      </c>
      <c r="C49" s="94" t="s">
        <v>160</v>
      </c>
      <c r="D49" s="9" t="s">
        <v>74</v>
      </c>
      <c r="E49" s="49">
        <v>2</v>
      </c>
      <c r="F49" s="129">
        <v>4.6900000000000004</v>
      </c>
      <c r="G49" s="128"/>
      <c r="H49" s="128"/>
      <c r="I49" s="128"/>
      <c r="J49" s="128">
        <v>9</v>
      </c>
      <c r="K49" s="128"/>
      <c r="L49" s="128"/>
      <c r="M49" s="128"/>
      <c r="N49"/>
      <c r="O49"/>
      <c r="P49"/>
    </row>
    <row r="50" spans="1:16" ht="12.75" customHeight="1" x14ac:dyDescent="0.25">
      <c r="A50" s="5"/>
      <c r="B50" s="48" t="s">
        <v>161</v>
      </c>
      <c r="C50" s="94" t="s">
        <v>162</v>
      </c>
      <c r="D50" s="9" t="s">
        <v>163</v>
      </c>
      <c r="E50" s="47" t="s">
        <v>164</v>
      </c>
      <c r="F50" s="129">
        <v>211.16</v>
      </c>
      <c r="G50" s="129">
        <v>148.11000000000001</v>
      </c>
      <c r="H50" s="128"/>
      <c r="I50" s="128"/>
      <c r="J50" s="128">
        <v>4</v>
      </c>
      <c r="K50" s="128">
        <v>3</v>
      </c>
      <c r="L50" s="128"/>
      <c r="M50" s="128"/>
      <c r="N50"/>
      <c r="O50"/>
      <c r="P50"/>
    </row>
    <row r="51" spans="1:16" ht="12.75" customHeight="1" x14ac:dyDescent="0.25">
      <c r="A51" s="5"/>
      <c r="B51" s="48" t="s">
        <v>165</v>
      </c>
      <c r="C51" s="94" t="s">
        <v>166</v>
      </c>
      <c r="D51" s="9" t="s">
        <v>57</v>
      </c>
      <c r="E51" s="49">
        <v>1</v>
      </c>
      <c r="F51" s="129">
        <v>1.19</v>
      </c>
      <c r="G51" s="128"/>
      <c r="H51" s="128"/>
      <c r="I51" s="128"/>
      <c r="J51" s="128">
        <v>1</v>
      </c>
      <c r="K51" s="128"/>
      <c r="L51" s="128"/>
      <c r="M51" s="128"/>
      <c r="N51"/>
      <c r="O51"/>
      <c r="P51"/>
    </row>
    <row r="52" spans="1:16" ht="12.75" customHeight="1" x14ac:dyDescent="0.25">
      <c r="A52" s="234" t="s">
        <v>167</v>
      </c>
      <c r="B52" s="235"/>
      <c r="C52" s="235"/>
      <c r="D52" s="235"/>
      <c r="E52" s="235"/>
      <c r="F52" s="235"/>
      <c r="G52" s="235"/>
      <c r="H52" s="235"/>
      <c r="I52" s="235"/>
      <c r="J52" s="131">
        <v>236</v>
      </c>
      <c r="K52" s="128"/>
      <c r="L52" s="128"/>
      <c r="M52" s="128"/>
      <c r="N52"/>
      <c r="O52"/>
      <c r="P52"/>
    </row>
    <row r="53" spans="1:16" ht="12.75" customHeight="1" x14ac:dyDescent="0.25">
      <c r="A53" s="241" t="s">
        <v>168</v>
      </c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/>
      <c r="O53"/>
      <c r="P53"/>
    </row>
    <row r="54" spans="1:16" ht="12.75" customHeight="1" x14ac:dyDescent="0.25">
      <c r="A54" s="5"/>
      <c r="B54" s="48" t="s">
        <v>169</v>
      </c>
      <c r="C54" s="94" t="s">
        <v>170</v>
      </c>
      <c r="D54" s="9" t="s">
        <v>171</v>
      </c>
      <c r="E54" s="47" t="s">
        <v>172</v>
      </c>
      <c r="F54" s="129">
        <v>1652.15</v>
      </c>
      <c r="G54" s="129">
        <v>234.7</v>
      </c>
      <c r="H54" s="129">
        <v>2.92</v>
      </c>
      <c r="I54" s="129">
        <v>0.18</v>
      </c>
      <c r="J54" s="128">
        <v>1470</v>
      </c>
      <c r="K54" s="128">
        <v>209</v>
      </c>
      <c r="L54" s="128">
        <v>3</v>
      </c>
      <c r="M54" s="128"/>
      <c r="N54"/>
      <c r="O54"/>
      <c r="P54"/>
    </row>
    <row r="55" spans="1:16" ht="69" x14ac:dyDescent="0.25">
      <c r="A55" s="5"/>
      <c r="B55" s="48" t="s">
        <v>173</v>
      </c>
      <c r="C55" s="94" t="s">
        <v>174</v>
      </c>
      <c r="D55" s="9" t="s">
        <v>75</v>
      </c>
      <c r="E55" s="47" t="s">
        <v>175</v>
      </c>
      <c r="F55" s="129">
        <v>419.25</v>
      </c>
      <c r="G55" s="129">
        <v>272.61</v>
      </c>
      <c r="H55" s="129">
        <v>48.52</v>
      </c>
      <c r="I55" s="129">
        <v>0.17</v>
      </c>
      <c r="J55" s="128">
        <v>42</v>
      </c>
      <c r="K55" s="128">
        <v>27</v>
      </c>
      <c r="L55" s="128">
        <v>5</v>
      </c>
      <c r="M55" s="128"/>
      <c r="N55"/>
      <c r="O55"/>
      <c r="P55"/>
    </row>
    <row r="56" spans="1:16" ht="22.5" customHeight="1" x14ac:dyDescent="0.25">
      <c r="A56" s="5"/>
      <c r="B56" s="48" t="s">
        <v>176</v>
      </c>
      <c r="C56" s="94" t="s">
        <v>177</v>
      </c>
      <c r="D56" s="9" t="s">
        <v>75</v>
      </c>
      <c r="E56" s="47" t="s">
        <v>178</v>
      </c>
      <c r="F56" s="129">
        <v>2435.1999999999998</v>
      </c>
      <c r="G56" s="129">
        <v>315.35000000000002</v>
      </c>
      <c r="H56" s="129">
        <v>611.58000000000004</v>
      </c>
      <c r="I56" s="129">
        <v>248.83</v>
      </c>
      <c r="J56" s="128">
        <v>620</v>
      </c>
      <c r="K56" s="128">
        <v>80</v>
      </c>
      <c r="L56" s="128">
        <v>156</v>
      </c>
      <c r="M56" s="128">
        <v>63</v>
      </c>
      <c r="N56"/>
      <c r="O56"/>
      <c r="P56"/>
    </row>
    <row r="57" spans="1:16" ht="12.75" customHeight="1" x14ac:dyDescent="0.25">
      <c r="A57" s="5"/>
      <c r="B57" s="48" t="s">
        <v>179</v>
      </c>
      <c r="C57" s="94" t="s">
        <v>180</v>
      </c>
      <c r="D57" s="9" t="s">
        <v>75</v>
      </c>
      <c r="E57" s="47" t="s">
        <v>181</v>
      </c>
      <c r="F57" s="129">
        <v>2435.1999999999998</v>
      </c>
      <c r="G57" s="129">
        <v>315.35000000000002</v>
      </c>
      <c r="H57" s="129">
        <v>611.58000000000004</v>
      </c>
      <c r="I57" s="129">
        <v>248.83</v>
      </c>
      <c r="J57" s="128">
        <v>430</v>
      </c>
      <c r="K57" s="128">
        <v>56</v>
      </c>
      <c r="L57" s="128">
        <v>108</v>
      </c>
      <c r="M57" s="128">
        <v>44</v>
      </c>
      <c r="N57"/>
      <c r="O57"/>
      <c r="P57"/>
    </row>
    <row r="58" spans="1:16" ht="12.75" customHeight="1" x14ac:dyDescent="0.25">
      <c r="A58" s="5"/>
      <c r="B58" s="48" t="s">
        <v>182</v>
      </c>
      <c r="C58" s="94" t="s">
        <v>183</v>
      </c>
      <c r="D58" s="9" t="s">
        <v>76</v>
      </c>
      <c r="E58" s="47" t="s">
        <v>184</v>
      </c>
      <c r="F58" s="129">
        <v>2242.3200000000002</v>
      </c>
      <c r="G58" s="129">
        <v>894.38</v>
      </c>
      <c r="H58" s="129">
        <v>1248.2</v>
      </c>
      <c r="I58" s="129">
        <v>337.7</v>
      </c>
      <c r="J58" s="128">
        <v>214</v>
      </c>
      <c r="K58" s="128">
        <v>85</v>
      </c>
      <c r="L58" s="128">
        <v>119</v>
      </c>
      <c r="M58" s="128">
        <v>32</v>
      </c>
      <c r="N58"/>
      <c r="O58"/>
      <c r="P58"/>
    </row>
    <row r="59" spans="1:16" ht="12.75" customHeight="1" x14ac:dyDescent="0.25">
      <c r="A59" s="5"/>
      <c r="B59" s="48" t="s">
        <v>185</v>
      </c>
      <c r="C59" s="94" t="s">
        <v>186</v>
      </c>
      <c r="D59" s="9" t="s">
        <v>59</v>
      </c>
      <c r="E59" s="47" t="s">
        <v>187</v>
      </c>
      <c r="F59" s="129">
        <v>806.06</v>
      </c>
      <c r="G59" s="129">
        <v>157.18</v>
      </c>
      <c r="H59" s="129">
        <v>456.3</v>
      </c>
      <c r="I59" s="129">
        <v>50.35</v>
      </c>
      <c r="J59" s="128">
        <v>3618</v>
      </c>
      <c r="K59" s="128">
        <v>705</v>
      </c>
      <c r="L59" s="128">
        <v>2048</v>
      </c>
      <c r="M59" s="128">
        <v>226</v>
      </c>
      <c r="N59"/>
      <c r="O59"/>
      <c r="P59"/>
    </row>
    <row r="60" spans="1:16" ht="12.75" customHeight="1" x14ac:dyDescent="0.25">
      <c r="A60" s="5"/>
      <c r="B60" s="48" t="s">
        <v>188</v>
      </c>
      <c r="C60" s="94" t="s">
        <v>189</v>
      </c>
      <c r="D60" s="9" t="s">
        <v>58</v>
      </c>
      <c r="E60" s="49">
        <v>18</v>
      </c>
      <c r="F60" s="129">
        <v>38.4</v>
      </c>
      <c r="G60" s="129">
        <v>3.52</v>
      </c>
      <c r="H60" s="129">
        <v>2.92</v>
      </c>
      <c r="I60" s="129">
        <v>0.18</v>
      </c>
      <c r="J60" s="128">
        <v>691</v>
      </c>
      <c r="K60" s="128">
        <v>63</v>
      </c>
      <c r="L60" s="128">
        <v>53</v>
      </c>
      <c r="M60" s="128">
        <v>3</v>
      </c>
      <c r="N60"/>
      <c r="O60"/>
      <c r="P60"/>
    </row>
    <row r="61" spans="1:16" ht="12.75" customHeight="1" x14ac:dyDescent="0.25">
      <c r="A61" s="5"/>
      <c r="B61" s="48" t="s">
        <v>190</v>
      </c>
      <c r="C61" s="94" t="s">
        <v>191</v>
      </c>
      <c r="D61" s="9" t="s">
        <v>58</v>
      </c>
      <c r="E61" s="49">
        <v>6</v>
      </c>
      <c r="F61" s="129">
        <v>46.46</v>
      </c>
      <c r="G61" s="129">
        <v>9.35</v>
      </c>
      <c r="H61" s="129">
        <v>2.92</v>
      </c>
      <c r="I61" s="129">
        <v>0.18</v>
      </c>
      <c r="J61" s="128">
        <v>279</v>
      </c>
      <c r="K61" s="128">
        <v>56</v>
      </c>
      <c r="L61" s="128">
        <v>18</v>
      </c>
      <c r="M61" s="128">
        <v>1</v>
      </c>
      <c r="N61"/>
      <c r="O61"/>
      <c r="P61"/>
    </row>
    <row r="62" spans="1:16" ht="12.75" customHeight="1" x14ac:dyDescent="0.25">
      <c r="A62" s="5"/>
      <c r="B62" s="48" t="s">
        <v>192</v>
      </c>
      <c r="C62" s="94" t="s">
        <v>193</v>
      </c>
      <c r="D62" s="9" t="s">
        <v>77</v>
      </c>
      <c r="E62" s="47" t="s">
        <v>194</v>
      </c>
      <c r="F62" s="129">
        <v>34.69</v>
      </c>
      <c r="G62" s="129">
        <v>30.49</v>
      </c>
      <c r="H62" s="129">
        <v>2.92</v>
      </c>
      <c r="I62" s="129">
        <v>0.18</v>
      </c>
      <c r="J62" s="128">
        <v>1</v>
      </c>
      <c r="K62" s="128">
        <v>1</v>
      </c>
      <c r="L62" s="128"/>
      <c r="M62" s="128"/>
      <c r="N62"/>
      <c r="O62"/>
      <c r="P62"/>
    </row>
    <row r="63" spans="1:16" ht="12.75" customHeight="1" x14ac:dyDescent="0.25">
      <c r="A63" s="5"/>
      <c r="B63" s="48" t="s">
        <v>195</v>
      </c>
      <c r="C63" s="94" t="s">
        <v>196</v>
      </c>
      <c r="D63" s="9" t="s">
        <v>77</v>
      </c>
      <c r="E63" s="47" t="s">
        <v>197</v>
      </c>
      <c r="F63" s="129">
        <v>62.76</v>
      </c>
      <c r="G63" s="129">
        <v>27.91</v>
      </c>
      <c r="H63" s="129">
        <v>32.15</v>
      </c>
      <c r="I63" s="129">
        <v>2</v>
      </c>
      <c r="J63" s="128">
        <v>13</v>
      </c>
      <c r="K63" s="128">
        <v>6</v>
      </c>
      <c r="L63" s="128">
        <v>7</v>
      </c>
      <c r="M63" s="128"/>
      <c r="N63"/>
      <c r="O63"/>
      <c r="P63"/>
    </row>
    <row r="64" spans="1:16" ht="12.75" customHeight="1" x14ac:dyDescent="0.25">
      <c r="A64" s="5"/>
      <c r="B64" s="48" t="s">
        <v>198</v>
      </c>
      <c r="C64" s="94" t="s">
        <v>199</v>
      </c>
      <c r="D64" s="9" t="s">
        <v>75</v>
      </c>
      <c r="E64" s="47" t="s">
        <v>200</v>
      </c>
      <c r="F64" s="129">
        <v>3549</v>
      </c>
      <c r="G64" s="129">
        <v>628.04999999999995</v>
      </c>
      <c r="H64" s="129">
        <v>1373.2</v>
      </c>
      <c r="I64" s="129">
        <v>497.53</v>
      </c>
      <c r="J64" s="128">
        <v>710</v>
      </c>
      <c r="K64" s="128">
        <v>126</v>
      </c>
      <c r="L64" s="128">
        <v>275</v>
      </c>
      <c r="M64" s="128">
        <v>100</v>
      </c>
      <c r="N64"/>
      <c r="O64"/>
      <c r="P64"/>
    </row>
    <row r="65" spans="1:16" ht="12.75" customHeight="1" x14ac:dyDescent="0.25">
      <c r="A65" s="5"/>
      <c r="B65" s="48" t="s">
        <v>201</v>
      </c>
      <c r="C65" s="94" t="s">
        <v>202</v>
      </c>
      <c r="D65" s="9" t="s">
        <v>203</v>
      </c>
      <c r="E65" s="49">
        <v>1.6E-2</v>
      </c>
      <c r="F65" s="129">
        <v>4434.07</v>
      </c>
      <c r="G65" s="129">
        <v>2296.7600000000002</v>
      </c>
      <c r="H65" s="129">
        <v>2137.2600000000002</v>
      </c>
      <c r="I65" s="128"/>
      <c r="J65" s="128">
        <v>71</v>
      </c>
      <c r="K65" s="128">
        <v>37</v>
      </c>
      <c r="L65" s="128">
        <v>34</v>
      </c>
      <c r="M65" s="128"/>
      <c r="N65"/>
      <c r="O65"/>
      <c r="P65"/>
    </row>
    <row r="66" spans="1:16" ht="22.5" customHeight="1" x14ac:dyDescent="0.25">
      <c r="A66" s="77" t="s">
        <v>94</v>
      </c>
      <c r="B66" s="78" t="s">
        <v>204</v>
      </c>
      <c r="C66" s="79" t="s">
        <v>205</v>
      </c>
      <c r="D66" s="77" t="s">
        <v>78</v>
      </c>
      <c r="E66" s="80" t="s">
        <v>206</v>
      </c>
      <c r="F66" s="132">
        <v>87.22</v>
      </c>
      <c r="G66" s="128"/>
      <c r="H66" s="128"/>
      <c r="I66" s="128"/>
      <c r="J66" s="133">
        <v>1814.18</v>
      </c>
      <c r="K66" s="128"/>
      <c r="L66" s="128"/>
      <c r="M66" s="128"/>
      <c r="N66"/>
      <c r="O66"/>
      <c r="P66"/>
    </row>
    <row r="67" spans="1:16" ht="12.75" customHeight="1" x14ac:dyDescent="0.25">
      <c r="A67" s="5"/>
      <c r="B67" s="48" t="s">
        <v>207</v>
      </c>
      <c r="C67" s="94" t="s">
        <v>208</v>
      </c>
      <c r="D67" s="9" t="s">
        <v>209</v>
      </c>
      <c r="E67" s="49">
        <v>3.5000000000000003E-2</v>
      </c>
      <c r="F67" s="129">
        <v>19120.419999999998</v>
      </c>
      <c r="G67" s="128"/>
      <c r="H67" s="128"/>
      <c r="I67" s="128"/>
      <c r="J67" s="128">
        <v>669</v>
      </c>
      <c r="K67" s="128"/>
      <c r="L67" s="128"/>
      <c r="M67" s="128"/>
      <c r="N67"/>
      <c r="O67"/>
      <c r="P67"/>
    </row>
    <row r="68" spans="1:16" ht="12.75" customHeight="1" x14ac:dyDescent="0.25">
      <c r="A68" s="5"/>
      <c r="B68" s="48" t="s">
        <v>210</v>
      </c>
      <c r="C68" s="94" t="s">
        <v>211</v>
      </c>
      <c r="D68" s="9" t="s">
        <v>209</v>
      </c>
      <c r="E68" s="49">
        <v>3.7999999999999999E-2</v>
      </c>
      <c r="F68" s="129">
        <v>21719.02</v>
      </c>
      <c r="G68" s="128"/>
      <c r="H68" s="128"/>
      <c r="I68" s="128"/>
      <c r="J68" s="128">
        <v>825</v>
      </c>
      <c r="K68" s="128"/>
      <c r="L68" s="128"/>
      <c r="M68" s="128"/>
      <c r="N68"/>
      <c r="O68"/>
      <c r="P68"/>
    </row>
    <row r="69" spans="1:16" ht="12.75" customHeight="1" x14ac:dyDescent="0.25">
      <c r="A69" s="5"/>
      <c r="B69" s="48" t="s">
        <v>212</v>
      </c>
      <c r="C69" s="94" t="s">
        <v>213</v>
      </c>
      <c r="D69" s="9" t="s">
        <v>209</v>
      </c>
      <c r="E69" s="49">
        <v>0.27</v>
      </c>
      <c r="F69" s="129">
        <v>2355.15</v>
      </c>
      <c r="G69" s="128"/>
      <c r="H69" s="128"/>
      <c r="I69" s="128"/>
      <c r="J69" s="128">
        <v>636</v>
      </c>
      <c r="K69" s="128"/>
      <c r="L69" s="128"/>
      <c r="M69" s="128"/>
      <c r="N69"/>
      <c r="O69"/>
      <c r="P69"/>
    </row>
    <row r="70" spans="1:16" ht="12.75" customHeight="1" x14ac:dyDescent="0.25">
      <c r="A70" s="5"/>
      <c r="B70" s="48" t="s">
        <v>214</v>
      </c>
      <c r="C70" s="94" t="s">
        <v>215</v>
      </c>
      <c r="D70" s="9" t="s">
        <v>209</v>
      </c>
      <c r="E70" s="49">
        <v>0.02</v>
      </c>
      <c r="F70" s="129">
        <v>16145.18</v>
      </c>
      <c r="G70" s="128"/>
      <c r="H70" s="128"/>
      <c r="I70" s="128"/>
      <c r="J70" s="128">
        <v>323</v>
      </c>
      <c r="K70" s="128"/>
      <c r="L70" s="128"/>
      <c r="M70" s="128"/>
      <c r="N70"/>
      <c r="O70"/>
      <c r="P70"/>
    </row>
    <row r="71" spans="1:16" ht="12.75" customHeight="1" x14ac:dyDescent="0.25">
      <c r="A71" s="5"/>
      <c r="B71" s="48" t="s">
        <v>216</v>
      </c>
      <c r="C71" s="94" t="s">
        <v>217</v>
      </c>
      <c r="D71" s="9" t="s">
        <v>209</v>
      </c>
      <c r="E71" s="49">
        <v>7.0000000000000007E-2</v>
      </c>
      <c r="F71" s="129">
        <v>11649.95</v>
      </c>
      <c r="G71" s="128"/>
      <c r="H71" s="128"/>
      <c r="I71" s="128"/>
      <c r="J71" s="128">
        <v>815</v>
      </c>
      <c r="K71" s="128"/>
      <c r="L71" s="128"/>
      <c r="M71" s="128"/>
      <c r="N71"/>
      <c r="O71"/>
      <c r="P71"/>
    </row>
    <row r="72" spans="1:16" ht="12.75" customHeight="1" x14ac:dyDescent="0.25">
      <c r="A72" s="5"/>
      <c r="B72" s="48" t="s">
        <v>218</v>
      </c>
      <c r="C72" s="94" t="s">
        <v>219</v>
      </c>
      <c r="D72" s="9" t="s">
        <v>74</v>
      </c>
      <c r="E72" s="49">
        <v>1</v>
      </c>
      <c r="F72" s="129" t="s">
        <v>220</v>
      </c>
      <c r="G72" s="128"/>
      <c r="H72" s="128"/>
      <c r="I72" s="128"/>
      <c r="J72" s="128">
        <v>887</v>
      </c>
      <c r="K72" s="128"/>
      <c r="L72" s="128"/>
      <c r="M72" s="128"/>
      <c r="N72"/>
      <c r="O72"/>
      <c r="P72"/>
    </row>
    <row r="73" spans="1:16" ht="12.75" customHeight="1" x14ac:dyDescent="0.25">
      <c r="A73" s="5"/>
      <c r="B73" s="48" t="s">
        <v>221</v>
      </c>
      <c r="C73" s="94" t="s">
        <v>222</v>
      </c>
      <c r="D73" s="9" t="s">
        <v>72</v>
      </c>
      <c r="E73" s="49">
        <v>20</v>
      </c>
      <c r="F73" s="129">
        <v>29.86</v>
      </c>
      <c r="G73" s="128"/>
      <c r="H73" s="128"/>
      <c r="I73" s="128"/>
      <c r="J73" s="128">
        <v>597</v>
      </c>
      <c r="K73" s="128"/>
      <c r="L73" s="128"/>
      <c r="M73" s="128"/>
      <c r="N73"/>
      <c r="O73"/>
      <c r="P73"/>
    </row>
    <row r="74" spans="1:16" ht="12.75" customHeight="1" x14ac:dyDescent="0.25">
      <c r="A74" s="234" t="s">
        <v>223</v>
      </c>
      <c r="B74" s="235"/>
      <c r="C74" s="235"/>
      <c r="D74" s="235"/>
      <c r="E74" s="235"/>
      <c r="F74" s="235"/>
      <c r="G74" s="235"/>
      <c r="H74" s="235"/>
      <c r="I74" s="235"/>
      <c r="J74" s="131">
        <v>20896</v>
      </c>
      <c r="K74" s="128"/>
      <c r="L74" s="128"/>
      <c r="M74" s="128"/>
      <c r="N74"/>
      <c r="O74"/>
      <c r="P74"/>
    </row>
    <row r="75" spans="1:16" ht="12.75" customHeight="1" x14ac:dyDescent="0.25">
      <c r="A75" s="241" t="s">
        <v>224</v>
      </c>
      <c r="B75" s="235"/>
      <c r="C75" s="235"/>
      <c r="D75" s="235"/>
      <c r="E75" s="235"/>
      <c r="F75" s="235"/>
      <c r="G75" s="235"/>
      <c r="H75" s="235"/>
      <c r="I75" s="235"/>
      <c r="J75" s="235"/>
      <c r="K75" s="235"/>
      <c r="L75" s="235"/>
      <c r="M75" s="235"/>
      <c r="N75"/>
      <c r="O75"/>
      <c r="P75"/>
    </row>
    <row r="76" spans="1:16" ht="12.75" customHeight="1" x14ac:dyDescent="0.25">
      <c r="A76" s="5"/>
      <c r="B76" s="48" t="s">
        <v>225</v>
      </c>
      <c r="C76" s="94" t="s">
        <v>226</v>
      </c>
      <c r="D76" s="9" t="s">
        <v>72</v>
      </c>
      <c r="E76" s="47" t="s">
        <v>227</v>
      </c>
      <c r="F76" s="129">
        <v>23.91</v>
      </c>
      <c r="G76" s="128"/>
      <c r="H76" s="128"/>
      <c r="I76" s="128"/>
      <c r="J76" s="128">
        <v>2511</v>
      </c>
      <c r="K76" s="128"/>
      <c r="L76" s="128"/>
      <c r="M76" s="128"/>
      <c r="N76"/>
      <c r="O76"/>
      <c r="P76"/>
    </row>
    <row r="77" spans="1:16" ht="12.75" customHeight="1" x14ac:dyDescent="0.25">
      <c r="A77" s="5"/>
      <c r="B77" s="48" t="s">
        <v>228</v>
      </c>
      <c r="C77" s="94" t="s">
        <v>229</v>
      </c>
      <c r="D77" s="9" t="s">
        <v>72</v>
      </c>
      <c r="E77" s="47" t="s">
        <v>227</v>
      </c>
      <c r="F77" s="129">
        <v>15.58</v>
      </c>
      <c r="G77" s="128"/>
      <c r="H77" s="128"/>
      <c r="I77" s="128"/>
      <c r="J77" s="128">
        <v>1636</v>
      </c>
      <c r="K77" s="128"/>
      <c r="L77" s="128"/>
      <c r="M77" s="128"/>
      <c r="N77"/>
      <c r="O77"/>
      <c r="P77"/>
    </row>
    <row r="78" spans="1:16" ht="12.75" customHeight="1" x14ac:dyDescent="0.25">
      <c r="A78" s="5"/>
      <c r="B78" s="48" t="s">
        <v>230</v>
      </c>
      <c r="C78" s="94" t="s">
        <v>231</v>
      </c>
      <c r="D78" s="9" t="s">
        <v>72</v>
      </c>
      <c r="E78" s="47" t="s">
        <v>232</v>
      </c>
      <c r="F78" s="129">
        <v>30.36</v>
      </c>
      <c r="G78" s="128"/>
      <c r="H78" s="128"/>
      <c r="I78" s="128"/>
      <c r="J78" s="128">
        <v>455</v>
      </c>
      <c r="K78" s="128"/>
      <c r="L78" s="128"/>
      <c r="M78" s="128"/>
      <c r="N78"/>
      <c r="O78"/>
      <c r="P78"/>
    </row>
    <row r="79" spans="1:16" ht="12.75" customHeight="1" x14ac:dyDescent="0.25">
      <c r="A79" s="5"/>
      <c r="B79" s="48" t="s">
        <v>233</v>
      </c>
      <c r="C79" s="94" t="s">
        <v>234</v>
      </c>
      <c r="D79" s="9" t="s">
        <v>72</v>
      </c>
      <c r="E79" s="47" t="s">
        <v>232</v>
      </c>
      <c r="F79" s="129">
        <v>20.51</v>
      </c>
      <c r="G79" s="128"/>
      <c r="H79" s="128"/>
      <c r="I79" s="128"/>
      <c r="J79" s="128">
        <v>308</v>
      </c>
      <c r="K79" s="128"/>
      <c r="L79" s="128"/>
      <c r="M79" s="128"/>
      <c r="N79"/>
      <c r="O79"/>
      <c r="P79"/>
    </row>
    <row r="80" spans="1:16" ht="12.75" customHeight="1" x14ac:dyDescent="0.25">
      <c r="A80" s="5"/>
      <c r="B80" s="48" t="s">
        <v>235</v>
      </c>
      <c r="C80" s="94" t="s">
        <v>236</v>
      </c>
      <c r="D80" s="9" t="s">
        <v>74</v>
      </c>
      <c r="E80" s="49">
        <v>1</v>
      </c>
      <c r="F80" s="129">
        <v>76.569999999999993</v>
      </c>
      <c r="G80" s="128"/>
      <c r="H80" s="128"/>
      <c r="I80" s="128"/>
      <c r="J80" s="128">
        <v>77</v>
      </c>
      <c r="K80" s="128"/>
      <c r="L80" s="128"/>
      <c r="M80" s="128"/>
      <c r="N80"/>
      <c r="O80"/>
      <c r="P80"/>
    </row>
    <row r="81" spans="1:16" ht="12.75" customHeight="1" x14ac:dyDescent="0.25">
      <c r="A81" s="5"/>
      <c r="B81" s="48" t="s">
        <v>237</v>
      </c>
      <c r="C81" s="94" t="s">
        <v>238</v>
      </c>
      <c r="D81" s="9" t="s">
        <v>74</v>
      </c>
      <c r="E81" s="49">
        <v>1</v>
      </c>
      <c r="F81" s="129">
        <v>47.18</v>
      </c>
      <c r="G81" s="128"/>
      <c r="H81" s="128"/>
      <c r="I81" s="128"/>
      <c r="J81" s="128">
        <v>47</v>
      </c>
      <c r="K81" s="128"/>
      <c r="L81" s="128"/>
      <c r="M81" s="128"/>
      <c r="N81"/>
      <c r="O81"/>
      <c r="P81"/>
    </row>
    <row r="82" spans="1:16" ht="12.75" customHeight="1" x14ac:dyDescent="0.25">
      <c r="A82" s="5"/>
      <c r="B82" s="48" t="s">
        <v>239</v>
      </c>
      <c r="C82" s="94" t="s">
        <v>240</v>
      </c>
      <c r="D82" s="9" t="s">
        <v>74</v>
      </c>
      <c r="E82" s="49">
        <v>1</v>
      </c>
      <c r="F82" s="129">
        <v>195.61</v>
      </c>
      <c r="G82" s="128"/>
      <c r="H82" s="128"/>
      <c r="I82" s="128"/>
      <c r="J82" s="128">
        <v>196</v>
      </c>
      <c r="K82" s="128"/>
      <c r="L82" s="128"/>
      <c r="M82" s="128"/>
      <c r="N82"/>
      <c r="O82"/>
      <c r="P82"/>
    </row>
    <row r="83" spans="1:16" ht="12.75" customHeight="1" x14ac:dyDescent="0.25">
      <c r="A83" s="5"/>
      <c r="B83" s="48" t="s">
        <v>241</v>
      </c>
      <c r="C83" s="94" t="s">
        <v>242</v>
      </c>
      <c r="D83" s="9" t="s">
        <v>74</v>
      </c>
      <c r="E83" s="49">
        <v>1</v>
      </c>
      <c r="F83" s="129">
        <v>61.07</v>
      </c>
      <c r="G83" s="128"/>
      <c r="H83" s="128"/>
      <c r="I83" s="128"/>
      <c r="J83" s="128">
        <v>61</v>
      </c>
      <c r="K83" s="128"/>
      <c r="L83" s="128"/>
      <c r="M83" s="128"/>
      <c r="N83"/>
      <c r="O83"/>
      <c r="P83"/>
    </row>
    <row r="84" spans="1:16" ht="12.75" customHeight="1" x14ac:dyDescent="0.25">
      <c r="A84" s="5"/>
      <c r="B84" s="48" t="s">
        <v>243</v>
      </c>
      <c r="C84" s="94" t="s">
        <v>244</v>
      </c>
      <c r="D84" s="9" t="s">
        <v>74</v>
      </c>
      <c r="E84" s="49">
        <v>80</v>
      </c>
      <c r="F84" s="129">
        <v>5.21</v>
      </c>
      <c r="G84" s="128"/>
      <c r="H84" s="128"/>
      <c r="I84" s="128"/>
      <c r="J84" s="128">
        <v>417</v>
      </c>
      <c r="K84" s="128"/>
      <c r="L84" s="128"/>
      <c r="M84" s="128"/>
      <c r="N84"/>
      <c r="O84"/>
      <c r="P84"/>
    </row>
    <row r="85" spans="1:16" ht="12.75" customHeight="1" x14ac:dyDescent="0.25">
      <c r="A85" s="5"/>
      <c r="B85" s="48" t="s">
        <v>245</v>
      </c>
      <c r="C85" s="94" t="s">
        <v>246</v>
      </c>
      <c r="D85" s="9" t="s">
        <v>74</v>
      </c>
      <c r="E85" s="49">
        <v>40</v>
      </c>
      <c r="F85" s="129">
        <v>6.33</v>
      </c>
      <c r="G85" s="128"/>
      <c r="H85" s="128"/>
      <c r="I85" s="128"/>
      <c r="J85" s="128">
        <v>253</v>
      </c>
      <c r="K85" s="128"/>
      <c r="L85" s="128"/>
      <c r="M85" s="128"/>
      <c r="N85"/>
      <c r="O85"/>
      <c r="P85"/>
    </row>
    <row r="86" spans="1:16" ht="12.75" customHeight="1" x14ac:dyDescent="0.25">
      <c r="A86" s="5"/>
      <c r="B86" s="48" t="s">
        <v>247</v>
      </c>
      <c r="C86" s="94" t="s">
        <v>248</v>
      </c>
      <c r="D86" s="9" t="s">
        <v>74</v>
      </c>
      <c r="E86" s="49">
        <v>200</v>
      </c>
      <c r="F86" s="129">
        <v>0.28000000000000003</v>
      </c>
      <c r="G86" s="128"/>
      <c r="H86" s="128"/>
      <c r="I86" s="128"/>
      <c r="J86" s="128">
        <v>56</v>
      </c>
      <c r="K86" s="128"/>
      <c r="L86" s="128"/>
      <c r="M86" s="128"/>
      <c r="N86"/>
      <c r="O86"/>
      <c r="P86"/>
    </row>
    <row r="87" spans="1:16" ht="12.75" customHeight="1" x14ac:dyDescent="0.25">
      <c r="A87" s="5"/>
      <c r="B87" s="48" t="s">
        <v>249</v>
      </c>
      <c r="C87" s="94" t="s">
        <v>250</v>
      </c>
      <c r="D87" s="9" t="s">
        <v>74</v>
      </c>
      <c r="E87" s="49">
        <v>200</v>
      </c>
      <c r="F87" s="129">
        <v>0.28999999999999998</v>
      </c>
      <c r="G87" s="128"/>
      <c r="H87" s="128"/>
      <c r="I87" s="128"/>
      <c r="J87" s="128">
        <v>58</v>
      </c>
      <c r="K87" s="128"/>
      <c r="L87" s="128"/>
      <c r="M87" s="128"/>
      <c r="N87"/>
      <c r="O87"/>
      <c r="P87"/>
    </row>
    <row r="88" spans="1:16" ht="12.75" customHeight="1" x14ac:dyDescent="0.25">
      <c r="A88" s="5"/>
      <c r="B88" s="48" t="s">
        <v>251</v>
      </c>
      <c r="C88" s="94" t="s">
        <v>252</v>
      </c>
      <c r="D88" s="9" t="s">
        <v>74</v>
      </c>
      <c r="E88" s="49">
        <v>200</v>
      </c>
      <c r="F88" s="129">
        <v>0.43</v>
      </c>
      <c r="G88" s="128"/>
      <c r="H88" s="128"/>
      <c r="I88" s="128"/>
      <c r="J88" s="128">
        <v>86</v>
      </c>
      <c r="K88" s="128"/>
      <c r="L88" s="128"/>
      <c r="M88" s="128"/>
      <c r="N88"/>
      <c r="O88"/>
      <c r="P88"/>
    </row>
    <row r="89" spans="1:16" ht="12.75" customHeight="1" x14ac:dyDescent="0.25">
      <c r="A89" s="5"/>
      <c r="B89" s="48" t="s">
        <v>253</v>
      </c>
      <c r="C89" s="94" t="s">
        <v>254</v>
      </c>
      <c r="D89" s="9" t="s">
        <v>74</v>
      </c>
      <c r="E89" s="49">
        <v>9</v>
      </c>
      <c r="F89" s="129">
        <v>17.09</v>
      </c>
      <c r="G89" s="128"/>
      <c r="H89" s="128"/>
      <c r="I89" s="128"/>
      <c r="J89" s="128">
        <v>154</v>
      </c>
      <c r="K89" s="128"/>
      <c r="L89" s="128"/>
      <c r="M89" s="128"/>
      <c r="N89"/>
      <c r="O89"/>
      <c r="P89"/>
    </row>
    <row r="90" spans="1:16" ht="12.75" customHeight="1" x14ac:dyDescent="0.25">
      <c r="A90" s="5"/>
      <c r="B90" s="48" t="s">
        <v>255</v>
      </c>
      <c r="C90" s="94" t="s">
        <v>256</v>
      </c>
      <c r="D90" s="9" t="s">
        <v>74</v>
      </c>
      <c r="E90" s="49">
        <v>4</v>
      </c>
      <c r="F90" s="129">
        <v>33.78</v>
      </c>
      <c r="G90" s="128"/>
      <c r="H90" s="128"/>
      <c r="I90" s="128"/>
      <c r="J90" s="128">
        <v>135</v>
      </c>
      <c r="K90" s="128"/>
      <c r="L90" s="128"/>
      <c r="M90" s="128"/>
      <c r="N90"/>
      <c r="O90"/>
      <c r="P90"/>
    </row>
    <row r="91" spans="1:16" ht="12.75" customHeight="1" x14ac:dyDescent="0.25">
      <c r="A91" s="5"/>
      <c r="B91" s="48" t="s">
        <v>257</v>
      </c>
      <c r="C91" s="94" t="s">
        <v>258</v>
      </c>
      <c r="D91" s="9" t="s">
        <v>74</v>
      </c>
      <c r="E91" s="49">
        <v>12</v>
      </c>
      <c r="F91" s="129">
        <v>28.04</v>
      </c>
      <c r="G91" s="128"/>
      <c r="H91" s="128"/>
      <c r="I91" s="128"/>
      <c r="J91" s="128">
        <v>336</v>
      </c>
      <c r="K91" s="128"/>
      <c r="L91" s="128"/>
      <c r="M91" s="128"/>
      <c r="N91"/>
      <c r="O91"/>
      <c r="P91"/>
    </row>
    <row r="92" spans="1:16" ht="12.75" customHeight="1" x14ac:dyDescent="0.25">
      <c r="A92" s="5"/>
      <c r="B92" s="48" t="s">
        <v>259</v>
      </c>
      <c r="C92" s="94" t="s">
        <v>260</v>
      </c>
      <c r="D92" s="9" t="s">
        <v>74</v>
      </c>
      <c r="E92" s="49">
        <v>12</v>
      </c>
      <c r="F92" s="129">
        <v>10.64</v>
      </c>
      <c r="G92" s="128"/>
      <c r="H92" s="128"/>
      <c r="I92" s="128"/>
      <c r="J92" s="128">
        <v>128</v>
      </c>
      <c r="K92" s="128"/>
      <c r="L92" s="128"/>
      <c r="M92" s="128"/>
      <c r="N92"/>
      <c r="O92"/>
      <c r="P92"/>
    </row>
    <row r="93" spans="1:16" ht="12.75" customHeight="1" x14ac:dyDescent="0.25">
      <c r="A93" s="5"/>
      <c r="B93" s="48" t="s">
        <v>261</v>
      </c>
      <c r="C93" s="94" t="s">
        <v>262</v>
      </c>
      <c r="D93" s="9" t="s">
        <v>74</v>
      </c>
      <c r="E93" s="49">
        <v>12</v>
      </c>
      <c r="F93" s="129">
        <v>1.42</v>
      </c>
      <c r="G93" s="128"/>
      <c r="H93" s="128"/>
      <c r="I93" s="128"/>
      <c r="J93" s="128">
        <v>17</v>
      </c>
      <c r="K93" s="128"/>
      <c r="L93" s="128"/>
      <c r="M93" s="128"/>
      <c r="N93"/>
      <c r="O93"/>
      <c r="P93"/>
    </row>
    <row r="94" spans="1:16" ht="12.75" customHeight="1" x14ac:dyDescent="0.25">
      <c r="A94" s="5"/>
      <c r="B94" s="48" t="s">
        <v>263</v>
      </c>
      <c r="C94" s="94" t="s">
        <v>264</v>
      </c>
      <c r="D94" s="9" t="s">
        <v>74</v>
      </c>
      <c r="E94" s="49">
        <v>24</v>
      </c>
      <c r="F94" s="129">
        <v>0.23</v>
      </c>
      <c r="G94" s="128"/>
      <c r="H94" s="128"/>
      <c r="I94" s="128"/>
      <c r="J94" s="128">
        <v>6</v>
      </c>
      <c r="K94" s="128"/>
      <c r="L94" s="128"/>
      <c r="M94" s="128"/>
      <c r="N94"/>
      <c r="O94"/>
      <c r="P94"/>
    </row>
    <row r="95" spans="1:16" ht="12.75" customHeight="1" x14ac:dyDescent="0.25">
      <c r="A95" s="5"/>
      <c r="B95" s="48" t="s">
        <v>265</v>
      </c>
      <c r="C95" s="94" t="s">
        <v>266</v>
      </c>
      <c r="D95" s="9" t="s">
        <v>74</v>
      </c>
      <c r="E95" s="49">
        <v>24</v>
      </c>
      <c r="F95" s="129">
        <v>0.28999999999999998</v>
      </c>
      <c r="G95" s="128"/>
      <c r="H95" s="128"/>
      <c r="I95" s="128"/>
      <c r="J95" s="128">
        <v>7</v>
      </c>
      <c r="K95" s="128"/>
      <c r="L95" s="128"/>
      <c r="M95" s="128"/>
      <c r="N95"/>
      <c r="O95"/>
      <c r="P95"/>
    </row>
    <row r="96" spans="1:16" ht="12.75" customHeight="1" x14ac:dyDescent="0.25">
      <c r="A96" s="5"/>
      <c r="B96" s="48" t="s">
        <v>267</v>
      </c>
      <c r="C96" s="94" t="s">
        <v>268</v>
      </c>
      <c r="D96" s="9" t="s">
        <v>72</v>
      </c>
      <c r="E96" s="47" t="s">
        <v>269</v>
      </c>
      <c r="F96" s="129">
        <v>28.95</v>
      </c>
      <c r="G96" s="128"/>
      <c r="H96" s="128"/>
      <c r="I96" s="128"/>
      <c r="J96" s="128">
        <v>290</v>
      </c>
      <c r="K96" s="128"/>
      <c r="L96" s="128"/>
      <c r="M96" s="128"/>
      <c r="N96"/>
      <c r="O96"/>
      <c r="P96"/>
    </row>
    <row r="97" spans="1:16" ht="12.75" customHeight="1" x14ac:dyDescent="0.25">
      <c r="A97" s="5"/>
      <c r="B97" s="48" t="s">
        <v>270</v>
      </c>
      <c r="C97" s="94" t="s">
        <v>271</v>
      </c>
      <c r="D97" s="9" t="s">
        <v>74</v>
      </c>
      <c r="E97" s="49">
        <v>4</v>
      </c>
      <c r="F97" s="129">
        <v>5.86</v>
      </c>
      <c r="G97" s="128"/>
      <c r="H97" s="128"/>
      <c r="I97" s="128"/>
      <c r="J97" s="128">
        <v>23</v>
      </c>
      <c r="K97" s="128"/>
      <c r="L97" s="128"/>
      <c r="M97" s="128"/>
      <c r="N97"/>
      <c r="O97"/>
      <c r="P97"/>
    </row>
    <row r="98" spans="1:16" ht="12.75" customHeight="1" x14ac:dyDescent="0.25">
      <c r="A98" s="5"/>
      <c r="B98" s="48" t="s">
        <v>272</v>
      </c>
      <c r="C98" s="94" t="s">
        <v>273</v>
      </c>
      <c r="D98" s="9" t="s">
        <v>74</v>
      </c>
      <c r="E98" s="49">
        <v>2</v>
      </c>
      <c r="F98" s="129">
        <v>18.149999999999999</v>
      </c>
      <c r="G98" s="128"/>
      <c r="H98" s="128"/>
      <c r="I98" s="128"/>
      <c r="J98" s="128">
        <v>36</v>
      </c>
      <c r="K98" s="128"/>
      <c r="L98" s="128"/>
      <c r="M98" s="128"/>
      <c r="N98"/>
      <c r="O98"/>
      <c r="P98"/>
    </row>
    <row r="99" spans="1:16" ht="12.75" customHeight="1" x14ac:dyDescent="0.25">
      <c r="A99" s="5"/>
      <c r="B99" s="48" t="s">
        <v>274</v>
      </c>
      <c r="C99" s="94" t="s">
        <v>275</v>
      </c>
      <c r="D99" s="9" t="s">
        <v>74</v>
      </c>
      <c r="E99" s="49">
        <v>2</v>
      </c>
      <c r="F99" s="129">
        <v>27.9</v>
      </c>
      <c r="G99" s="128"/>
      <c r="H99" s="128"/>
      <c r="I99" s="128"/>
      <c r="J99" s="128">
        <v>56</v>
      </c>
      <c r="K99" s="128"/>
      <c r="L99" s="128"/>
      <c r="M99" s="128"/>
      <c r="N99"/>
      <c r="O99"/>
      <c r="P99"/>
    </row>
    <row r="100" spans="1:16" ht="12.75" customHeight="1" x14ac:dyDescent="0.25">
      <c r="A100" s="5"/>
      <c r="B100" s="48" t="s">
        <v>276</v>
      </c>
      <c r="C100" s="94" t="s">
        <v>277</v>
      </c>
      <c r="D100" s="9" t="s">
        <v>74</v>
      </c>
      <c r="E100" s="49">
        <v>6</v>
      </c>
      <c r="F100" s="129">
        <v>22.36</v>
      </c>
      <c r="G100" s="128"/>
      <c r="H100" s="128"/>
      <c r="I100" s="128"/>
      <c r="J100" s="128">
        <v>134</v>
      </c>
      <c r="K100" s="128"/>
      <c r="L100" s="128"/>
      <c r="M100" s="128"/>
      <c r="N100"/>
      <c r="O100"/>
      <c r="P100"/>
    </row>
    <row r="101" spans="1:16" ht="49.8" x14ac:dyDescent="0.25">
      <c r="A101" s="5"/>
      <c r="B101" s="48" t="s">
        <v>278</v>
      </c>
      <c r="C101" s="94" t="s">
        <v>279</v>
      </c>
      <c r="D101" s="9" t="s">
        <v>74</v>
      </c>
      <c r="E101" s="49">
        <v>100</v>
      </c>
      <c r="F101" s="129">
        <v>0.75</v>
      </c>
      <c r="G101" s="128"/>
      <c r="H101" s="128"/>
      <c r="I101" s="128"/>
      <c r="J101" s="128">
        <v>75</v>
      </c>
      <c r="K101" s="128"/>
      <c r="L101" s="128"/>
      <c r="M101" s="128"/>
      <c r="N101"/>
      <c r="O101"/>
      <c r="P101"/>
    </row>
    <row r="102" spans="1:16" ht="12.75" customHeight="1" x14ac:dyDescent="0.25">
      <c r="A102" s="5"/>
      <c r="B102" s="48" t="s">
        <v>280</v>
      </c>
      <c r="C102" s="94" t="s">
        <v>281</v>
      </c>
      <c r="D102" s="9" t="s">
        <v>72</v>
      </c>
      <c r="E102" s="49">
        <v>26</v>
      </c>
      <c r="F102" s="129">
        <v>6.25</v>
      </c>
      <c r="G102" s="128"/>
      <c r="H102" s="128"/>
      <c r="I102" s="128"/>
      <c r="J102" s="128">
        <v>163</v>
      </c>
      <c r="K102" s="128"/>
      <c r="L102" s="128"/>
      <c r="M102" s="128"/>
      <c r="N102"/>
      <c r="O102"/>
      <c r="P102"/>
    </row>
    <row r="103" spans="1:16" ht="12.75" customHeight="1" x14ac:dyDescent="0.25">
      <c r="A103" s="5"/>
      <c r="B103" s="48" t="s">
        <v>282</v>
      </c>
      <c r="C103" s="94" t="s">
        <v>283</v>
      </c>
      <c r="D103" s="9" t="s">
        <v>72</v>
      </c>
      <c r="E103" s="49">
        <v>18</v>
      </c>
      <c r="F103" s="129">
        <v>8.7200000000000006</v>
      </c>
      <c r="G103" s="128"/>
      <c r="H103" s="128"/>
      <c r="I103" s="128"/>
      <c r="J103" s="128">
        <v>157</v>
      </c>
      <c r="K103" s="128"/>
      <c r="L103" s="128"/>
      <c r="M103" s="128"/>
      <c r="N103"/>
      <c r="O103"/>
      <c r="P103"/>
    </row>
    <row r="104" spans="1:16" ht="12.75" customHeight="1" x14ac:dyDescent="0.25">
      <c r="A104" s="5"/>
      <c r="B104" s="48" t="s">
        <v>284</v>
      </c>
      <c r="C104" s="94" t="s">
        <v>285</v>
      </c>
      <c r="D104" s="9" t="s">
        <v>74</v>
      </c>
      <c r="E104" s="47" t="s">
        <v>286</v>
      </c>
      <c r="F104" s="129">
        <v>0.46</v>
      </c>
      <c r="G104" s="128"/>
      <c r="H104" s="128"/>
      <c r="I104" s="128"/>
      <c r="J104" s="128">
        <v>138</v>
      </c>
      <c r="K104" s="128"/>
      <c r="L104" s="128"/>
      <c r="M104" s="128"/>
      <c r="N104"/>
      <c r="O104"/>
      <c r="P104"/>
    </row>
    <row r="105" spans="1:16" ht="12.75" customHeight="1" x14ac:dyDescent="0.25">
      <c r="A105" s="5"/>
      <c r="B105" s="48" t="s">
        <v>287</v>
      </c>
      <c r="C105" s="94" t="s">
        <v>288</v>
      </c>
      <c r="D105" s="9" t="s">
        <v>74</v>
      </c>
      <c r="E105" s="49">
        <v>10</v>
      </c>
      <c r="F105" s="129">
        <v>3.87</v>
      </c>
      <c r="G105" s="128"/>
      <c r="H105" s="128"/>
      <c r="I105" s="128"/>
      <c r="J105" s="128">
        <v>39</v>
      </c>
      <c r="K105" s="128"/>
      <c r="L105" s="128"/>
      <c r="M105" s="128"/>
      <c r="N105"/>
      <c r="O105"/>
      <c r="P105"/>
    </row>
    <row r="106" spans="1:16" ht="12.75" customHeight="1" x14ac:dyDescent="0.25">
      <c r="A106" s="5"/>
      <c r="B106" s="48" t="s">
        <v>289</v>
      </c>
      <c r="C106" s="94" t="s">
        <v>290</v>
      </c>
      <c r="D106" s="9" t="s">
        <v>74</v>
      </c>
      <c r="E106" s="49">
        <v>10</v>
      </c>
      <c r="F106" s="129">
        <v>1.0900000000000001</v>
      </c>
      <c r="G106" s="128"/>
      <c r="H106" s="128"/>
      <c r="I106" s="128"/>
      <c r="J106" s="128">
        <v>11</v>
      </c>
      <c r="K106" s="128"/>
      <c r="L106" s="128"/>
      <c r="M106" s="128"/>
      <c r="N106"/>
      <c r="O106"/>
      <c r="P106"/>
    </row>
    <row r="107" spans="1:16" ht="12.75" customHeight="1" x14ac:dyDescent="0.25">
      <c r="A107" s="5"/>
      <c r="B107" s="48" t="s">
        <v>291</v>
      </c>
      <c r="C107" s="94" t="s">
        <v>292</v>
      </c>
      <c r="D107" s="9" t="s">
        <v>74</v>
      </c>
      <c r="E107" s="49">
        <v>8</v>
      </c>
      <c r="F107" s="129">
        <v>8.02</v>
      </c>
      <c r="G107" s="128"/>
      <c r="H107" s="128"/>
      <c r="I107" s="128"/>
      <c r="J107" s="128">
        <v>64</v>
      </c>
      <c r="K107" s="128"/>
      <c r="L107" s="128"/>
      <c r="M107" s="128"/>
      <c r="N107"/>
      <c r="O107"/>
      <c r="P107"/>
    </row>
    <row r="108" spans="1:16" ht="12.75" customHeight="1" x14ac:dyDescent="0.25">
      <c r="A108" s="5"/>
      <c r="B108" s="48" t="s">
        <v>293</v>
      </c>
      <c r="C108" s="94" t="s">
        <v>294</v>
      </c>
      <c r="D108" s="9" t="s">
        <v>74</v>
      </c>
      <c r="E108" s="49">
        <v>5</v>
      </c>
      <c r="F108" s="129">
        <v>9.25</v>
      </c>
      <c r="G108" s="128"/>
      <c r="H108" s="128"/>
      <c r="I108" s="128"/>
      <c r="J108" s="128">
        <v>46</v>
      </c>
      <c r="K108" s="128"/>
      <c r="L108" s="128"/>
      <c r="M108" s="128"/>
      <c r="N108"/>
      <c r="O108"/>
      <c r="P108"/>
    </row>
    <row r="109" spans="1:16" ht="12.75" customHeight="1" x14ac:dyDescent="0.25">
      <c r="A109" s="5"/>
      <c r="B109" s="48" t="s">
        <v>295</v>
      </c>
      <c r="C109" s="94" t="s">
        <v>296</v>
      </c>
      <c r="D109" s="9" t="s">
        <v>74</v>
      </c>
      <c r="E109" s="49">
        <v>2</v>
      </c>
      <c r="F109" s="129">
        <v>196.17</v>
      </c>
      <c r="G109" s="128"/>
      <c r="H109" s="128"/>
      <c r="I109" s="128"/>
      <c r="J109" s="128">
        <v>392</v>
      </c>
      <c r="K109" s="128"/>
      <c r="L109" s="128"/>
      <c r="M109" s="128"/>
      <c r="N109"/>
      <c r="O109"/>
      <c r="P109"/>
    </row>
    <row r="110" spans="1:16" ht="12.75" customHeight="1" x14ac:dyDescent="0.25">
      <c r="A110" s="234" t="s">
        <v>297</v>
      </c>
      <c r="B110" s="235"/>
      <c r="C110" s="235"/>
      <c r="D110" s="235"/>
      <c r="E110" s="235"/>
      <c r="F110" s="235"/>
      <c r="G110" s="235"/>
      <c r="H110" s="235"/>
      <c r="I110" s="235"/>
      <c r="J110" s="131">
        <v>8568</v>
      </c>
      <c r="K110" s="128"/>
      <c r="L110" s="128"/>
      <c r="M110" s="128"/>
      <c r="N110"/>
      <c r="O110"/>
      <c r="P110"/>
    </row>
    <row r="111" spans="1:16" ht="12.75" customHeight="1" x14ac:dyDescent="0.25">
      <c r="A111" s="243" t="s">
        <v>33</v>
      </c>
      <c r="B111" s="244"/>
      <c r="C111" s="244"/>
      <c r="D111" s="244"/>
      <c r="E111" s="244"/>
      <c r="F111" s="244"/>
      <c r="G111" s="244"/>
      <c r="H111" s="244"/>
      <c r="I111" s="244"/>
      <c r="J111" s="244"/>
      <c r="K111" s="244"/>
      <c r="L111" s="244"/>
      <c r="M111" s="244"/>
      <c r="N111"/>
      <c r="O111"/>
      <c r="P111"/>
    </row>
    <row r="112" spans="1:16" ht="12.75" customHeight="1" x14ac:dyDescent="0.25">
      <c r="A112" s="242" t="s">
        <v>6</v>
      </c>
      <c r="B112" s="235"/>
      <c r="C112" s="235"/>
      <c r="D112" s="235"/>
      <c r="E112" s="235"/>
      <c r="F112" s="235"/>
      <c r="G112" s="235"/>
      <c r="H112" s="235"/>
      <c r="I112" s="235"/>
      <c r="J112" s="129">
        <v>409085</v>
      </c>
      <c r="K112" s="129">
        <v>1958</v>
      </c>
      <c r="L112" s="129">
        <v>2986</v>
      </c>
      <c r="M112" s="129">
        <v>479</v>
      </c>
      <c r="N112"/>
      <c r="O112"/>
      <c r="P112"/>
    </row>
    <row r="113" spans="1:16" ht="12.75" customHeight="1" x14ac:dyDescent="0.25">
      <c r="A113" s="242" t="s">
        <v>79</v>
      </c>
      <c r="B113" s="235"/>
      <c r="C113" s="235"/>
      <c r="D113" s="235"/>
      <c r="E113" s="235"/>
      <c r="F113" s="235"/>
      <c r="G113" s="235"/>
      <c r="H113" s="235"/>
      <c r="I113" s="235"/>
      <c r="J113" s="129">
        <v>412321</v>
      </c>
      <c r="K113" s="129">
        <v>3310</v>
      </c>
      <c r="L113" s="129">
        <v>4870</v>
      </c>
      <c r="M113" s="129">
        <v>809</v>
      </c>
      <c r="N113"/>
      <c r="O113"/>
      <c r="P113"/>
    </row>
    <row r="114" spans="1:16" ht="12.75" customHeight="1" x14ac:dyDescent="0.25">
      <c r="A114" s="242" t="s">
        <v>7</v>
      </c>
      <c r="B114" s="235"/>
      <c r="C114" s="235"/>
      <c r="D114" s="235"/>
      <c r="E114" s="235"/>
      <c r="F114" s="235"/>
      <c r="G114" s="235"/>
      <c r="H114" s="235"/>
      <c r="I114" s="235"/>
      <c r="J114" s="129">
        <v>3848</v>
      </c>
      <c r="K114" s="128"/>
      <c r="L114" s="128"/>
      <c r="M114" s="128"/>
      <c r="N114"/>
      <c r="O114"/>
      <c r="P114"/>
    </row>
    <row r="115" spans="1:16" ht="12.75" customHeight="1" x14ac:dyDescent="0.25">
      <c r="A115" s="242" t="s">
        <v>8</v>
      </c>
      <c r="B115" s="235"/>
      <c r="C115" s="235"/>
      <c r="D115" s="235"/>
      <c r="E115" s="235"/>
      <c r="F115" s="235"/>
      <c r="G115" s="235"/>
      <c r="H115" s="235"/>
      <c r="I115" s="235"/>
      <c r="J115" s="129">
        <v>2665</v>
      </c>
      <c r="K115" s="128"/>
      <c r="L115" s="128"/>
      <c r="M115" s="128"/>
      <c r="N115"/>
      <c r="O115"/>
      <c r="P115"/>
    </row>
    <row r="116" spans="1:16" ht="12.75" customHeight="1" x14ac:dyDescent="0.25">
      <c r="A116" s="234" t="s">
        <v>9</v>
      </c>
      <c r="B116" s="235"/>
      <c r="C116" s="235"/>
      <c r="D116" s="235"/>
      <c r="E116" s="235"/>
      <c r="F116" s="235"/>
      <c r="G116" s="235"/>
      <c r="H116" s="235"/>
      <c r="I116" s="235"/>
      <c r="J116" s="128"/>
      <c r="K116" s="128"/>
      <c r="L116" s="128"/>
      <c r="M116" s="128"/>
      <c r="N116"/>
      <c r="O116"/>
      <c r="P116"/>
    </row>
    <row r="117" spans="1:16" ht="12.75" customHeight="1" x14ac:dyDescent="0.25">
      <c r="A117" s="242" t="s">
        <v>298</v>
      </c>
      <c r="B117" s="235"/>
      <c r="C117" s="235"/>
      <c r="D117" s="235"/>
      <c r="E117" s="235"/>
      <c r="F117" s="235"/>
      <c r="G117" s="235"/>
      <c r="H117" s="235"/>
      <c r="I117" s="235"/>
      <c r="J117" s="128"/>
      <c r="K117" s="128"/>
      <c r="L117" s="128"/>
      <c r="M117" s="128"/>
      <c r="N117"/>
      <c r="O117"/>
      <c r="P117"/>
    </row>
    <row r="118" spans="1:16" ht="12.75" customHeight="1" x14ac:dyDescent="0.25">
      <c r="A118" s="242" t="s">
        <v>299</v>
      </c>
      <c r="B118" s="235"/>
      <c r="C118" s="235"/>
      <c r="D118" s="235"/>
      <c r="E118" s="235"/>
      <c r="F118" s="235"/>
      <c r="G118" s="235"/>
      <c r="H118" s="235"/>
      <c r="I118" s="235"/>
      <c r="J118" s="128"/>
      <c r="K118" s="128"/>
      <c r="L118" s="128"/>
      <c r="M118" s="128"/>
      <c r="N118"/>
      <c r="O118"/>
      <c r="P118"/>
    </row>
    <row r="119" spans="1:16" ht="12.75" customHeight="1" x14ac:dyDescent="0.25">
      <c r="A119" s="242" t="s">
        <v>300</v>
      </c>
      <c r="B119" s="235"/>
      <c r="C119" s="235"/>
      <c r="D119" s="235"/>
      <c r="E119" s="235"/>
      <c r="F119" s="235"/>
      <c r="G119" s="235"/>
      <c r="H119" s="235"/>
      <c r="I119" s="235"/>
      <c r="J119" s="128"/>
      <c r="K119" s="128"/>
      <c r="L119" s="128"/>
      <c r="M119" s="128"/>
      <c r="N119"/>
      <c r="O119"/>
      <c r="P119"/>
    </row>
    <row r="120" spans="1:16" ht="12.75" customHeight="1" x14ac:dyDescent="0.25">
      <c r="A120" s="242" t="s">
        <v>301</v>
      </c>
      <c r="B120" s="235"/>
      <c r="C120" s="235"/>
      <c r="D120" s="235"/>
      <c r="E120" s="235"/>
      <c r="F120" s="235"/>
      <c r="G120" s="235"/>
      <c r="H120" s="235"/>
      <c r="I120" s="235"/>
      <c r="J120" s="129">
        <v>82</v>
      </c>
      <c r="K120" s="129">
        <v>75</v>
      </c>
      <c r="L120" s="128"/>
      <c r="M120" s="128"/>
      <c r="N120"/>
      <c r="O120"/>
      <c r="P120"/>
    </row>
    <row r="121" spans="1:16" ht="12.75" customHeight="1" x14ac:dyDescent="0.25">
      <c r="A121" s="242" t="s">
        <v>302</v>
      </c>
      <c r="B121" s="235"/>
      <c r="C121" s="235"/>
      <c r="D121" s="235"/>
      <c r="E121" s="235"/>
      <c r="F121" s="235"/>
      <c r="G121" s="235"/>
      <c r="H121" s="235"/>
      <c r="I121" s="235"/>
      <c r="J121" s="129">
        <v>85</v>
      </c>
      <c r="K121" s="129">
        <v>78</v>
      </c>
      <c r="L121" s="128"/>
      <c r="M121" s="128"/>
      <c r="N121"/>
      <c r="O121"/>
      <c r="P121"/>
    </row>
    <row r="122" spans="1:16" ht="12.75" customHeight="1" x14ac:dyDescent="0.25">
      <c r="A122" s="242" t="s">
        <v>303</v>
      </c>
      <c r="B122" s="235"/>
      <c r="C122" s="235"/>
      <c r="D122" s="235"/>
      <c r="E122" s="235"/>
      <c r="F122" s="235"/>
      <c r="G122" s="235"/>
      <c r="H122" s="235"/>
      <c r="I122" s="235"/>
      <c r="J122" s="129">
        <v>112</v>
      </c>
      <c r="K122" s="129">
        <v>105</v>
      </c>
      <c r="L122" s="128"/>
      <c r="M122" s="128"/>
      <c r="N122"/>
      <c r="O122"/>
      <c r="P122"/>
    </row>
    <row r="123" spans="1:16" ht="12.75" customHeight="1" x14ac:dyDescent="0.25">
      <c r="A123" s="242" t="s">
        <v>304</v>
      </c>
      <c r="B123" s="235"/>
      <c r="C123" s="235"/>
      <c r="D123" s="235"/>
      <c r="E123" s="235"/>
      <c r="F123" s="235"/>
      <c r="G123" s="235"/>
      <c r="H123" s="235"/>
      <c r="I123" s="235"/>
      <c r="J123" s="129">
        <v>133</v>
      </c>
      <c r="K123" s="129">
        <v>126</v>
      </c>
      <c r="L123" s="128"/>
      <c r="M123" s="128"/>
      <c r="N123"/>
      <c r="O123"/>
      <c r="P123"/>
    </row>
    <row r="124" spans="1:16" ht="12.75" customHeight="1" x14ac:dyDescent="0.25">
      <c r="A124" s="242" t="s">
        <v>305</v>
      </c>
      <c r="B124" s="235"/>
      <c r="C124" s="235"/>
      <c r="D124" s="235"/>
      <c r="E124" s="235"/>
      <c r="F124" s="235"/>
      <c r="G124" s="235"/>
      <c r="H124" s="235"/>
      <c r="I124" s="235"/>
      <c r="J124" s="129">
        <v>101</v>
      </c>
      <c r="K124" s="128"/>
      <c r="L124" s="128"/>
      <c r="M124" s="128"/>
      <c r="N124"/>
      <c r="O124"/>
      <c r="P124"/>
    </row>
    <row r="125" spans="1:16" ht="12.75" customHeight="1" x14ac:dyDescent="0.25">
      <c r="A125" s="242" t="s">
        <v>306</v>
      </c>
      <c r="B125" s="235"/>
      <c r="C125" s="235"/>
      <c r="D125" s="235"/>
      <c r="E125" s="235"/>
      <c r="F125" s="235"/>
      <c r="G125" s="235"/>
      <c r="H125" s="235"/>
      <c r="I125" s="235"/>
      <c r="J125" s="129">
        <v>76</v>
      </c>
      <c r="K125" s="128"/>
      <c r="L125" s="128"/>
      <c r="M125" s="128"/>
      <c r="N125"/>
      <c r="O125"/>
      <c r="P125"/>
    </row>
    <row r="126" spans="1:16" ht="12.75" customHeight="1" x14ac:dyDescent="0.25">
      <c r="A126" s="242" t="s">
        <v>307</v>
      </c>
      <c r="B126" s="235"/>
      <c r="C126" s="235"/>
      <c r="D126" s="235"/>
      <c r="E126" s="235"/>
      <c r="F126" s="235"/>
      <c r="G126" s="235"/>
      <c r="H126" s="235"/>
      <c r="I126" s="235"/>
      <c r="J126" s="129">
        <v>310</v>
      </c>
      <c r="K126" s="128"/>
      <c r="L126" s="128"/>
      <c r="M126" s="128"/>
      <c r="N126"/>
      <c r="O126"/>
      <c r="P126"/>
    </row>
    <row r="127" spans="1:16" ht="12.75" customHeight="1" x14ac:dyDescent="0.25">
      <c r="A127" s="242" t="s">
        <v>308</v>
      </c>
      <c r="B127" s="235"/>
      <c r="C127" s="235"/>
      <c r="D127" s="235"/>
      <c r="E127" s="235"/>
      <c r="F127" s="235"/>
      <c r="G127" s="235"/>
      <c r="H127" s="235"/>
      <c r="I127" s="235"/>
      <c r="J127" s="129">
        <v>310</v>
      </c>
      <c r="K127" s="128"/>
      <c r="L127" s="128"/>
      <c r="M127" s="128"/>
      <c r="N127"/>
      <c r="O127"/>
      <c r="P127"/>
    </row>
    <row r="128" spans="1:16" ht="12.75" customHeight="1" x14ac:dyDescent="0.25">
      <c r="A128" s="242" t="s">
        <v>309</v>
      </c>
      <c r="B128" s="235"/>
      <c r="C128" s="235"/>
      <c r="D128" s="235"/>
      <c r="E128" s="235"/>
      <c r="F128" s="235"/>
      <c r="G128" s="235"/>
      <c r="H128" s="235"/>
      <c r="I128" s="235"/>
      <c r="J128" s="128"/>
      <c r="K128" s="128"/>
      <c r="L128" s="128"/>
      <c r="M128" s="128"/>
      <c r="N128"/>
      <c r="O128"/>
      <c r="P128"/>
    </row>
    <row r="129" spans="1:16" ht="12.75" customHeight="1" x14ac:dyDescent="0.25">
      <c r="A129" s="242" t="s">
        <v>310</v>
      </c>
      <c r="B129" s="235"/>
      <c r="C129" s="235"/>
      <c r="D129" s="235"/>
      <c r="E129" s="235"/>
      <c r="F129" s="235"/>
      <c r="G129" s="235"/>
      <c r="H129" s="235"/>
      <c r="I129" s="235"/>
      <c r="J129" s="128"/>
      <c r="K129" s="128"/>
      <c r="L129" s="128"/>
      <c r="M129" s="128"/>
      <c r="N129"/>
      <c r="O129"/>
      <c r="P129"/>
    </row>
    <row r="130" spans="1:16" ht="12.75" customHeight="1" x14ac:dyDescent="0.25">
      <c r="A130" s="242" t="s">
        <v>301</v>
      </c>
      <c r="B130" s="235"/>
      <c r="C130" s="235"/>
      <c r="D130" s="235"/>
      <c r="E130" s="235"/>
      <c r="F130" s="235"/>
      <c r="G130" s="235"/>
      <c r="H130" s="235"/>
      <c r="I130" s="235"/>
      <c r="J130" s="129">
        <v>15586</v>
      </c>
      <c r="K130" s="128"/>
      <c r="L130" s="128"/>
      <c r="M130" s="128"/>
      <c r="N130"/>
      <c r="O130"/>
      <c r="P130"/>
    </row>
    <row r="131" spans="1:16" ht="12.75" customHeight="1" x14ac:dyDescent="0.25">
      <c r="A131" s="242" t="s">
        <v>308</v>
      </c>
      <c r="B131" s="235"/>
      <c r="C131" s="235"/>
      <c r="D131" s="235"/>
      <c r="E131" s="235"/>
      <c r="F131" s="235"/>
      <c r="G131" s="235"/>
      <c r="H131" s="235"/>
      <c r="I131" s="235"/>
      <c r="J131" s="129">
        <v>15586</v>
      </c>
      <c r="K131" s="128"/>
      <c r="L131" s="128"/>
      <c r="M131" s="128"/>
      <c r="N131"/>
      <c r="O131"/>
      <c r="P131"/>
    </row>
    <row r="132" spans="1:16" ht="12.75" customHeight="1" x14ac:dyDescent="0.25">
      <c r="A132" s="242" t="s">
        <v>311</v>
      </c>
      <c r="B132" s="235"/>
      <c r="C132" s="235"/>
      <c r="D132" s="235"/>
      <c r="E132" s="235"/>
      <c r="F132" s="235"/>
      <c r="G132" s="235"/>
      <c r="H132" s="235"/>
      <c r="I132" s="235"/>
      <c r="J132" s="129">
        <v>15896</v>
      </c>
      <c r="K132" s="128"/>
      <c r="L132" s="128"/>
      <c r="M132" s="128"/>
      <c r="N132"/>
      <c r="O132"/>
      <c r="P132"/>
    </row>
    <row r="133" spans="1:16" ht="12.75" customHeight="1" x14ac:dyDescent="0.25">
      <c r="A133" s="234" t="s">
        <v>312</v>
      </c>
      <c r="B133" s="235"/>
      <c r="C133" s="235"/>
      <c r="D133" s="235"/>
      <c r="E133" s="235"/>
      <c r="F133" s="235"/>
      <c r="G133" s="235"/>
      <c r="H133" s="235"/>
      <c r="I133" s="235"/>
      <c r="J133" s="131">
        <v>15896</v>
      </c>
      <c r="K133" s="128"/>
      <c r="L133" s="128"/>
      <c r="M133" s="128"/>
      <c r="N133"/>
      <c r="O133"/>
      <c r="P133"/>
    </row>
    <row r="134" spans="1:16" ht="12.75" customHeight="1" x14ac:dyDescent="0.25">
      <c r="A134" s="242" t="s">
        <v>313</v>
      </c>
      <c r="B134" s="235"/>
      <c r="C134" s="235"/>
      <c r="D134" s="235"/>
      <c r="E134" s="235"/>
      <c r="F134" s="235"/>
      <c r="G134" s="235"/>
      <c r="H134" s="235"/>
      <c r="I134" s="235"/>
      <c r="J134" s="128"/>
      <c r="K134" s="128"/>
      <c r="L134" s="128"/>
      <c r="M134" s="128"/>
      <c r="N134"/>
      <c r="O134"/>
      <c r="P134"/>
    </row>
    <row r="135" spans="1:16" ht="12.75" customHeight="1" x14ac:dyDescent="0.25">
      <c r="A135" s="242" t="s">
        <v>299</v>
      </c>
      <c r="B135" s="235"/>
      <c r="C135" s="235"/>
      <c r="D135" s="235"/>
      <c r="E135" s="235"/>
      <c r="F135" s="235"/>
      <c r="G135" s="235"/>
      <c r="H135" s="235"/>
      <c r="I135" s="235"/>
      <c r="J135" s="128"/>
      <c r="K135" s="128"/>
      <c r="L135" s="128"/>
      <c r="M135" s="128"/>
      <c r="N135"/>
      <c r="O135"/>
      <c r="P135"/>
    </row>
    <row r="136" spans="1:16" ht="12.75" customHeight="1" x14ac:dyDescent="0.25">
      <c r="A136" s="242" t="s">
        <v>300</v>
      </c>
      <c r="B136" s="235"/>
      <c r="C136" s="235"/>
      <c r="D136" s="235"/>
      <c r="E136" s="235"/>
      <c r="F136" s="235"/>
      <c r="G136" s="235"/>
      <c r="H136" s="235"/>
      <c r="I136" s="235"/>
      <c r="J136" s="128"/>
      <c r="K136" s="128"/>
      <c r="L136" s="128"/>
      <c r="M136" s="128"/>
      <c r="N136"/>
      <c r="O136"/>
      <c r="P136"/>
    </row>
    <row r="137" spans="1:16" ht="12.75" customHeight="1" x14ac:dyDescent="0.25">
      <c r="A137" s="242" t="s">
        <v>301</v>
      </c>
      <c r="B137" s="235"/>
      <c r="C137" s="235"/>
      <c r="D137" s="235"/>
      <c r="E137" s="235"/>
      <c r="F137" s="235"/>
      <c r="G137" s="235"/>
      <c r="H137" s="235"/>
      <c r="I137" s="235"/>
      <c r="J137" s="129">
        <v>318</v>
      </c>
      <c r="K137" s="129">
        <v>128</v>
      </c>
      <c r="L137" s="129">
        <v>28</v>
      </c>
      <c r="M137" s="129">
        <v>2</v>
      </c>
      <c r="N137"/>
      <c r="O137"/>
      <c r="P137"/>
    </row>
    <row r="138" spans="1:16" x14ac:dyDescent="0.25">
      <c r="A138" s="242" t="s">
        <v>302</v>
      </c>
      <c r="B138" s="235"/>
      <c r="C138" s="235"/>
      <c r="D138" s="235"/>
      <c r="E138" s="235"/>
      <c r="F138" s="235"/>
      <c r="G138" s="235"/>
      <c r="H138" s="235"/>
      <c r="I138" s="235"/>
      <c r="J138" s="129">
        <v>324</v>
      </c>
      <c r="K138" s="129">
        <v>134</v>
      </c>
      <c r="L138" s="129">
        <v>28</v>
      </c>
      <c r="M138" s="129">
        <v>2</v>
      </c>
      <c r="N138"/>
      <c r="O138"/>
      <c r="P138"/>
    </row>
    <row r="139" spans="1:16" x14ac:dyDescent="0.25">
      <c r="A139" s="242" t="s">
        <v>303</v>
      </c>
      <c r="B139" s="235"/>
      <c r="C139" s="235"/>
      <c r="D139" s="235"/>
      <c r="E139" s="235"/>
      <c r="F139" s="235"/>
      <c r="G139" s="235"/>
      <c r="H139" s="235"/>
      <c r="I139" s="235"/>
      <c r="J139" s="129">
        <v>381</v>
      </c>
      <c r="K139" s="129">
        <v>181</v>
      </c>
      <c r="L139" s="129">
        <v>38</v>
      </c>
      <c r="M139" s="129">
        <v>3</v>
      </c>
      <c r="N139"/>
      <c r="O139"/>
      <c r="P139"/>
    </row>
    <row r="140" spans="1:16" x14ac:dyDescent="0.25">
      <c r="A140" s="242" t="s">
        <v>304</v>
      </c>
      <c r="B140" s="235"/>
      <c r="C140" s="235"/>
      <c r="D140" s="235"/>
      <c r="E140" s="235"/>
      <c r="F140" s="235"/>
      <c r="G140" s="235"/>
      <c r="H140" s="235"/>
      <c r="I140" s="235"/>
      <c r="J140" s="129">
        <v>425</v>
      </c>
      <c r="K140" s="129">
        <v>217</v>
      </c>
      <c r="L140" s="129">
        <v>46</v>
      </c>
      <c r="M140" s="129">
        <v>4</v>
      </c>
      <c r="N140"/>
      <c r="O140"/>
      <c r="P140"/>
    </row>
    <row r="141" spans="1:16" x14ac:dyDescent="0.25">
      <c r="A141" s="242" t="s">
        <v>314</v>
      </c>
      <c r="B141" s="235"/>
      <c r="C141" s="235"/>
      <c r="D141" s="235"/>
      <c r="E141" s="235"/>
      <c r="F141" s="235"/>
      <c r="G141" s="235"/>
      <c r="H141" s="235"/>
      <c r="I141" s="235"/>
      <c r="J141" s="129">
        <v>177</v>
      </c>
      <c r="K141" s="128"/>
      <c r="L141" s="128"/>
      <c r="M141" s="128"/>
      <c r="N141"/>
      <c r="O141"/>
      <c r="P141"/>
    </row>
    <row r="142" spans="1:16" x14ac:dyDescent="0.25">
      <c r="A142" s="242" t="s">
        <v>315</v>
      </c>
      <c r="B142" s="235"/>
      <c r="C142" s="235"/>
      <c r="D142" s="235"/>
      <c r="E142" s="235"/>
      <c r="F142" s="235"/>
      <c r="G142" s="235"/>
      <c r="H142" s="235"/>
      <c r="I142" s="235"/>
      <c r="J142" s="129">
        <v>133</v>
      </c>
      <c r="K142" s="128"/>
      <c r="L142" s="128"/>
      <c r="M142" s="128"/>
      <c r="N142"/>
      <c r="O142"/>
      <c r="P142"/>
    </row>
    <row r="143" spans="1:16" x14ac:dyDescent="0.25">
      <c r="A143" s="242" t="s">
        <v>307</v>
      </c>
      <c r="B143" s="235"/>
      <c r="C143" s="235"/>
      <c r="D143" s="235"/>
      <c r="E143" s="235"/>
      <c r="F143" s="235"/>
      <c r="G143" s="235"/>
      <c r="H143" s="235"/>
      <c r="I143" s="235"/>
      <c r="J143" s="129">
        <v>735</v>
      </c>
      <c r="K143" s="128"/>
      <c r="L143" s="128"/>
      <c r="M143" s="128"/>
      <c r="N143"/>
      <c r="O143"/>
      <c r="P143"/>
    </row>
    <row r="144" spans="1:16" x14ac:dyDescent="0.25">
      <c r="A144" s="242" t="s">
        <v>316</v>
      </c>
      <c r="B144" s="235"/>
      <c r="C144" s="235"/>
      <c r="D144" s="235"/>
      <c r="E144" s="235"/>
      <c r="F144" s="235"/>
      <c r="G144" s="235"/>
      <c r="H144" s="235"/>
      <c r="I144" s="235"/>
      <c r="J144" s="128"/>
      <c r="K144" s="128"/>
      <c r="L144" s="128"/>
      <c r="M144" s="128"/>
    </row>
    <row r="145" spans="1:13" x14ac:dyDescent="0.25">
      <c r="A145" s="242" t="s">
        <v>301</v>
      </c>
      <c r="B145" s="235"/>
      <c r="C145" s="235"/>
      <c r="D145" s="235"/>
      <c r="E145" s="235"/>
      <c r="F145" s="235"/>
      <c r="G145" s="235"/>
      <c r="H145" s="235"/>
      <c r="I145" s="235"/>
      <c r="J145" s="129">
        <v>433</v>
      </c>
      <c r="K145" s="129">
        <v>255</v>
      </c>
      <c r="L145" s="129">
        <v>132</v>
      </c>
      <c r="M145" s="129">
        <v>8</v>
      </c>
    </row>
    <row r="146" spans="1:13" x14ac:dyDescent="0.25">
      <c r="A146" s="242" t="s">
        <v>302</v>
      </c>
      <c r="B146" s="235"/>
      <c r="C146" s="235"/>
      <c r="D146" s="235"/>
      <c r="E146" s="235"/>
      <c r="F146" s="235"/>
      <c r="G146" s="235"/>
      <c r="H146" s="235"/>
      <c r="I146" s="235"/>
      <c r="J146" s="129">
        <v>444</v>
      </c>
      <c r="K146" s="129">
        <v>266</v>
      </c>
      <c r="L146" s="129">
        <v>132</v>
      </c>
      <c r="M146" s="129">
        <v>8</v>
      </c>
    </row>
    <row r="147" spans="1:13" x14ac:dyDescent="0.25">
      <c r="A147" s="242" t="s">
        <v>303</v>
      </c>
      <c r="B147" s="235"/>
      <c r="C147" s="235"/>
      <c r="D147" s="235"/>
      <c r="E147" s="235"/>
      <c r="F147" s="235"/>
      <c r="G147" s="235"/>
      <c r="H147" s="235"/>
      <c r="I147" s="235"/>
      <c r="J147" s="129">
        <v>583</v>
      </c>
      <c r="K147" s="129">
        <v>359</v>
      </c>
      <c r="L147" s="129">
        <v>178</v>
      </c>
      <c r="M147" s="129">
        <v>11</v>
      </c>
    </row>
    <row r="148" spans="1:13" x14ac:dyDescent="0.25">
      <c r="A148" s="242" t="s">
        <v>304</v>
      </c>
      <c r="B148" s="235"/>
      <c r="C148" s="235"/>
      <c r="D148" s="235"/>
      <c r="E148" s="235"/>
      <c r="F148" s="235"/>
      <c r="G148" s="235"/>
      <c r="H148" s="235"/>
      <c r="I148" s="235"/>
      <c r="J148" s="129">
        <v>691</v>
      </c>
      <c r="K148" s="129">
        <v>431</v>
      </c>
      <c r="L148" s="129">
        <v>214</v>
      </c>
      <c r="M148" s="129">
        <v>13</v>
      </c>
    </row>
    <row r="149" spans="1:13" x14ac:dyDescent="0.25">
      <c r="A149" s="242" t="s">
        <v>317</v>
      </c>
      <c r="B149" s="235"/>
      <c r="C149" s="235"/>
      <c r="D149" s="235"/>
      <c r="E149" s="235"/>
      <c r="F149" s="235"/>
      <c r="G149" s="235"/>
      <c r="H149" s="235"/>
      <c r="I149" s="235"/>
      <c r="J149" s="129">
        <v>408</v>
      </c>
      <c r="K149" s="128"/>
      <c r="L149" s="128"/>
      <c r="M149" s="128"/>
    </row>
    <row r="150" spans="1:13" x14ac:dyDescent="0.25">
      <c r="A150" s="242" t="s">
        <v>318</v>
      </c>
      <c r="B150" s="235"/>
      <c r="C150" s="235"/>
      <c r="D150" s="235"/>
      <c r="E150" s="235"/>
      <c r="F150" s="235"/>
      <c r="G150" s="235"/>
      <c r="H150" s="235"/>
      <c r="I150" s="235"/>
      <c r="J150" s="129">
        <v>289</v>
      </c>
      <c r="K150" s="128"/>
      <c r="L150" s="128"/>
      <c r="M150" s="128"/>
    </row>
    <row r="151" spans="1:13" x14ac:dyDescent="0.25">
      <c r="A151" s="242" t="s">
        <v>307</v>
      </c>
      <c r="B151" s="235"/>
      <c r="C151" s="235"/>
      <c r="D151" s="235"/>
      <c r="E151" s="235"/>
      <c r="F151" s="235"/>
      <c r="G151" s="235"/>
      <c r="H151" s="235"/>
      <c r="I151" s="235"/>
      <c r="J151" s="129">
        <v>1388</v>
      </c>
      <c r="K151" s="128"/>
      <c r="L151" s="128"/>
      <c r="M151" s="128"/>
    </row>
    <row r="152" spans="1:13" x14ac:dyDescent="0.25">
      <c r="A152" s="242" t="s">
        <v>308</v>
      </c>
      <c r="B152" s="235"/>
      <c r="C152" s="235"/>
      <c r="D152" s="235"/>
      <c r="E152" s="235"/>
      <c r="F152" s="235"/>
      <c r="G152" s="235"/>
      <c r="H152" s="235"/>
      <c r="I152" s="235"/>
      <c r="J152" s="129">
        <v>2123</v>
      </c>
      <c r="K152" s="128"/>
      <c r="L152" s="128"/>
      <c r="M152" s="128"/>
    </row>
    <row r="153" spans="1:13" x14ac:dyDescent="0.25">
      <c r="A153" s="242" t="s">
        <v>309</v>
      </c>
      <c r="B153" s="235"/>
      <c r="C153" s="235"/>
      <c r="D153" s="235"/>
      <c r="E153" s="235"/>
      <c r="F153" s="235"/>
      <c r="G153" s="235"/>
      <c r="H153" s="235"/>
      <c r="I153" s="235"/>
      <c r="J153" s="128"/>
      <c r="K153" s="128"/>
      <c r="L153" s="128"/>
      <c r="M153" s="128"/>
    </row>
    <row r="154" spans="1:13" x14ac:dyDescent="0.25">
      <c r="A154" s="242" t="s">
        <v>310</v>
      </c>
      <c r="B154" s="235"/>
      <c r="C154" s="235"/>
      <c r="D154" s="235"/>
      <c r="E154" s="235"/>
      <c r="F154" s="235"/>
      <c r="G154" s="235"/>
      <c r="H154" s="235"/>
      <c r="I154" s="235"/>
      <c r="J154" s="128"/>
      <c r="K154" s="128"/>
      <c r="L154" s="128"/>
      <c r="M154" s="128"/>
    </row>
    <row r="155" spans="1:13" x14ac:dyDescent="0.25">
      <c r="A155" s="242" t="s">
        <v>301</v>
      </c>
      <c r="B155" s="235"/>
      <c r="C155" s="235"/>
      <c r="D155" s="235"/>
      <c r="E155" s="235"/>
      <c r="F155" s="235"/>
      <c r="G155" s="235"/>
      <c r="H155" s="235"/>
      <c r="I155" s="235"/>
      <c r="J155" s="129">
        <v>371115</v>
      </c>
      <c r="K155" s="128"/>
      <c r="L155" s="128"/>
      <c r="M155" s="128"/>
    </row>
    <row r="156" spans="1:13" x14ac:dyDescent="0.25">
      <c r="A156" s="242" t="s">
        <v>308</v>
      </c>
      <c r="B156" s="235"/>
      <c r="C156" s="235"/>
      <c r="D156" s="235"/>
      <c r="E156" s="235"/>
      <c r="F156" s="235"/>
      <c r="G156" s="235"/>
      <c r="H156" s="235"/>
      <c r="I156" s="235"/>
      <c r="J156" s="129">
        <v>371115</v>
      </c>
      <c r="K156" s="128"/>
      <c r="L156" s="128"/>
      <c r="M156" s="128"/>
    </row>
    <row r="157" spans="1:13" x14ac:dyDescent="0.25">
      <c r="A157" s="242" t="s">
        <v>311</v>
      </c>
      <c r="B157" s="235"/>
      <c r="C157" s="235"/>
      <c r="D157" s="235"/>
      <c r="E157" s="235"/>
      <c r="F157" s="235"/>
      <c r="G157" s="235"/>
      <c r="H157" s="235"/>
      <c r="I157" s="235"/>
      <c r="J157" s="129">
        <v>373238</v>
      </c>
      <c r="K157" s="128"/>
      <c r="L157" s="128"/>
      <c r="M157" s="128"/>
    </row>
    <row r="158" spans="1:13" x14ac:dyDescent="0.25">
      <c r="A158" s="234" t="s">
        <v>319</v>
      </c>
      <c r="B158" s="235"/>
      <c r="C158" s="235"/>
      <c r="D158" s="235"/>
      <c r="E158" s="235"/>
      <c r="F158" s="235"/>
      <c r="G158" s="235"/>
      <c r="H158" s="235"/>
      <c r="I158" s="235"/>
      <c r="J158" s="131">
        <v>373238</v>
      </c>
      <c r="K158" s="128"/>
      <c r="L158" s="128"/>
      <c r="M158" s="128"/>
    </row>
    <row r="159" spans="1:13" x14ac:dyDescent="0.25">
      <c r="A159" s="242" t="s">
        <v>320</v>
      </c>
      <c r="B159" s="235"/>
      <c r="C159" s="235"/>
      <c r="D159" s="235"/>
      <c r="E159" s="235"/>
      <c r="F159" s="235"/>
      <c r="G159" s="235"/>
      <c r="H159" s="235"/>
      <c r="I159" s="235"/>
      <c r="J159" s="128"/>
      <c r="K159" s="128"/>
      <c r="L159" s="128"/>
      <c r="M159" s="128"/>
    </row>
    <row r="160" spans="1:13" x14ac:dyDescent="0.25">
      <c r="A160" s="242" t="s">
        <v>321</v>
      </c>
      <c r="B160" s="235"/>
      <c r="C160" s="235"/>
      <c r="D160" s="235"/>
      <c r="E160" s="235"/>
      <c r="F160" s="235"/>
      <c r="G160" s="235"/>
      <c r="H160" s="235"/>
      <c r="I160" s="235"/>
      <c r="J160" s="128"/>
      <c r="K160" s="128"/>
      <c r="L160" s="128"/>
      <c r="M160" s="128"/>
    </row>
    <row r="161" spans="1:13" x14ac:dyDescent="0.25">
      <c r="A161" s="242" t="s">
        <v>322</v>
      </c>
      <c r="B161" s="235"/>
      <c r="C161" s="235"/>
      <c r="D161" s="235"/>
      <c r="E161" s="235"/>
      <c r="F161" s="235"/>
      <c r="G161" s="235"/>
      <c r="H161" s="235"/>
      <c r="I161" s="235"/>
      <c r="J161" s="128"/>
      <c r="K161" s="128"/>
      <c r="L161" s="128"/>
      <c r="M161" s="128"/>
    </row>
    <row r="162" spans="1:13" x14ac:dyDescent="0.25">
      <c r="A162" s="242" t="s">
        <v>301</v>
      </c>
      <c r="B162" s="235"/>
      <c r="C162" s="235"/>
      <c r="D162" s="235"/>
      <c r="E162" s="235"/>
      <c r="F162" s="235"/>
      <c r="G162" s="235"/>
      <c r="H162" s="235"/>
      <c r="I162" s="235"/>
      <c r="J162" s="129">
        <v>9</v>
      </c>
      <c r="K162" s="128"/>
      <c r="L162" s="128"/>
      <c r="M162" s="128"/>
    </row>
    <row r="163" spans="1:13" x14ac:dyDescent="0.25">
      <c r="A163" s="242" t="s">
        <v>302</v>
      </c>
      <c r="B163" s="235"/>
      <c r="C163" s="235"/>
      <c r="D163" s="235"/>
      <c r="E163" s="235"/>
      <c r="F163" s="235"/>
      <c r="G163" s="235"/>
      <c r="H163" s="235"/>
      <c r="I163" s="235"/>
      <c r="J163" s="129">
        <v>9</v>
      </c>
      <c r="K163" s="128"/>
      <c r="L163" s="128"/>
      <c r="M163" s="128"/>
    </row>
    <row r="164" spans="1:13" x14ac:dyDescent="0.25">
      <c r="A164" s="242" t="s">
        <v>308</v>
      </c>
      <c r="B164" s="235"/>
      <c r="C164" s="235"/>
      <c r="D164" s="235"/>
      <c r="E164" s="235"/>
      <c r="F164" s="235"/>
      <c r="G164" s="235"/>
      <c r="H164" s="235"/>
      <c r="I164" s="235"/>
      <c r="J164" s="129">
        <v>9</v>
      </c>
      <c r="K164" s="128"/>
      <c r="L164" s="128"/>
      <c r="M164" s="128"/>
    </row>
    <row r="165" spans="1:13" x14ac:dyDescent="0.25">
      <c r="A165" s="242" t="s">
        <v>299</v>
      </c>
      <c r="B165" s="235"/>
      <c r="C165" s="235"/>
      <c r="D165" s="235"/>
      <c r="E165" s="235"/>
      <c r="F165" s="235"/>
      <c r="G165" s="235"/>
      <c r="H165" s="235"/>
      <c r="I165" s="235"/>
      <c r="J165" s="128"/>
      <c r="K165" s="128"/>
      <c r="L165" s="128"/>
      <c r="M165" s="128"/>
    </row>
    <row r="166" spans="1:13" x14ac:dyDescent="0.25">
      <c r="A166" s="242" t="s">
        <v>316</v>
      </c>
      <c r="B166" s="235"/>
      <c r="C166" s="235"/>
      <c r="D166" s="235"/>
      <c r="E166" s="235"/>
      <c r="F166" s="235"/>
      <c r="G166" s="235"/>
      <c r="H166" s="235"/>
      <c r="I166" s="235"/>
      <c r="J166" s="128"/>
      <c r="K166" s="128"/>
      <c r="L166" s="128"/>
      <c r="M166" s="128"/>
    </row>
    <row r="167" spans="1:13" x14ac:dyDescent="0.25">
      <c r="A167" s="242" t="s">
        <v>301</v>
      </c>
      <c r="B167" s="235"/>
      <c r="C167" s="235"/>
      <c r="D167" s="235"/>
      <c r="E167" s="235"/>
      <c r="F167" s="235"/>
      <c r="G167" s="235"/>
      <c r="H167" s="235"/>
      <c r="I167" s="235"/>
      <c r="J167" s="129">
        <v>58</v>
      </c>
      <c r="K167" s="129">
        <v>46</v>
      </c>
      <c r="L167" s="128"/>
      <c r="M167" s="128"/>
    </row>
    <row r="168" spans="1:13" x14ac:dyDescent="0.25">
      <c r="A168" s="242" t="s">
        <v>302</v>
      </c>
      <c r="B168" s="235"/>
      <c r="C168" s="235"/>
      <c r="D168" s="235"/>
      <c r="E168" s="235"/>
      <c r="F168" s="235"/>
      <c r="G168" s="235"/>
      <c r="H168" s="235"/>
      <c r="I168" s="235"/>
      <c r="J168" s="129">
        <v>60</v>
      </c>
      <c r="K168" s="129">
        <v>48</v>
      </c>
      <c r="L168" s="128"/>
      <c r="M168" s="128"/>
    </row>
    <row r="169" spans="1:13" x14ac:dyDescent="0.25">
      <c r="A169" s="242" t="s">
        <v>303</v>
      </c>
      <c r="B169" s="235"/>
      <c r="C169" s="235"/>
      <c r="D169" s="235"/>
      <c r="E169" s="235"/>
      <c r="F169" s="235"/>
      <c r="G169" s="235"/>
      <c r="H169" s="235"/>
      <c r="I169" s="235"/>
      <c r="J169" s="129">
        <v>77</v>
      </c>
      <c r="K169" s="129">
        <v>65</v>
      </c>
      <c r="L169" s="128"/>
      <c r="M169" s="128"/>
    </row>
    <row r="170" spans="1:13" x14ac:dyDescent="0.25">
      <c r="A170" s="242" t="s">
        <v>304</v>
      </c>
      <c r="B170" s="235"/>
      <c r="C170" s="235"/>
      <c r="D170" s="235"/>
      <c r="E170" s="235"/>
      <c r="F170" s="235"/>
      <c r="G170" s="235"/>
      <c r="H170" s="235"/>
      <c r="I170" s="235"/>
      <c r="J170" s="129">
        <v>90</v>
      </c>
      <c r="K170" s="129">
        <v>78</v>
      </c>
      <c r="L170" s="128"/>
      <c r="M170" s="128"/>
    </row>
    <row r="171" spans="1:13" x14ac:dyDescent="0.25">
      <c r="A171" s="242" t="s">
        <v>323</v>
      </c>
      <c r="B171" s="235"/>
      <c r="C171" s="235"/>
      <c r="D171" s="235"/>
      <c r="E171" s="235"/>
      <c r="F171" s="235"/>
      <c r="G171" s="235"/>
      <c r="H171" s="235"/>
      <c r="I171" s="235"/>
      <c r="J171" s="129">
        <v>72</v>
      </c>
      <c r="K171" s="128"/>
      <c r="L171" s="128"/>
      <c r="M171" s="128"/>
    </row>
    <row r="172" spans="1:13" x14ac:dyDescent="0.25">
      <c r="A172" s="242" t="s">
        <v>324</v>
      </c>
      <c r="B172" s="235"/>
      <c r="C172" s="235"/>
      <c r="D172" s="235"/>
      <c r="E172" s="235"/>
      <c r="F172" s="235"/>
      <c r="G172" s="235"/>
      <c r="H172" s="235"/>
      <c r="I172" s="235"/>
      <c r="J172" s="129">
        <v>51</v>
      </c>
      <c r="K172" s="128"/>
      <c r="L172" s="128"/>
      <c r="M172" s="128"/>
    </row>
    <row r="173" spans="1:13" x14ac:dyDescent="0.25">
      <c r="A173" s="242" t="s">
        <v>307</v>
      </c>
      <c r="B173" s="235"/>
      <c r="C173" s="235"/>
      <c r="D173" s="235"/>
      <c r="E173" s="235"/>
      <c r="F173" s="235"/>
      <c r="G173" s="235"/>
      <c r="H173" s="235"/>
      <c r="I173" s="235"/>
      <c r="J173" s="129">
        <v>213</v>
      </c>
      <c r="K173" s="128"/>
      <c r="L173" s="128"/>
      <c r="M173" s="128"/>
    </row>
    <row r="174" spans="1:13" x14ac:dyDescent="0.25">
      <c r="A174" s="242" t="s">
        <v>300</v>
      </c>
      <c r="B174" s="235"/>
      <c r="C174" s="235"/>
      <c r="D174" s="235"/>
      <c r="E174" s="235"/>
      <c r="F174" s="235"/>
      <c r="G174" s="235"/>
      <c r="H174" s="235"/>
      <c r="I174" s="235"/>
      <c r="J174" s="128"/>
      <c r="K174" s="128"/>
      <c r="L174" s="128"/>
      <c r="M174" s="128"/>
    </row>
    <row r="175" spans="1:13" x14ac:dyDescent="0.25">
      <c r="A175" s="242" t="s">
        <v>301</v>
      </c>
      <c r="B175" s="235"/>
      <c r="C175" s="235"/>
      <c r="D175" s="235"/>
      <c r="E175" s="235"/>
      <c r="F175" s="235"/>
      <c r="G175" s="235"/>
      <c r="H175" s="235"/>
      <c r="I175" s="235"/>
      <c r="J175" s="129">
        <v>5</v>
      </c>
      <c r="K175" s="129">
        <v>3</v>
      </c>
      <c r="L175" s="128"/>
      <c r="M175" s="128"/>
    </row>
    <row r="176" spans="1:13" x14ac:dyDescent="0.25">
      <c r="A176" s="242" t="s">
        <v>302</v>
      </c>
      <c r="B176" s="235"/>
      <c r="C176" s="235"/>
      <c r="D176" s="235"/>
      <c r="E176" s="235"/>
      <c r="F176" s="235"/>
      <c r="G176" s="235"/>
      <c r="H176" s="235"/>
      <c r="I176" s="235"/>
      <c r="J176" s="129">
        <v>5</v>
      </c>
      <c r="K176" s="129">
        <v>3</v>
      </c>
      <c r="L176" s="128"/>
      <c r="M176" s="128"/>
    </row>
    <row r="177" spans="1:13" x14ac:dyDescent="0.25">
      <c r="A177" s="242" t="s">
        <v>303</v>
      </c>
      <c r="B177" s="235"/>
      <c r="C177" s="235"/>
      <c r="D177" s="235"/>
      <c r="E177" s="235"/>
      <c r="F177" s="235"/>
      <c r="G177" s="235"/>
      <c r="H177" s="235"/>
      <c r="I177" s="235"/>
      <c r="J177" s="129">
        <v>6</v>
      </c>
      <c r="K177" s="129">
        <v>4</v>
      </c>
      <c r="L177" s="128"/>
      <c r="M177" s="128"/>
    </row>
    <row r="178" spans="1:13" x14ac:dyDescent="0.25">
      <c r="A178" s="242" t="s">
        <v>304</v>
      </c>
      <c r="B178" s="235"/>
      <c r="C178" s="235"/>
      <c r="D178" s="235"/>
      <c r="E178" s="235"/>
      <c r="F178" s="235"/>
      <c r="G178" s="235"/>
      <c r="H178" s="235"/>
      <c r="I178" s="235"/>
      <c r="J178" s="129">
        <v>7</v>
      </c>
      <c r="K178" s="129">
        <v>5</v>
      </c>
      <c r="L178" s="128"/>
      <c r="M178" s="128"/>
    </row>
    <row r="179" spans="1:13" x14ac:dyDescent="0.25">
      <c r="A179" s="242" t="s">
        <v>325</v>
      </c>
      <c r="B179" s="235"/>
      <c r="C179" s="235"/>
      <c r="D179" s="235"/>
      <c r="E179" s="235"/>
      <c r="F179" s="235"/>
      <c r="G179" s="235"/>
      <c r="H179" s="235"/>
      <c r="I179" s="235"/>
      <c r="J179" s="129">
        <v>4</v>
      </c>
      <c r="K179" s="128"/>
      <c r="L179" s="128"/>
      <c r="M179" s="128"/>
    </row>
    <row r="180" spans="1:13" x14ac:dyDescent="0.25">
      <c r="A180" s="242" t="s">
        <v>326</v>
      </c>
      <c r="B180" s="235"/>
      <c r="C180" s="235"/>
      <c r="D180" s="235"/>
      <c r="E180" s="235"/>
      <c r="F180" s="235"/>
      <c r="G180" s="235"/>
      <c r="H180" s="235"/>
      <c r="I180" s="235"/>
      <c r="J180" s="129">
        <v>3</v>
      </c>
      <c r="K180" s="128"/>
      <c r="L180" s="128"/>
      <c r="M180" s="128"/>
    </row>
    <row r="181" spans="1:13" x14ac:dyDescent="0.25">
      <c r="A181" s="242" t="s">
        <v>307</v>
      </c>
      <c r="B181" s="235"/>
      <c r="C181" s="235"/>
      <c r="D181" s="235"/>
      <c r="E181" s="235"/>
      <c r="F181" s="235"/>
      <c r="G181" s="235"/>
      <c r="H181" s="235"/>
      <c r="I181" s="235"/>
      <c r="J181" s="129">
        <v>14</v>
      </c>
      <c r="K181" s="128"/>
      <c r="L181" s="128"/>
      <c r="M181" s="128"/>
    </row>
    <row r="182" spans="1:13" x14ac:dyDescent="0.25">
      <c r="A182" s="242" t="s">
        <v>308</v>
      </c>
      <c r="B182" s="235"/>
      <c r="C182" s="235"/>
      <c r="D182" s="235"/>
      <c r="E182" s="235"/>
      <c r="F182" s="235"/>
      <c r="G182" s="235"/>
      <c r="H182" s="235"/>
      <c r="I182" s="235"/>
      <c r="J182" s="129">
        <v>227</v>
      </c>
      <c r="K182" s="128"/>
      <c r="L182" s="128"/>
      <c r="M182" s="128"/>
    </row>
    <row r="183" spans="1:13" x14ac:dyDescent="0.25">
      <c r="A183" s="242" t="s">
        <v>311</v>
      </c>
      <c r="B183" s="235"/>
      <c r="C183" s="235"/>
      <c r="D183" s="235"/>
      <c r="E183" s="235"/>
      <c r="F183" s="235"/>
      <c r="G183" s="235"/>
      <c r="H183" s="235"/>
      <c r="I183" s="235"/>
      <c r="J183" s="129">
        <v>236</v>
      </c>
      <c r="K183" s="128"/>
      <c r="L183" s="128"/>
      <c r="M183" s="128"/>
    </row>
    <row r="184" spans="1:13" x14ac:dyDescent="0.25">
      <c r="A184" s="234" t="s">
        <v>327</v>
      </c>
      <c r="B184" s="235"/>
      <c r="C184" s="235"/>
      <c r="D184" s="235"/>
      <c r="E184" s="235"/>
      <c r="F184" s="235"/>
      <c r="G184" s="235"/>
      <c r="H184" s="235"/>
      <c r="I184" s="235"/>
      <c r="J184" s="131">
        <v>236</v>
      </c>
      <c r="K184" s="128"/>
      <c r="L184" s="128"/>
      <c r="M184" s="128"/>
    </row>
    <row r="185" spans="1:13" x14ac:dyDescent="0.25">
      <c r="A185" s="242" t="s">
        <v>328</v>
      </c>
      <c r="B185" s="235"/>
      <c r="C185" s="235"/>
      <c r="D185" s="235"/>
      <c r="E185" s="235"/>
      <c r="F185" s="235"/>
      <c r="G185" s="235"/>
      <c r="H185" s="235"/>
      <c r="I185" s="235"/>
      <c r="J185" s="128"/>
      <c r="K185" s="128"/>
      <c r="L185" s="128"/>
      <c r="M185" s="128"/>
    </row>
    <row r="186" spans="1:13" x14ac:dyDescent="0.25">
      <c r="A186" s="242" t="s">
        <v>321</v>
      </c>
      <c r="B186" s="235"/>
      <c r="C186" s="235"/>
      <c r="D186" s="235"/>
      <c r="E186" s="235"/>
      <c r="F186" s="235"/>
      <c r="G186" s="235"/>
      <c r="H186" s="235"/>
      <c r="I186" s="235"/>
      <c r="J186" s="128"/>
      <c r="K186" s="128"/>
      <c r="L186" s="128"/>
      <c r="M186" s="128"/>
    </row>
    <row r="187" spans="1:13" x14ac:dyDescent="0.25">
      <c r="A187" s="242" t="s">
        <v>329</v>
      </c>
      <c r="B187" s="235"/>
      <c r="C187" s="235"/>
      <c r="D187" s="235"/>
      <c r="E187" s="235"/>
      <c r="F187" s="235"/>
      <c r="G187" s="235"/>
      <c r="H187" s="235"/>
      <c r="I187" s="235"/>
      <c r="J187" s="128"/>
      <c r="K187" s="128"/>
      <c r="L187" s="128"/>
      <c r="M187" s="128"/>
    </row>
    <row r="188" spans="1:13" x14ac:dyDescent="0.25">
      <c r="A188" s="242" t="s">
        <v>301</v>
      </c>
      <c r="B188" s="235"/>
      <c r="C188" s="235"/>
      <c r="D188" s="235"/>
      <c r="E188" s="235"/>
      <c r="F188" s="235"/>
      <c r="G188" s="235"/>
      <c r="H188" s="235"/>
      <c r="I188" s="235"/>
      <c r="J188" s="129">
        <v>71</v>
      </c>
      <c r="K188" s="129">
        <v>37</v>
      </c>
      <c r="L188" s="129">
        <v>34</v>
      </c>
      <c r="M188" s="128"/>
    </row>
    <row r="189" spans="1:13" x14ac:dyDescent="0.25">
      <c r="A189" s="242" t="s">
        <v>302</v>
      </c>
      <c r="B189" s="235"/>
      <c r="C189" s="235"/>
      <c r="D189" s="235"/>
      <c r="E189" s="235"/>
      <c r="F189" s="235"/>
      <c r="G189" s="235"/>
      <c r="H189" s="235"/>
      <c r="I189" s="235"/>
      <c r="J189" s="129">
        <v>73</v>
      </c>
      <c r="K189" s="129">
        <v>39</v>
      </c>
      <c r="L189" s="129">
        <v>34</v>
      </c>
      <c r="M189" s="128"/>
    </row>
    <row r="190" spans="1:13" x14ac:dyDescent="0.25">
      <c r="A190" s="242" t="s">
        <v>330</v>
      </c>
      <c r="B190" s="235"/>
      <c r="C190" s="235"/>
      <c r="D190" s="235"/>
      <c r="E190" s="235"/>
      <c r="F190" s="235"/>
      <c r="G190" s="235"/>
      <c r="H190" s="235"/>
      <c r="I190" s="235"/>
      <c r="J190" s="129">
        <v>99</v>
      </c>
      <c r="K190" s="129">
        <v>53</v>
      </c>
      <c r="L190" s="129">
        <v>46</v>
      </c>
      <c r="M190" s="128"/>
    </row>
    <row r="191" spans="1:13" x14ac:dyDescent="0.25">
      <c r="A191" s="242" t="s">
        <v>331</v>
      </c>
      <c r="B191" s="235"/>
      <c r="C191" s="235"/>
      <c r="D191" s="235"/>
      <c r="E191" s="235"/>
      <c r="F191" s="235"/>
      <c r="G191" s="235"/>
      <c r="H191" s="235"/>
      <c r="I191" s="235"/>
      <c r="J191" s="129">
        <v>119</v>
      </c>
      <c r="K191" s="129">
        <v>64</v>
      </c>
      <c r="L191" s="129">
        <v>55</v>
      </c>
      <c r="M191" s="128"/>
    </row>
    <row r="192" spans="1:13" x14ac:dyDescent="0.25">
      <c r="A192" s="242" t="s">
        <v>332</v>
      </c>
      <c r="B192" s="235"/>
      <c r="C192" s="235"/>
      <c r="D192" s="235"/>
      <c r="E192" s="235"/>
      <c r="F192" s="235"/>
      <c r="G192" s="235"/>
      <c r="H192" s="235"/>
      <c r="I192" s="235"/>
      <c r="J192" s="129">
        <v>64</v>
      </c>
      <c r="K192" s="128"/>
      <c r="L192" s="128"/>
      <c r="M192" s="128"/>
    </row>
    <row r="193" spans="1:13" x14ac:dyDescent="0.25">
      <c r="A193" s="242" t="s">
        <v>333</v>
      </c>
      <c r="B193" s="235"/>
      <c r="C193" s="235"/>
      <c r="D193" s="235"/>
      <c r="E193" s="235"/>
      <c r="F193" s="235"/>
      <c r="G193" s="235"/>
      <c r="H193" s="235"/>
      <c r="I193" s="235"/>
      <c r="J193" s="129">
        <v>45</v>
      </c>
      <c r="K193" s="128"/>
      <c r="L193" s="128"/>
      <c r="M193" s="128"/>
    </row>
    <row r="194" spans="1:13" x14ac:dyDescent="0.25">
      <c r="A194" s="242" t="s">
        <v>307</v>
      </c>
      <c r="B194" s="235"/>
      <c r="C194" s="235"/>
      <c r="D194" s="235"/>
      <c r="E194" s="235"/>
      <c r="F194" s="235"/>
      <c r="G194" s="235"/>
      <c r="H194" s="235"/>
      <c r="I194" s="235"/>
      <c r="J194" s="129">
        <v>228</v>
      </c>
      <c r="K194" s="128"/>
      <c r="L194" s="128"/>
      <c r="M194" s="128"/>
    </row>
    <row r="195" spans="1:13" x14ac:dyDescent="0.25">
      <c r="A195" s="242" t="s">
        <v>322</v>
      </c>
      <c r="B195" s="235"/>
      <c r="C195" s="235"/>
      <c r="D195" s="235"/>
      <c r="E195" s="235"/>
      <c r="F195" s="235"/>
      <c r="G195" s="235"/>
      <c r="H195" s="235"/>
      <c r="I195" s="235"/>
      <c r="J195" s="128"/>
      <c r="K195" s="128"/>
      <c r="L195" s="128"/>
      <c r="M195" s="128"/>
    </row>
    <row r="196" spans="1:13" x14ac:dyDescent="0.25">
      <c r="A196" s="242" t="s">
        <v>301</v>
      </c>
      <c r="B196" s="235"/>
      <c r="C196" s="235"/>
      <c r="D196" s="235"/>
      <c r="E196" s="235"/>
      <c r="F196" s="235"/>
      <c r="G196" s="235"/>
      <c r="H196" s="235"/>
      <c r="I196" s="235"/>
      <c r="J196" s="129">
        <v>4155</v>
      </c>
      <c r="K196" s="128"/>
      <c r="L196" s="128"/>
      <c r="M196" s="128"/>
    </row>
    <row r="197" spans="1:13" x14ac:dyDescent="0.25">
      <c r="A197" s="242" t="s">
        <v>302</v>
      </c>
      <c r="B197" s="235"/>
      <c r="C197" s="235"/>
      <c r="D197" s="235"/>
      <c r="E197" s="235"/>
      <c r="F197" s="235"/>
      <c r="G197" s="235"/>
      <c r="H197" s="235"/>
      <c r="I197" s="235"/>
      <c r="J197" s="129">
        <v>4155</v>
      </c>
      <c r="K197" s="128"/>
      <c r="L197" s="128"/>
      <c r="M197" s="128"/>
    </row>
    <row r="198" spans="1:13" x14ac:dyDescent="0.25">
      <c r="A198" s="242" t="s">
        <v>308</v>
      </c>
      <c r="B198" s="235"/>
      <c r="C198" s="235"/>
      <c r="D198" s="235"/>
      <c r="E198" s="235"/>
      <c r="F198" s="235"/>
      <c r="G198" s="235"/>
      <c r="H198" s="235"/>
      <c r="I198" s="235"/>
      <c r="J198" s="129">
        <v>4383</v>
      </c>
      <c r="K198" s="128"/>
      <c r="L198" s="128"/>
      <c r="M198" s="128"/>
    </row>
    <row r="199" spans="1:13" x14ac:dyDescent="0.25">
      <c r="A199" s="242" t="s">
        <v>299</v>
      </c>
      <c r="B199" s="235"/>
      <c r="C199" s="235"/>
      <c r="D199" s="235"/>
      <c r="E199" s="235"/>
      <c r="F199" s="235"/>
      <c r="G199" s="235"/>
      <c r="H199" s="235"/>
      <c r="I199" s="235"/>
      <c r="J199" s="128"/>
      <c r="K199" s="128"/>
      <c r="L199" s="128"/>
      <c r="M199" s="128"/>
    </row>
    <row r="200" spans="1:13" x14ac:dyDescent="0.25">
      <c r="A200" s="242" t="s">
        <v>334</v>
      </c>
      <c r="B200" s="235"/>
      <c r="C200" s="235"/>
      <c r="D200" s="235"/>
      <c r="E200" s="235"/>
      <c r="F200" s="235"/>
      <c r="G200" s="235"/>
      <c r="H200" s="235"/>
      <c r="I200" s="235"/>
      <c r="J200" s="128"/>
      <c r="K200" s="128"/>
      <c r="L200" s="128"/>
      <c r="M200" s="128"/>
    </row>
    <row r="201" spans="1:13" x14ac:dyDescent="0.25">
      <c r="A201" s="242" t="s">
        <v>301</v>
      </c>
      <c r="B201" s="235"/>
      <c r="C201" s="235"/>
      <c r="D201" s="235"/>
      <c r="E201" s="235"/>
      <c r="F201" s="235"/>
      <c r="G201" s="235"/>
      <c r="H201" s="235"/>
      <c r="I201" s="235"/>
      <c r="J201" s="129">
        <v>8088</v>
      </c>
      <c r="K201" s="129">
        <v>1414</v>
      </c>
      <c r="L201" s="129">
        <v>2792</v>
      </c>
      <c r="M201" s="129">
        <v>469</v>
      </c>
    </row>
    <row r="202" spans="1:13" x14ac:dyDescent="0.25">
      <c r="A202" s="242" t="s">
        <v>302</v>
      </c>
      <c r="B202" s="235"/>
      <c r="C202" s="235"/>
      <c r="D202" s="235"/>
      <c r="E202" s="235"/>
      <c r="F202" s="235"/>
      <c r="G202" s="235"/>
      <c r="H202" s="235"/>
      <c r="I202" s="235"/>
      <c r="J202" s="129">
        <v>8169</v>
      </c>
      <c r="K202" s="129">
        <v>1475</v>
      </c>
      <c r="L202" s="129">
        <v>2812</v>
      </c>
      <c r="M202" s="129">
        <v>489</v>
      </c>
    </row>
    <row r="203" spans="1:13" x14ac:dyDescent="0.25">
      <c r="A203" s="242" t="s">
        <v>303</v>
      </c>
      <c r="B203" s="235"/>
      <c r="C203" s="235"/>
      <c r="D203" s="235"/>
      <c r="E203" s="235"/>
      <c r="F203" s="235"/>
      <c r="G203" s="235"/>
      <c r="H203" s="235"/>
      <c r="I203" s="235"/>
      <c r="J203" s="129">
        <v>9669</v>
      </c>
      <c r="K203" s="129">
        <v>1991</v>
      </c>
      <c r="L203" s="129">
        <v>3796</v>
      </c>
      <c r="M203" s="129">
        <v>660</v>
      </c>
    </row>
    <row r="204" spans="1:13" x14ac:dyDescent="0.25">
      <c r="A204" s="242" t="s">
        <v>304</v>
      </c>
      <c r="B204" s="235"/>
      <c r="C204" s="235"/>
      <c r="D204" s="235"/>
      <c r="E204" s="235"/>
      <c r="F204" s="235"/>
      <c r="G204" s="235"/>
      <c r="H204" s="235"/>
      <c r="I204" s="235"/>
      <c r="J204" s="129">
        <v>10826</v>
      </c>
      <c r="K204" s="129">
        <v>2389</v>
      </c>
      <c r="L204" s="129">
        <v>4555</v>
      </c>
      <c r="M204" s="129">
        <v>792</v>
      </c>
    </row>
    <row r="205" spans="1:13" x14ac:dyDescent="0.25">
      <c r="A205" s="242" t="s">
        <v>335</v>
      </c>
      <c r="B205" s="235"/>
      <c r="C205" s="235"/>
      <c r="D205" s="235"/>
      <c r="E205" s="235"/>
      <c r="F205" s="235"/>
      <c r="G205" s="235"/>
      <c r="H205" s="235"/>
      <c r="I205" s="235"/>
      <c r="J205" s="129">
        <v>3022</v>
      </c>
      <c r="K205" s="128"/>
      <c r="L205" s="128"/>
      <c r="M205" s="128"/>
    </row>
    <row r="206" spans="1:13" x14ac:dyDescent="0.25">
      <c r="A206" s="242" t="s">
        <v>336</v>
      </c>
      <c r="B206" s="235"/>
      <c r="C206" s="235"/>
      <c r="D206" s="235"/>
      <c r="E206" s="235"/>
      <c r="F206" s="235"/>
      <c r="G206" s="235"/>
      <c r="H206" s="235"/>
      <c r="I206" s="235"/>
      <c r="J206" s="129">
        <v>2068</v>
      </c>
      <c r="K206" s="128"/>
      <c r="L206" s="128"/>
      <c r="M206" s="128"/>
    </row>
    <row r="207" spans="1:13" x14ac:dyDescent="0.25">
      <c r="A207" s="242" t="s">
        <v>307</v>
      </c>
      <c r="B207" s="235"/>
      <c r="C207" s="235"/>
      <c r="D207" s="235"/>
      <c r="E207" s="235"/>
      <c r="F207" s="235"/>
      <c r="G207" s="235"/>
      <c r="H207" s="235"/>
      <c r="I207" s="235"/>
      <c r="J207" s="129">
        <v>15916</v>
      </c>
      <c r="K207" s="128"/>
      <c r="L207" s="128"/>
      <c r="M207" s="128"/>
    </row>
    <row r="208" spans="1:13" x14ac:dyDescent="0.25">
      <c r="A208" s="242" t="s">
        <v>337</v>
      </c>
      <c r="B208" s="235"/>
      <c r="C208" s="235"/>
      <c r="D208" s="235"/>
      <c r="E208" s="235"/>
      <c r="F208" s="235"/>
      <c r="G208" s="235"/>
      <c r="H208" s="235"/>
      <c r="I208" s="235"/>
      <c r="J208" s="128"/>
      <c r="K208" s="128"/>
      <c r="L208" s="128"/>
      <c r="M208" s="128"/>
    </row>
    <row r="209" spans="1:13" x14ac:dyDescent="0.25">
      <c r="A209" s="242" t="s">
        <v>301</v>
      </c>
      <c r="B209" s="235"/>
      <c r="C209" s="235"/>
      <c r="D209" s="235"/>
      <c r="E209" s="235"/>
      <c r="F209" s="235"/>
      <c r="G209" s="235"/>
      <c r="H209" s="235"/>
      <c r="I209" s="235"/>
      <c r="J209" s="129">
        <v>597</v>
      </c>
      <c r="K209" s="128"/>
      <c r="L209" s="128"/>
      <c r="M209" s="128"/>
    </row>
    <row r="210" spans="1:13" x14ac:dyDescent="0.25">
      <c r="A210" s="242" t="s">
        <v>302</v>
      </c>
      <c r="B210" s="235"/>
      <c r="C210" s="235"/>
      <c r="D210" s="235"/>
      <c r="E210" s="235"/>
      <c r="F210" s="235"/>
      <c r="G210" s="235"/>
      <c r="H210" s="235"/>
      <c r="I210" s="235"/>
      <c r="J210" s="129">
        <v>597</v>
      </c>
      <c r="K210" s="128"/>
      <c r="L210" s="128"/>
      <c r="M210" s="128"/>
    </row>
    <row r="211" spans="1:13" x14ac:dyDescent="0.25">
      <c r="A211" s="242" t="s">
        <v>304</v>
      </c>
      <c r="B211" s="235"/>
      <c r="C211" s="235"/>
      <c r="D211" s="235"/>
      <c r="E211" s="235"/>
      <c r="F211" s="235"/>
      <c r="G211" s="235"/>
      <c r="H211" s="235"/>
      <c r="I211" s="235"/>
      <c r="J211" s="129">
        <v>597</v>
      </c>
      <c r="K211" s="128"/>
      <c r="L211" s="128"/>
      <c r="M211" s="128"/>
    </row>
    <row r="212" spans="1:13" x14ac:dyDescent="0.25">
      <c r="A212" s="242" t="s">
        <v>308</v>
      </c>
      <c r="B212" s="235"/>
      <c r="C212" s="235"/>
      <c r="D212" s="235"/>
      <c r="E212" s="235"/>
      <c r="F212" s="235"/>
      <c r="G212" s="235"/>
      <c r="H212" s="235"/>
      <c r="I212" s="235"/>
      <c r="J212" s="129">
        <v>16513</v>
      </c>
      <c r="K212" s="128"/>
      <c r="L212" s="128"/>
      <c r="M212" s="128"/>
    </row>
    <row r="213" spans="1:13" x14ac:dyDescent="0.25">
      <c r="A213" s="242" t="s">
        <v>311</v>
      </c>
      <c r="B213" s="235"/>
      <c r="C213" s="235"/>
      <c r="D213" s="235"/>
      <c r="E213" s="235"/>
      <c r="F213" s="235"/>
      <c r="G213" s="235"/>
      <c r="H213" s="235"/>
      <c r="I213" s="235"/>
      <c r="J213" s="129">
        <v>20896</v>
      </c>
      <c r="K213" s="128"/>
      <c r="L213" s="128"/>
      <c r="M213" s="128"/>
    </row>
    <row r="214" spans="1:13" x14ac:dyDescent="0.25">
      <c r="A214" s="234" t="s">
        <v>338</v>
      </c>
      <c r="B214" s="235"/>
      <c r="C214" s="235"/>
      <c r="D214" s="235"/>
      <c r="E214" s="235"/>
      <c r="F214" s="235"/>
      <c r="G214" s="235"/>
      <c r="H214" s="235"/>
      <c r="I214" s="235"/>
      <c r="J214" s="131">
        <v>20896</v>
      </c>
      <c r="K214" s="128"/>
      <c r="L214" s="128"/>
      <c r="M214" s="128"/>
    </row>
    <row r="215" spans="1:13" x14ac:dyDescent="0.25">
      <c r="A215" s="242" t="s">
        <v>339</v>
      </c>
      <c r="B215" s="235"/>
      <c r="C215" s="235"/>
      <c r="D215" s="235"/>
      <c r="E215" s="235"/>
      <c r="F215" s="235"/>
      <c r="G215" s="235"/>
      <c r="H215" s="235"/>
      <c r="I215" s="235"/>
      <c r="J215" s="128"/>
      <c r="K215" s="128"/>
      <c r="L215" s="128"/>
      <c r="M215" s="128"/>
    </row>
    <row r="216" spans="1:13" x14ac:dyDescent="0.25">
      <c r="A216" s="242" t="s">
        <v>340</v>
      </c>
      <c r="B216" s="235"/>
      <c r="C216" s="235"/>
      <c r="D216" s="235"/>
      <c r="E216" s="235"/>
      <c r="F216" s="235"/>
      <c r="G216" s="235"/>
      <c r="H216" s="235"/>
      <c r="I216" s="235"/>
      <c r="J216" s="128"/>
      <c r="K216" s="128"/>
      <c r="L216" s="128"/>
      <c r="M216" s="128"/>
    </row>
    <row r="217" spans="1:13" x14ac:dyDescent="0.25">
      <c r="A217" s="242" t="s">
        <v>341</v>
      </c>
      <c r="B217" s="235"/>
      <c r="C217" s="235"/>
      <c r="D217" s="235"/>
      <c r="E217" s="235"/>
      <c r="F217" s="235"/>
      <c r="G217" s="235"/>
      <c r="H217" s="235"/>
      <c r="I217" s="235"/>
      <c r="J217" s="129">
        <v>8568</v>
      </c>
      <c r="K217" s="128"/>
      <c r="L217" s="128"/>
      <c r="M217" s="128"/>
    </row>
    <row r="218" spans="1:13" x14ac:dyDescent="0.25">
      <c r="A218" s="242" t="s">
        <v>342</v>
      </c>
      <c r="B218" s="235"/>
      <c r="C218" s="235"/>
      <c r="D218" s="235"/>
      <c r="E218" s="235"/>
      <c r="F218" s="235"/>
      <c r="G218" s="235"/>
      <c r="H218" s="235"/>
      <c r="I218" s="235"/>
      <c r="J218" s="129">
        <v>8568</v>
      </c>
      <c r="K218" s="128"/>
      <c r="L218" s="128"/>
      <c r="M218" s="128"/>
    </row>
    <row r="219" spans="1:13" x14ac:dyDescent="0.25">
      <c r="A219" s="242" t="s">
        <v>311</v>
      </c>
      <c r="B219" s="235"/>
      <c r="C219" s="235"/>
      <c r="D219" s="235"/>
      <c r="E219" s="235"/>
      <c r="F219" s="235"/>
      <c r="G219" s="235"/>
      <c r="H219" s="235"/>
      <c r="I219" s="235"/>
      <c r="J219" s="129">
        <v>8568</v>
      </c>
      <c r="K219" s="128"/>
      <c r="L219" s="128"/>
      <c r="M219" s="128"/>
    </row>
    <row r="220" spans="1:13" x14ac:dyDescent="0.25">
      <c r="A220" s="234" t="s">
        <v>343</v>
      </c>
      <c r="B220" s="235"/>
      <c r="C220" s="235"/>
      <c r="D220" s="235"/>
      <c r="E220" s="235"/>
      <c r="F220" s="235"/>
      <c r="G220" s="235"/>
      <c r="H220" s="235"/>
      <c r="I220" s="235"/>
      <c r="J220" s="131">
        <v>8568</v>
      </c>
      <c r="K220" s="128"/>
      <c r="L220" s="128"/>
      <c r="M220" s="128"/>
    </row>
    <row r="221" spans="1:13" x14ac:dyDescent="0.25">
      <c r="A221" s="242" t="s">
        <v>10</v>
      </c>
      <c r="B221" s="235"/>
      <c r="C221" s="235"/>
      <c r="D221" s="235"/>
      <c r="E221" s="235"/>
      <c r="F221" s="235"/>
      <c r="G221" s="235"/>
      <c r="H221" s="235"/>
      <c r="I221" s="235"/>
      <c r="J221" s="129">
        <v>418834</v>
      </c>
      <c r="K221" s="128"/>
      <c r="L221" s="128"/>
      <c r="M221" s="128"/>
    </row>
    <row r="222" spans="1:13" x14ac:dyDescent="0.25">
      <c r="A222" s="242" t="s">
        <v>11</v>
      </c>
      <c r="B222" s="235"/>
      <c r="C222" s="235"/>
      <c r="D222" s="235"/>
      <c r="E222" s="235"/>
      <c r="F222" s="235"/>
      <c r="G222" s="235"/>
      <c r="H222" s="235"/>
      <c r="I222" s="235"/>
      <c r="J222" s="128"/>
      <c r="K222" s="128"/>
      <c r="L222" s="128"/>
      <c r="M222" s="128"/>
    </row>
    <row r="223" spans="1:13" x14ac:dyDescent="0.25">
      <c r="A223" s="242" t="s">
        <v>12</v>
      </c>
      <c r="B223" s="235"/>
      <c r="C223" s="235"/>
      <c r="D223" s="235"/>
      <c r="E223" s="235"/>
      <c r="F223" s="235"/>
      <c r="G223" s="235"/>
      <c r="H223" s="235"/>
      <c r="I223" s="235"/>
      <c r="J223" s="129">
        <v>17440</v>
      </c>
      <c r="K223" s="128"/>
      <c r="L223" s="128"/>
      <c r="M223" s="128"/>
    </row>
    <row r="224" spans="1:13" x14ac:dyDescent="0.25">
      <c r="A224" s="242" t="s">
        <v>13</v>
      </c>
      <c r="B224" s="235"/>
      <c r="C224" s="235"/>
      <c r="D224" s="235"/>
      <c r="E224" s="235"/>
      <c r="F224" s="235"/>
      <c r="G224" s="235"/>
      <c r="H224" s="235"/>
      <c r="I224" s="235"/>
      <c r="J224" s="129">
        <v>4870</v>
      </c>
      <c r="K224" s="128"/>
      <c r="L224" s="128"/>
      <c r="M224" s="128"/>
    </row>
    <row r="225" spans="1:13" x14ac:dyDescent="0.25">
      <c r="A225" s="242" t="s">
        <v>14</v>
      </c>
      <c r="B225" s="235"/>
      <c r="C225" s="235"/>
      <c r="D225" s="235"/>
      <c r="E225" s="235"/>
      <c r="F225" s="235"/>
      <c r="G225" s="235"/>
      <c r="H225" s="235"/>
      <c r="I225" s="235"/>
      <c r="J225" s="129">
        <v>4119</v>
      </c>
      <c r="K225" s="128"/>
      <c r="L225" s="128"/>
      <c r="M225" s="128"/>
    </row>
    <row r="226" spans="1:13" x14ac:dyDescent="0.25">
      <c r="A226" s="242" t="s">
        <v>0</v>
      </c>
      <c r="B226" s="235"/>
      <c r="C226" s="235"/>
      <c r="D226" s="235"/>
      <c r="E226" s="235"/>
      <c r="F226" s="235"/>
      <c r="G226" s="235"/>
      <c r="H226" s="235"/>
      <c r="I226" s="235"/>
      <c r="J226" s="129">
        <v>386701</v>
      </c>
      <c r="K226" s="128"/>
      <c r="L226" s="128"/>
      <c r="M226" s="128"/>
    </row>
    <row r="227" spans="1:13" x14ac:dyDescent="0.25">
      <c r="A227" s="242" t="s">
        <v>15</v>
      </c>
      <c r="B227" s="235"/>
      <c r="C227" s="235"/>
      <c r="D227" s="235"/>
      <c r="E227" s="235"/>
      <c r="F227" s="235"/>
      <c r="G227" s="235"/>
      <c r="H227" s="235"/>
      <c r="I227" s="235"/>
      <c r="J227" s="129">
        <v>3848</v>
      </c>
      <c r="K227" s="128"/>
      <c r="L227" s="128"/>
      <c r="M227" s="128"/>
    </row>
    <row r="228" spans="1:13" x14ac:dyDescent="0.25">
      <c r="A228" s="242" t="s">
        <v>16</v>
      </c>
      <c r="B228" s="235"/>
      <c r="C228" s="235"/>
      <c r="D228" s="235"/>
      <c r="E228" s="235"/>
      <c r="F228" s="235"/>
      <c r="G228" s="235"/>
      <c r="H228" s="235"/>
      <c r="I228" s="235"/>
      <c r="J228" s="129">
        <v>2665</v>
      </c>
      <c r="K228" s="128"/>
      <c r="L228" s="128"/>
      <c r="M228" s="128"/>
    </row>
    <row r="229" spans="1:13" x14ac:dyDescent="0.25">
      <c r="A229" s="234" t="s">
        <v>17</v>
      </c>
      <c r="B229" s="235"/>
      <c r="C229" s="235"/>
      <c r="D229" s="235"/>
      <c r="E229" s="235"/>
      <c r="F229" s="235"/>
      <c r="G229" s="235"/>
      <c r="H229" s="235"/>
      <c r="I229" s="235"/>
      <c r="J229" s="131">
        <v>418834</v>
      </c>
      <c r="K229" s="128"/>
      <c r="L229" s="128"/>
      <c r="M229" s="128"/>
    </row>
    <row r="230" spans="1:13" x14ac:dyDescent="0.25">
      <c r="A230" s="8"/>
      <c r="B230" s="1"/>
      <c r="C230" s="6"/>
      <c r="D230" s="71"/>
      <c r="E230" s="75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8"/>
      <c r="B231" s="1"/>
      <c r="C231" s="6"/>
      <c r="D231" s="71"/>
      <c r="E231" s="75"/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8"/>
      <c r="B232" s="1"/>
      <c r="C232" s="6"/>
      <c r="D232" s="71"/>
      <c r="E232" s="75"/>
      <c r="F232" s="2"/>
      <c r="G232" s="2"/>
      <c r="H232" s="2"/>
      <c r="I232" s="2"/>
      <c r="J232" s="2"/>
      <c r="K232" s="2"/>
      <c r="L232" s="2"/>
      <c r="M232" s="2"/>
    </row>
    <row r="233" spans="1:13" x14ac:dyDescent="0.25">
      <c r="A233" s="245"/>
      <c r="B233" s="246"/>
      <c r="C233" s="246"/>
      <c r="D233" s="246"/>
      <c r="E233" s="246"/>
      <c r="F233" s="246"/>
      <c r="G233" s="246"/>
      <c r="H233" s="246"/>
      <c r="I233" s="246"/>
      <c r="J233" s="246"/>
      <c r="K233" s="246"/>
      <c r="L233" s="246"/>
      <c r="M233" s="246"/>
    </row>
    <row r="234" spans="1:13" x14ac:dyDescent="0.25">
      <c r="A234" s="247"/>
      <c r="B234" s="246"/>
      <c r="C234" s="246"/>
      <c r="D234" s="246"/>
      <c r="E234" s="246"/>
      <c r="F234" s="246"/>
      <c r="G234" s="246"/>
      <c r="H234" s="246"/>
      <c r="I234" s="246"/>
      <c r="J234" s="246"/>
      <c r="K234" s="246"/>
      <c r="L234" s="246"/>
      <c r="M234" s="246"/>
    </row>
  </sheetData>
  <mergeCells count="148">
    <mergeCell ref="A229:I229"/>
    <mergeCell ref="A233:M233"/>
    <mergeCell ref="A234:M234"/>
    <mergeCell ref="A224:I224"/>
    <mergeCell ref="A225:I225"/>
    <mergeCell ref="A226:I226"/>
    <mergeCell ref="A227:I227"/>
    <mergeCell ref="A228:I228"/>
    <mergeCell ref="A219:I219"/>
    <mergeCell ref="A220:I220"/>
    <mergeCell ref="A221:I221"/>
    <mergeCell ref="A222:I222"/>
    <mergeCell ref="A223:I223"/>
    <mergeCell ref="A214:I214"/>
    <mergeCell ref="A215:I215"/>
    <mergeCell ref="A216:I216"/>
    <mergeCell ref="A217:I217"/>
    <mergeCell ref="A218:I218"/>
    <mergeCell ref="A209:I209"/>
    <mergeCell ref="A210:I210"/>
    <mergeCell ref="A211:I211"/>
    <mergeCell ref="A212:I212"/>
    <mergeCell ref="A213:I213"/>
    <mergeCell ref="A204:I204"/>
    <mergeCell ref="A205:I205"/>
    <mergeCell ref="A206:I206"/>
    <mergeCell ref="A207:I207"/>
    <mergeCell ref="A208:I208"/>
    <mergeCell ref="A199:I199"/>
    <mergeCell ref="A200:I200"/>
    <mergeCell ref="A201:I201"/>
    <mergeCell ref="A202:I202"/>
    <mergeCell ref="A203:I203"/>
    <mergeCell ref="A194:I194"/>
    <mergeCell ref="A195:I195"/>
    <mergeCell ref="A196:I196"/>
    <mergeCell ref="A197:I197"/>
    <mergeCell ref="A198:I198"/>
    <mergeCell ref="A189:I189"/>
    <mergeCell ref="A190:I190"/>
    <mergeCell ref="A191:I191"/>
    <mergeCell ref="A192:I192"/>
    <mergeCell ref="A193:I193"/>
    <mergeCell ref="A184:I184"/>
    <mergeCell ref="A185:I185"/>
    <mergeCell ref="A186:I186"/>
    <mergeCell ref="A187:I187"/>
    <mergeCell ref="A188:I188"/>
    <mergeCell ref="A179:I179"/>
    <mergeCell ref="A180:I180"/>
    <mergeCell ref="A181:I181"/>
    <mergeCell ref="A182:I182"/>
    <mergeCell ref="A183:I183"/>
    <mergeCell ref="A174:I174"/>
    <mergeCell ref="A175:I175"/>
    <mergeCell ref="A176:I176"/>
    <mergeCell ref="A177:I177"/>
    <mergeCell ref="A178:I178"/>
    <mergeCell ref="A169:I169"/>
    <mergeCell ref="A170:I170"/>
    <mergeCell ref="A171:I171"/>
    <mergeCell ref="A172:I172"/>
    <mergeCell ref="A173:I173"/>
    <mergeCell ref="A164:I164"/>
    <mergeCell ref="A165:I165"/>
    <mergeCell ref="A166:I166"/>
    <mergeCell ref="A167:I167"/>
    <mergeCell ref="A168:I168"/>
    <mergeCell ref="A159:I159"/>
    <mergeCell ref="A160:I160"/>
    <mergeCell ref="A161:I161"/>
    <mergeCell ref="A162:I162"/>
    <mergeCell ref="A163:I163"/>
    <mergeCell ref="A154:I154"/>
    <mergeCell ref="A155:I155"/>
    <mergeCell ref="A156:I156"/>
    <mergeCell ref="A157:I157"/>
    <mergeCell ref="A158:I158"/>
    <mergeCell ref="A149:I149"/>
    <mergeCell ref="A150:I150"/>
    <mergeCell ref="A151:I151"/>
    <mergeCell ref="A152:I152"/>
    <mergeCell ref="A153:I153"/>
    <mergeCell ref="A144:I144"/>
    <mergeCell ref="A145:I145"/>
    <mergeCell ref="A146:I146"/>
    <mergeCell ref="A147:I147"/>
    <mergeCell ref="A148:I148"/>
    <mergeCell ref="A139:I139"/>
    <mergeCell ref="A140:I140"/>
    <mergeCell ref="A141:I141"/>
    <mergeCell ref="A142:I142"/>
    <mergeCell ref="A143:I143"/>
    <mergeCell ref="A134:I134"/>
    <mergeCell ref="A135:I135"/>
    <mergeCell ref="A136:I136"/>
    <mergeCell ref="A137:I137"/>
    <mergeCell ref="A138:I138"/>
    <mergeCell ref="A129:I129"/>
    <mergeCell ref="A130:I130"/>
    <mergeCell ref="A131:I131"/>
    <mergeCell ref="A132:I132"/>
    <mergeCell ref="A133:I133"/>
    <mergeCell ref="A124:I124"/>
    <mergeCell ref="A125:I125"/>
    <mergeCell ref="A126:I126"/>
    <mergeCell ref="A127:I127"/>
    <mergeCell ref="A128:I128"/>
    <mergeCell ref="A119:I119"/>
    <mergeCell ref="A120:I120"/>
    <mergeCell ref="A121:I121"/>
    <mergeCell ref="A122:I122"/>
    <mergeCell ref="A123:I123"/>
    <mergeCell ref="A114:I114"/>
    <mergeCell ref="A115:I115"/>
    <mergeCell ref="A116:I116"/>
    <mergeCell ref="A117:I117"/>
    <mergeCell ref="A118:I118"/>
    <mergeCell ref="A75:M75"/>
    <mergeCell ref="A110:I110"/>
    <mergeCell ref="A111:M111"/>
    <mergeCell ref="A112:I112"/>
    <mergeCell ref="A113:I113"/>
    <mergeCell ref="A39:M39"/>
    <mergeCell ref="A47:M47"/>
    <mergeCell ref="A53:M53"/>
    <mergeCell ref="A74:I74"/>
    <mergeCell ref="D25:D27"/>
    <mergeCell ref="E25:E27"/>
    <mergeCell ref="F25:I25"/>
    <mergeCell ref="J25:M25"/>
    <mergeCell ref="F26:F27"/>
    <mergeCell ref="G26:I26"/>
    <mergeCell ref="J26:J27"/>
    <mergeCell ref="K26:M26"/>
    <mergeCell ref="A52:I52"/>
    <mergeCell ref="A46:I46"/>
    <mergeCell ref="E16:F16"/>
    <mergeCell ref="E17:F17"/>
    <mergeCell ref="E18:F18"/>
    <mergeCell ref="E19:F19"/>
    <mergeCell ref="E20:F20"/>
    <mergeCell ref="A38:I38"/>
    <mergeCell ref="E21:F21"/>
    <mergeCell ref="A25:A27"/>
    <mergeCell ref="B25:B27"/>
    <mergeCell ref="C25:C27"/>
    <mergeCell ref="A29:M29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312-2825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topLeftCell="A154" workbookViewId="0">
      <selection activeCell="D9" sqref="D9"/>
    </sheetView>
  </sheetViews>
  <sheetFormatPr defaultRowHeight="13.2" x14ac:dyDescent="0.25"/>
  <cols>
    <col min="2" max="2" width="22.5546875" customWidth="1"/>
    <col min="3" max="3" width="31.5546875" customWidth="1"/>
  </cols>
  <sheetData>
    <row r="1" spans="1:13" x14ac:dyDescent="0.25">
      <c r="A1" s="73" t="s">
        <v>90</v>
      </c>
      <c r="B1" s="1"/>
      <c r="C1" s="6"/>
      <c r="D1" s="71"/>
      <c r="E1" s="75"/>
      <c r="F1" s="2"/>
      <c r="G1" s="2"/>
      <c r="H1" s="2"/>
      <c r="I1" s="2"/>
      <c r="J1" s="73" t="s">
        <v>91</v>
      </c>
      <c r="K1" s="2"/>
      <c r="L1" s="2"/>
      <c r="M1" s="2"/>
    </row>
    <row r="2" spans="1:13" x14ac:dyDescent="0.25">
      <c r="A2" s="4"/>
      <c r="B2" s="1"/>
      <c r="C2" s="6"/>
      <c r="D2" s="71"/>
      <c r="E2" s="75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71"/>
      <c r="E3" s="75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 t="s">
        <v>112</v>
      </c>
      <c r="B4" s="1"/>
      <c r="C4" s="6"/>
      <c r="D4" s="71"/>
      <c r="E4" s="75"/>
      <c r="F4" s="2"/>
      <c r="G4" s="2"/>
      <c r="H4" s="2"/>
      <c r="I4" s="2"/>
      <c r="J4" s="4" t="s">
        <v>112</v>
      </c>
      <c r="K4" s="2"/>
      <c r="L4" s="2"/>
      <c r="M4" s="2"/>
    </row>
    <row r="5" spans="1:13" x14ac:dyDescent="0.25">
      <c r="A5" s="76" t="s">
        <v>113</v>
      </c>
      <c r="B5" s="1"/>
      <c r="C5" s="6"/>
      <c r="D5" s="71"/>
      <c r="E5" s="75"/>
      <c r="F5" s="2"/>
      <c r="G5" s="2"/>
      <c r="H5" s="2"/>
      <c r="I5" s="2"/>
      <c r="J5" s="76" t="s">
        <v>114</v>
      </c>
      <c r="K5" s="2"/>
      <c r="L5" s="2"/>
      <c r="M5" s="2"/>
    </row>
    <row r="6" spans="1:13" ht="13.8" x14ac:dyDescent="0.25">
      <c r="A6" s="8"/>
      <c r="B6" s="1"/>
      <c r="C6" s="102"/>
      <c r="D6" s="103"/>
      <c r="E6" s="103"/>
      <c r="F6" s="104"/>
      <c r="G6" s="104"/>
      <c r="H6" s="103"/>
      <c r="I6" s="104"/>
      <c r="J6" s="104"/>
      <c r="K6" s="2"/>
      <c r="L6" s="2"/>
      <c r="M6" s="2"/>
    </row>
    <row r="7" spans="1:13" ht="14.4" x14ac:dyDescent="0.25">
      <c r="A7" s="8"/>
      <c r="B7" s="1"/>
      <c r="C7" s="76"/>
      <c r="D7" s="8"/>
      <c r="E7" s="105" t="s">
        <v>2</v>
      </c>
      <c r="F7" s="106"/>
      <c r="G7" s="106"/>
      <c r="H7" s="2"/>
      <c r="I7" s="107"/>
      <c r="J7" s="2"/>
      <c r="K7" s="2"/>
      <c r="L7" s="2"/>
      <c r="M7" s="2"/>
    </row>
    <row r="8" spans="1:13" ht="14.4" x14ac:dyDescent="0.25">
      <c r="A8" s="8"/>
      <c r="B8" s="1"/>
      <c r="C8" s="76"/>
      <c r="D8" s="8"/>
      <c r="E8" s="105"/>
      <c r="F8" s="106"/>
      <c r="G8" s="106"/>
      <c r="H8" s="2"/>
      <c r="I8" s="107"/>
      <c r="J8" s="2"/>
      <c r="K8" s="2"/>
      <c r="L8" s="2"/>
      <c r="M8" s="2"/>
    </row>
    <row r="9" spans="1:13" ht="15.6" x14ac:dyDescent="0.25">
      <c r="A9" s="8"/>
      <c r="B9" s="1"/>
      <c r="C9" s="76"/>
      <c r="D9" s="108" t="s">
        <v>505</v>
      </c>
      <c r="E9" s="75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76"/>
      <c r="D10" s="109" t="s">
        <v>31</v>
      </c>
      <c r="E10" s="75"/>
      <c r="F10" s="2"/>
      <c r="G10" s="2"/>
      <c r="H10" s="2"/>
      <c r="I10" s="110"/>
      <c r="J10" s="2"/>
      <c r="K10" s="2"/>
      <c r="L10" s="2"/>
      <c r="M10" s="2"/>
    </row>
    <row r="11" spans="1:13" x14ac:dyDescent="0.25">
      <c r="A11" s="8"/>
      <c r="B11" s="1"/>
      <c r="C11" s="111"/>
      <c r="D11" s="8"/>
      <c r="E11" s="112"/>
      <c r="F11" s="113"/>
      <c r="G11" s="113"/>
      <c r="H11" s="2"/>
      <c r="I11" s="7"/>
      <c r="J11" s="2"/>
      <c r="K11" s="2"/>
      <c r="L11" s="2"/>
      <c r="M11" s="2"/>
    </row>
    <row r="12" spans="1:13" ht="13.8" x14ac:dyDescent="0.25">
      <c r="A12" s="8"/>
      <c r="B12" s="114" t="s">
        <v>3</v>
      </c>
      <c r="C12" s="115" t="s">
        <v>346</v>
      </c>
      <c r="D12" s="103"/>
      <c r="E12" s="116"/>
      <c r="F12" s="117"/>
      <c r="G12" s="117"/>
      <c r="H12" s="118"/>
      <c r="I12" s="104"/>
      <c r="J12" s="104"/>
      <c r="K12" s="2"/>
      <c r="L12" s="2"/>
      <c r="M12" s="2"/>
    </row>
    <row r="13" spans="1:13" ht="13.8" x14ac:dyDescent="0.25">
      <c r="A13" s="8"/>
      <c r="B13" s="1"/>
      <c r="C13" s="119"/>
      <c r="D13" s="8"/>
      <c r="E13" s="74" t="s">
        <v>30</v>
      </c>
      <c r="F13" s="2"/>
      <c r="G13" s="106"/>
      <c r="H13" s="109"/>
      <c r="I13" s="106"/>
      <c r="J13" s="106"/>
      <c r="K13" s="2"/>
      <c r="L13" s="2"/>
      <c r="M13" s="2"/>
    </row>
    <row r="14" spans="1:13" x14ac:dyDescent="0.25">
      <c r="A14" s="120"/>
      <c r="B14" s="121"/>
      <c r="C14" s="76"/>
      <c r="D14" s="8"/>
      <c r="E14" s="122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23" t="s">
        <v>347</v>
      </c>
      <c r="D15" s="8"/>
      <c r="E15" s="7"/>
      <c r="F15" s="2"/>
      <c r="G15" s="2"/>
      <c r="H15" s="2"/>
      <c r="I15" s="123"/>
      <c r="J15" s="123"/>
      <c r="K15" s="2"/>
      <c r="L15" s="2"/>
      <c r="M15" s="2"/>
    </row>
    <row r="16" spans="1:13" ht="13.8" x14ac:dyDescent="0.25">
      <c r="A16" s="109"/>
      <c r="B16" s="124"/>
      <c r="C16" s="123" t="s">
        <v>34</v>
      </c>
      <c r="D16" s="125"/>
      <c r="E16" s="232" t="s">
        <v>348</v>
      </c>
      <c r="F16" s="233"/>
      <c r="G16" s="126" t="s">
        <v>29</v>
      </c>
      <c r="H16" s="125"/>
      <c r="I16" s="123"/>
      <c r="J16" s="123"/>
      <c r="K16" s="125"/>
      <c r="L16" s="125"/>
      <c r="M16" s="125"/>
    </row>
    <row r="17" spans="1:13" ht="13.8" x14ac:dyDescent="0.25">
      <c r="A17" s="109"/>
      <c r="B17" s="124"/>
      <c r="C17" s="123" t="s">
        <v>66</v>
      </c>
      <c r="D17" s="109"/>
      <c r="E17" s="232" t="s">
        <v>349</v>
      </c>
      <c r="F17" s="233"/>
      <c r="G17" s="126" t="s">
        <v>29</v>
      </c>
      <c r="H17" s="125"/>
      <c r="I17" s="123"/>
      <c r="J17" s="123"/>
      <c r="K17" s="125"/>
      <c r="L17" s="125"/>
      <c r="M17" s="125"/>
    </row>
    <row r="18" spans="1:13" ht="13.8" x14ac:dyDescent="0.25">
      <c r="A18" s="109"/>
      <c r="B18" s="124"/>
      <c r="C18" s="123" t="s">
        <v>18</v>
      </c>
      <c r="D18" s="109"/>
      <c r="E18" s="232" t="s">
        <v>350</v>
      </c>
      <c r="F18" s="233"/>
      <c r="G18" s="126" t="s">
        <v>19</v>
      </c>
      <c r="H18" s="125"/>
      <c r="I18" s="123"/>
      <c r="J18" s="123"/>
      <c r="K18" s="125"/>
      <c r="L18" s="125"/>
      <c r="M18" s="125"/>
    </row>
    <row r="19" spans="1:13" ht="13.8" x14ac:dyDescent="0.25">
      <c r="A19" s="8"/>
      <c r="B19" s="1"/>
      <c r="C19" s="127" t="s">
        <v>123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/>
      <c r="B20" s="1"/>
      <c r="C20" s="76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/>
      <c r="B21" s="1"/>
      <c r="C21" s="76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36" t="s">
        <v>4</v>
      </c>
      <c r="B22" s="238" t="s">
        <v>92</v>
      </c>
      <c r="C22" s="236" t="s">
        <v>65</v>
      </c>
      <c r="D22" s="236" t="s">
        <v>64</v>
      </c>
      <c r="E22" s="236" t="s">
        <v>63</v>
      </c>
      <c r="F22" s="236" t="s">
        <v>28</v>
      </c>
      <c r="G22" s="237"/>
      <c r="H22" s="237"/>
      <c r="I22" s="237"/>
      <c r="J22" s="236" t="s">
        <v>27</v>
      </c>
      <c r="K22" s="237"/>
      <c r="L22" s="237"/>
      <c r="M22" s="237"/>
    </row>
    <row r="23" spans="1:13" x14ac:dyDescent="0.25">
      <c r="A23" s="237"/>
      <c r="B23" s="239"/>
      <c r="C23" s="240"/>
      <c r="D23" s="236"/>
      <c r="E23" s="236"/>
      <c r="F23" s="236" t="s">
        <v>5</v>
      </c>
      <c r="G23" s="236" t="s">
        <v>62</v>
      </c>
      <c r="H23" s="237"/>
      <c r="I23" s="237"/>
      <c r="J23" s="236" t="s">
        <v>5</v>
      </c>
      <c r="K23" s="236" t="s">
        <v>62</v>
      </c>
      <c r="L23" s="237"/>
      <c r="M23" s="237"/>
    </row>
    <row r="24" spans="1:13" x14ac:dyDescent="0.25">
      <c r="A24" s="237"/>
      <c r="B24" s="239"/>
      <c r="C24" s="240"/>
      <c r="D24" s="236"/>
      <c r="E24" s="236"/>
      <c r="F24" s="237"/>
      <c r="G24" s="95" t="s">
        <v>61</v>
      </c>
      <c r="H24" s="95" t="s">
        <v>124</v>
      </c>
      <c r="I24" s="95" t="s">
        <v>60</v>
      </c>
      <c r="J24" s="237"/>
      <c r="K24" s="95" t="s">
        <v>61</v>
      </c>
      <c r="L24" s="95" t="s">
        <v>124</v>
      </c>
      <c r="M24" s="95" t="s">
        <v>60</v>
      </c>
    </row>
    <row r="25" spans="1:13" x14ac:dyDescent="0.25">
      <c r="A25" s="5">
        <v>1</v>
      </c>
      <c r="B25" s="97">
        <v>2</v>
      </c>
      <c r="C25" s="95">
        <v>3</v>
      </c>
      <c r="D25" s="95">
        <v>4</v>
      </c>
      <c r="E25" s="9">
        <v>5</v>
      </c>
      <c r="F25" s="96">
        <v>6</v>
      </c>
      <c r="G25" s="96">
        <v>7</v>
      </c>
      <c r="H25" s="96">
        <v>8</v>
      </c>
      <c r="I25" s="96">
        <v>9</v>
      </c>
      <c r="J25" s="96">
        <v>10</v>
      </c>
      <c r="K25" s="96">
        <v>11</v>
      </c>
      <c r="L25" s="96">
        <v>12</v>
      </c>
      <c r="M25" s="96">
        <v>13</v>
      </c>
    </row>
    <row r="26" spans="1:13" x14ac:dyDescent="0.25">
      <c r="A26" s="241" t="s">
        <v>351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</row>
    <row r="27" spans="1:13" ht="47.4" x14ac:dyDescent="0.25">
      <c r="A27" s="5"/>
      <c r="B27" s="48" t="s">
        <v>352</v>
      </c>
      <c r="C27" s="94" t="s">
        <v>353</v>
      </c>
      <c r="D27" s="9" t="s">
        <v>88</v>
      </c>
      <c r="E27" s="49">
        <v>1</v>
      </c>
      <c r="F27" s="129">
        <v>138.43</v>
      </c>
      <c r="G27" s="129">
        <v>108.09</v>
      </c>
      <c r="H27" s="129">
        <v>15.2</v>
      </c>
      <c r="I27" s="129">
        <v>0.55000000000000004</v>
      </c>
      <c r="J27" s="128">
        <v>138</v>
      </c>
      <c r="K27" s="128">
        <v>108</v>
      </c>
      <c r="L27" s="128">
        <v>15</v>
      </c>
      <c r="M27" s="128">
        <v>1</v>
      </c>
    </row>
    <row r="28" spans="1:13" ht="71.400000000000006" x14ac:dyDescent="0.25">
      <c r="A28" s="5"/>
      <c r="B28" s="48" t="s">
        <v>354</v>
      </c>
      <c r="C28" s="94" t="s">
        <v>355</v>
      </c>
      <c r="D28" s="9" t="s">
        <v>57</v>
      </c>
      <c r="E28" s="49">
        <v>1</v>
      </c>
      <c r="F28" s="129">
        <v>2900.29</v>
      </c>
      <c r="G28" s="128"/>
      <c r="H28" s="128"/>
      <c r="I28" s="128"/>
      <c r="J28" s="128">
        <v>2900</v>
      </c>
      <c r="K28" s="128"/>
      <c r="L28" s="128"/>
      <c r="M28" s="128"/>
    </row>
    <row r="29" spans="1:13" ht="64.8" x14ac:dyDescent="0.25">
      <c r="A29" s="5"/>
      <c r="B29" s="48" t="s">
        <v>356</v>
      </c>
      <c r="C29" s="94" t="s">
        <v>357</v>
      </c>
      <c r="D29" s="9" t="s">
        <v>58</v>
      </c>
      <c r="E29" s="49">
        <v>1</v>
      </c>
      <c r="F29" s="129">
        <v>70.98</v>
      </c>
      <c r="G29" s="129">
        <v>31.7</v>
      </c>
      <c r="H29" s="129">
        <v>4.8899999999999997</v>
      </c>
      <c r="I29" s="129">
        <v>0.18</v>
      </c>
      <c r="J29" s="128">
        <v>71</v>
      </c>
      <c r="K29" s="128">
        <v>32</v>
      </c>
      <c r="L29" s="128">
        <v>5</v>
      </c>
      <c r="M29" s="128"/>
    </row>
    <row r="30" spans="1:13" ht="61.2" x14ac:dyDescent="0.25">
      <c r="A30" s="5"/>
      <c r="B30" s="48" t="s">
        <v>358</v>
      </c>
      <c r="C30" s="94" t="s">
        <v>359</v>
      </c>
      <c r="D30" s="9" t="s">
        <v>57</v>
      </c>
      <c r="E30" s="49">
        <v>1</v>
      </c>
      <c r="F30" s="129">
        <v>1305.3499999999999</v>
      </c>
      <c r="G30" s="128"/>
      <c r="H30" s="128"/>
      <c r="I30" s="128"/>
      <c r="J30" s="128">
        <v>1305</v>
      </c>
      <c r="K30" s="128"/>
      <c r="L30" s="128"/>
      <c r="M30" s="128"/>
    </row>
    <row r="31" spans="1:13" ht="47.4" x14ac:dyDescent="0.25">
      <c r="A31" s="5"/>
      <c r="B31" s="48" t="s">
        <v>360</v>
      </c>
      <c r="C31" s="94" t="s">
        <v>361</v>
      </c>
      <c r="D31" s="9" t="s">
        <v>83</v>
      </c>
      <c r="E31" s="47" t="s">
        <v>362</v>
      </c>
      <c r="F31" s="129">
        <v>39</v>
      </c>
      <c r="G31" s="128"/>
      <c r="H31" s="128"/>
      <c r="I31" s="128"/>
      <c r="J31" s="128">
        <v>21</v>
      </c>
      <c r="K31" s="128"/>
      <c r="L31" s="128"/>
      <c r="M31" s="128"/>
    </row>
    <row r="32" spans="1:13" ht="64.8" x14ac:dyDescent="0.25">
      <c r="A32" s="5"/>
      <c r="B32" s="48" t="s">
        <v>363</v>
      </c>
      <c r="C32" s="94" t="s">
        <v>364</v>
      </c>
      <c r="D32" s="9" t="s">
        <v>365</v>
      </c>
      <c r="E32" s="47" t="s">
        <v>366</v>
      </c>
      <c r="F32" s="129">
        <v>1821</v>
      </c>
      <c r="G32" s="129">
        <v>1232.74</v>
      </c>
      <c r="H32" s="129">
        <v>124.57</v>
      </c>
      <c r="I32" s="129">
        <v>5.0999999999999996</v>
      </c>
      <c r="J32" s="128">
        <v>95</v>
      </c>
      <c r="K32" s="128">
        <v>64</v>
      </c>
      <c r="L32" s="128">
        <v>6</v>
      </c>
      <c r="M32" s="128"/>
    </row>
    <row r="33" spans="1:13" ht="47.4" x14ac:dyDescent="0.25">
      <c r="A33" s="5"/>
      <c r="B33" s="48" t="s">
        <v>367</v>
      </c>
      <c r="C33" s="94" t="s">
        <v>368</v>
      </c>
      <c r="D33" s="9" t="s">
        <v>83</v>
      </c>
      <c r="E33" s="47" t="s">
        <v>369</v>
      </c>
      <c r="F33" s="129">
        <v>265.49</v>
      </c>
      <c r="G33" s="128"/>
      <c r="H33" s="128"/>
      <c r="I33" s="128"/>
      <c r="J33" s="128">
        <v>1381</v>
      </c>
      <c r="K33" s="128"/>
      <c r="L33" s="128"/>
      <c r="M33" s="128"/>
    </row>
    <row r="34" spans="1:13" ht="47.4" x14ac:dyDescent="0.25">
      <c r="A34" s="5"/>
      <c r="B34" s="48" t="s">
        <v>370</v>
      </c>
      <c r="C34" s="94" t="s">
        <v>371</v>
      </c>
      <c r="D34" s="9" t="s">
        <v>71</v>
      </c>
      <c r="E34" s="47" t="s">
        <v>372</v>
      </c>
      <c r="F34" s="129">
        <v>9467.64</v>
      </c>
      <c r="G34" s="128"/>
      <c r="H34" s="128"/>
      <c r="I34" s="128"/>
      <c r="J34" s="128">
        <v>76</v>
      </c>
      <c r="K34" s="128"/>
      <c r="L34" s="128"/>
      <c r="M34" s="128"/>
    </row>
    <row r="35" spans="1:13" ht="47.4" x14ac:dyDescent="0.25">
      <c r="A35" s="5"/>
      <c r="B35" s="48" t="s">
        <v>373</v>
      </c>
      <c r="C35" s="94" t="s">
        <v>374</v>
      </c>
      <c r="D35" s="9" t="s">
        <v>375</v>
      </c>
      <c r="E35" s="47" t="s">
        <v>376</v>
      </c>
      <c r="F35" s="129">
        <v>1155.74</v>
      </c>
      <c r="G35" s="129">
        <v>77.900000000000006</v>
      </c>
      <c r="H35" s="129">
        <v>14.44</v>
      </c>
      <c r="I35" s="128"/>
      <c r="J35" s="128">
        <v>121</v>
      </c>
      <c r="K35" s="128">
        <v>8</v>
      </c>
      <c r="L35" s="128">
        <v>2</v>
      </c>
      <c r="M35" s="128"/>
    </row>
    <row r="36" spans="1:13" ht="61.2" x14ac:dyDescent="0.25">
      <c r="A36" s="5"/>
      <c r="B36" s="48" t="s">
        <v>377</v>
      </c>
      <c r="C36" s="94" t="s">
        <v>378</v>
      </c>
      <c r="D36" s="9" t="s">
        <v>57</v>
      </c>
      <c r="E36" s="49">
        <v>1</v>
      </c>
      <c r="F36" s="129">
        <v>16.71</v>
      </c>
      <c r="G36" s="128"/>
      <c r="H36" s="128"/>
      <c r="I36" s="128"/>
      <c r="J36" s="128">
        <v>17</v>
      </c>
      <c r="K36" s="128"/>
      <c r="L36" s="128"/>
      <c r="M36" s="128"/>
    </row>
    <row r="37" spans="1:13" ht="47.4" x14ac:dyDescent="0.25">
      <c r="A37" s="5"/>
      <c r="B37" s="48" t="s">
        <v>379</v>
      </c>
      <c r="C37" s="94" t="s">
        <v>380</v>
      </c>
      <c r="D37" s="9" t="s">
        <v>57</v>
      </c>
      <c r="E37" s="49">
        <v>1</v>
      </c>
      <c r="F37" s="129">
        <v>445.25</v>
      </c>
      <c r="G37" s="128"/>
      <c r="H37" s="128"/>
      <c r="I37" s="128"/>
      <c r="J37" s="128">
        <v>445</v>
      </c>
      <c r="K37" s="128"/>
      <c r="L37" s="128"/>
      <c r="M37" s="128"/>
    </row>
    <row r="38" spans="1:13" x14ac:dyDescent="0.25">
      <c r="A38" s="234" t="s">
        <v>381</v>
      </c>
      <c r="B38" s="235"/>
      <c r="C38" s="235"/>
      <c r="D38" s="235"/>
      <c r="E38" s="235"/>
      <c r="F38" s="235"/>
      <c r="G38" s="235"/>
      <c r="H38" s="235"/>
      <c r="I38" s="235"/>
      <c r="J38" s="131">
        <v>7492</v>
      </c>
      <c r="K38" s="128"/>
      <c r="L38" s="128"/>
      <c r="M38" s="128"/>
    </row>
    <row r="39" spans="1:13" x14ac:dyDescent="0.25">
      <c r="A39" s="241" t="s">
        <v>382</v>
      </c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</row>
    <row r="40" spans="1:13" ht="64.8" x14ac:dyDescent="0.25">
      <c r="A40" s="5"/>
      <c r="B40" s="48" t="s">
        <v>383</v>
      </c>
      <c r="C40" s="94" t="s">
        <v>384</v>
      </c>
      <c r="D40" s="9" t="s">
        <v>58</v>
      </c>
      <c r="E40" s="49">
        <v>1</v>
      </c>
      <c r="F40" s="129">
        <v>38.44</v>
      </c>
      <c r="G40" s="129">
        <v>23.24</v>
      </c>
      <c r="H40" s="129">
        <v>2.2400000000000002</v>
      </c>
      <c r="I40" s="128"/>
      <c r="J40" s="128">
        <v>38</v>
      </c>
      <c r="K40" s="128">
        <v>23</v>
      </c>
      <c r="L40" s="128">
        <v>2</v>
      </c>
      <c r="M40" s="128"/>
    </row>
    <row r="41" spans="1:13" ht="61.2" x14ac:dyDescent="0.25">
      <c r="A41" s="5"/>
      <c r="B41" s="48" t="s">
        <v>385</v>
      </c>
      <c r="C41" s="94" t="s">
        <v>386</v>
      </c>
      <c r="D41" s="9" t="s">
        <v>57</v>
      </c>
      <c r="E41" s="49">
        <v>1</v>
      </c>
      <c r="F41" s="129">
        <v>1144.1400000000001</v>
      </c>
      <c r="G41" s="128"/>
      <c r="H41" s="128"/>
      <c r="I41" s="128"/>
      <c r="J41" s="128">
        <v>1144</v>
      </c>
      <c r="K41" s="128"/>
      <c r="L41" s="128"/>
      <c r="M41" s="128"/>
    </row>
    <row r="42" spans="1:13" ht="53.4" x14ac:dyDescent="0.25">
      <c r="A42" s="5"/>
      <c r="B42" s="48" t="s">
        <v>387</v>
      </c>
      <c r="C42" s="94" t="s">
        <v>388</v>
      </c>
      <c r="D42" s="9" t="s">
        <v>58</v>
      </c>
      <c r="E42" s="49">
        <v>1</v>
      </c>
      <c r="F42" s="129">
        <v>57.38</v>
      </c>
      <c r="G42" s="129">
        <v>21.34</v>
      </c>
      <c r="H42" s="129">
        <v>2.15</v>
      </c>
      <c r="I42" s="128"/>
      <c r="J42" s="128">
        <v>57</v>
      </c>
      <c r="K42" s="128">
        <v>21</v>
      </c>
      <c r="L42" s="128">
        <v>2</v>
      </c>
      <c r="M42" s="128"/>
    </row>
    <row r="43" spans="1:13" ht="61.2" x14ac:dyDescent="0.25">
      <c r="A43" s="5"/>
      <c r="B43" s="48" t="s">
        <v>385</v>
      </c>
      <c r="C43" s="94" t="s">
        <v>389</v>
      </c>
      <c r="D43" s="9" t="s">
        <v>57</v>
      </c>
      <c r="E43" s="49">
        <v>1</v>
      </c>
      <c r="F43" s="129">
        <v>1615.94</v>
      </c>
      <c r="G43" s="128"/>
      <c r="H43" s="128"/>
      <c r="I43" s="128"/>
      <c r="J43" s="128">
        <v>1616</v>
      </c>
      <c r="K43" s="128"/>
      <c r="L43" s="128"/>
      <c r="M43" s="128"/>
    </row>
    <row r="44" spans="1:13" ht="47.4" x14ac:dyDescent="0.25">
      <c r="A44" s="5"/>
      <c r="B44" s="48" t="s">
        <v>390</v>
      </c>
      <c r="C44" s="94" t="s">
        <v>361</v>
      </c>
      <c r="D44" s="9" t="s">
        <v>83</v>
      </c>
      <c r="E44" s="47" t="s">
        <v>391</v>
      </c>
      <c r="F44" s="129">
        <v>39</v>
      </c>
      <c r="G44" s="128"/>
      <c r="H44" s="128"/>
      <c r="I44" s="128"/>
      <c r="J44" s="128">
        <v>25</v>
      </c>
      <c r="K44" s="128"/>
      <c r="L44" s="128"/>
      <c r="M44" s="128"/>
    </row>
    <row r="45" spans="1:13" ht="64.8" x14ac:dyDescent="0.25">
      <c r="A45" s="5"/>
      <c r="B45" s="48" t="s">
        <v>392</v>
      </c>
      <c r="C45" s="94" t="s">
        <v>393</v>
      </c>
      <c r="D45" s="9" t="s">
        <v>365</v>
      </c>
      <c r="E45" s="47" t="s">
        <v>394</v>
      </c>
      <c r="F45" s="129">
        <v>2537.9699999999998</v>
      </c>
      <c r="G45" s="129">
        <v>1893.46</v>
      </c>
      <c r="H45" s="129">
        <v>139.84</v>
      </c>
      <c r="I45" s="129">
        <v>7.83</v>
      </c>
      <c r="J45" s="128">
        <v>164</v>
      </c>
      <c r="K45" s="128">
        <v>122</v>
      </c>
      <c r="L45" s="128">
        <v>9</v>
      </c>
      <c r="M45" s="128">
        <v>1</v>
      </c>
    </row>
    <row r="46" spans="1:13" ht="34.799999999999997" x14ac:dyDescent="0.25">
      <c r="A46" s="5"/>
      <c r="B46" s="48" t="s">
        <v>395</v>
      </c>
      <c r="C46" s="94" t="s">
        <v>396</v>
      </c>
      <c r="D46" s="9" t="s">
        <v>83</v>
      </c>
      <c r="E46" s="47" t="s">
        <v>397</v>
      </c>
      <c r="F46" s="129">
        <v>214.85</v>
      </c>
      <c r="G46" s="128"/>
      <c r="H46" s="128"/>
      <c r="I46" s="128"/>
      <c r="J46" s="128">
        <v>1386</v>
      </c>
      <c r="K46" s="128"/>
      <c r="L46" s="128"/>
      <c r="M46" s="128"/>
    </row>
    <row r="47" spans="1:13" ht="47.4" x14ac:dyDescent="0.25">
      <c r="A47" s="5"/>
      <c r="B47" s="48" t="s">
        <v>398</v>
      </c>
      <c r="C47" s="94" t="s">
        <v>371</v>
      </c>
      <c r="D47" s="9" t="s">
        <v>71</v>
      </c>
      <c r="E47" s="47" t="s">
        <v>399</v>
      </c>
      <c r="F47" s="129">
        <v>9467.64</v>
      </c>
      <c r="G47" s="128"/>
      <c r="H47" s="128"/>
      <c r="I47" s="128"/>
      <c r="J47" s="128">
        <v>38</v>
      </c>
      <c r="K47" s="128"/>
      <c r="L47" s="128"/>
      <c r="M47" s="128"/>
    </row>
    <row r="48" spans="1:13" ht="61.2" x14ac:dyDescent="0.25">
      <c r="A48" s="5"/>
      <c r="B48" s="48" t="s">
        <v>400</v>
      </c>
      <c r="C48" s="94" t="s">
        <v>378</v>
      </c>
      <c r="D48" s="9" t="s">
        <v>57</v>
      </c>
      <c r="E48" s="49">
        <v>2</v>
      </c>
      <c r="F48" s="129">
        <v>16.71</v>
      </c>
      <c r="G48" s="128"/>
      <c r="H48" s="128"/>
      <c r="I48" s="128"/>
      <c r="J48" s="128">
        <v>33</v>
      </c>
      <c r="K48" s="128"/>
      <c r="L48" s="128"/>
      <c r="M48" s="128"/>
    </row>
    <row r="49" spans="1:13" x14ac:dyDescent="0.25">
      <c r="A49" s="234" t="s">
        <v>401</v>
      </c>
      <c r="B49" s="235"/>
      <c r="C49" s="235"/>
      <c r="D49" s="235"/>
      <c r="E49" s="235"/>
      <c r="F49" s="235"/>
      <c r="G49" s="235"/>
      <c r="H49" s="235"/>
      <c r="I49" s="235"/>
      <c r="J49" s="131">
        <v>5220</v>
      </c>
      <c r="K49" s="128"/>
      <c r="L49" s="128"/>
      <c r="M49" s="128"/>
    </row>
    <row r="50" spans="1:13" x14ac:dyDescent="0.25">
      <c r="A50" s="241" t="s">
        <v>402</v>
      </c>
      <c r="B50" s="235"/>
      <c r="C50" s="235"/>
      <c r="D50" s="235"/>
      <c r="E50" s="235"/>
      <c r="F50" s="235"/>
      <c r="G50" s="235"/>
      <c r="H50" s="235"/>
      <c r="I50" s="235"/>
      <c r="J50" s="235"/>
      <c r="K50" s="235"/>
      <c r="L50" s="235"/>
      <c r="M50" s="235"/>
    </row>
    <row r="51" spans="1:13" ht="47.4" x14ac:dyDescent="0.25">
      <c r="A51" s="5"/>
      <c r="B51" s="48" t="s">
        <v>403</v>
      </c>
      <c r="C51" s="94" t="s">
        <v>404</v>
      </c>
      <c r="D51" s="9" t="s">
        <v>88</v>
      </c>
      <c r="E51" s="49">
        <v>1</v>
      </c>
      <c r="F51" s="129">
        <v>100.35</v>
      </c>
      <c r="G51" s="129">
        <v>78.55</v>
      </c>
      <c r="H51" s="129">
        <v>6.66</v>
      </c>
      <c r="I51" s="129">
        <v>0.18</v>
      </c>
      <c r="J51" s="128">
        <v>100</v>
      </c>
      <c r="K51" s="128">
        <v>79</v>
      </c>
      <c r="L51" s="128">
        <v>7</v>
      </c>
      <c r="M51" s="128"/>
    </row>
    <row r="52" spans="1:13" ht="71.400000000000006" x14ac:dyDescent="0.25">
      <c r="A52" s="5"/>
      <c r="B52" s="48" t="s">
        <v>405</v>
      </c>
      <c r="C52" s="94" t="s">
        <v>406</v>
      </c>
      <c r="D52" s="9" t="s">
        <v>57</v>
      </c>
      <c r="E52" s="49">
        <v>1</v>
      </c>
      <c r="F52" s="129">
        <v>1964.09</v>
      </c>
      <c r="G52" s="128"/>
      <c r="H52" s="128"/>
      <c r="I52" s="128"/>
      <c r="J52" s="128">
        <v>1964</v>
      </c>
      <c r="K52" s="128"/>
      <c r="L52" s="128"/>
      <c r="M52" s="128"/>
    </row>
    <row r="53" spans="1:13" ht="64.8" x14ac:dyDescent="0.25">
      <c r="A53" s="5"/>
      <c r="B53" s="48" t="s">
        <v>407</v>
      </c>
      <c r="C53" s="94" t="s">
        <v>408</v>
      </c>
      <c r="D53" s="9" t="s">
        <v>58</v>
      </c>
      <c r="E53" s="49">
        <v>2</v>
      </c>
      <c r="F53" s="129">
        <v>38.44</v>
      </c>
      <c r="G53" s="129">
        <v>23.24</v>
      </c>
      <c r="H53" s="129">
        <v>2.2400000000000002</v>
      </c>
      <c r="I53" s="128"/>
      <c r="J53" s="128">
        <v>77</v>
      </c>
      <c r="K53" s="128">
        <v>46</v>
      </c>
      <c r="L53" s="128">
        <v>4</v>
      </c>
      <c r="M53" s="128"/>
    </row>
    <row r="54" spans="1:13" ht="61.2" x14ac:dyDescent="0.25">
      <c r="A54" s="5"/>
      <c r="B54" s="48" t="s">
        <v>409</v>
      </c>
      <c r="C54" s="94" t="s">
        <v>386</v>
      </c>
      <c r="D54" s="9" t="s">
        <v>57</v>
      </c>
      <c r="E54" s="49">
        <v>2</v>
      </c>
      <c r="F54" s="129">
        <v>1144.1400000000001</v>
      </c>
      <c r="G54" s="128"/>
      <c r="H54" s="128"/>
      <c r="I54" s="128"/>
      <c r="J54" s="128">
        <v>2288</v>
      </c>
      <c r="K54" s="128"/>
      <c r="L54" s="128"/>
      <c r="M54" s="128"/>
    </row>
    <row r="55" spans="1:13" ht="64.8" x14ac:dyDescent="0.25">
      <c r="A55" s="5"/>
      <c r="B55" s="48" t="s">
        <v>410</v>
      </c>
      <c r="C55" s="94" t="s">
        <v>411</v>
      </c>
      <c r="D55" s="9" t="s">
        <v>365</v>
      </c>
      <c r="E55" s="47" t="s">
        <v>412</v>
      </c>
      <c r="F55" s="129">
        <v>2812.85</v>
      </c>
      <c r="G55" s="129">
        <v>2068.04</v>
      </c>
      <c r="H55" s="129">
        <v>172.49</v>
      </c>
      <c r="I55" s="129">
        <v>9.4600000000000009</v>
      </c>
      <c r="J55" s="128">
        <v>107</v>
      </c>
      <c r="K55" s="128">
        <v>79</v>
      </c>
      <c r="L55" s="128">
        <v>7</v>
      </c>
      <c r="M55" s="128"/>
    </row>
    <row r="56" spans="1:13" ht="34.799999999999997" x14ac:dyDescent="0.25">
      <c r="A56" s="5"/>
      <c r="B56" s="48" t="s">
        <v>413</v>
      </c>
      <c r="C56" s="94" t="s">
        <v>414</v>
      </c>
      <c r="D56" s="9" t="s">
        <v>83</v>
      </c>
      <c r="E56" s="49">
        <v>3.8</v>
      </c>
      <c r="F56" s="129">
        <v>251.81</v>
      </c>
      <c r="G56" s="128"/>
      <c r="H56" s="128"/>
      <c r="I56" s="128"/>
      <c r="J56" s="128">
        <v>957</v>
      </c>
      <c r="K56" s="128"/>
      <c r="L56" s="128"/>
      <c r="M56" s="128"/>
    </row>
    <row r="57" spans="1:13" ht="64.8" x14ac:dyDescent="0.25">
      <c r="A57" s="5"/>
      <c r="B57" s="48" t="s">
        <v>415</v>
      </c>
      <c r="C57" s="94" t="s">
        <v>416</v>
      </c>
      <c r="D57" s="9" t="s">
        <v>365</v>
      </c>
      <c r="E57" s="47" t="s">
        <v>417</v>
      </c>
      <c r="F57" s="129">
        <v>2537.9699999999998</v>
      </c>
      <c r="G57" s="129">
        <v>1893.46</v>
      </c>
      <c r="H57" s="129">
        <v>139.84</v>
      </c>
      <c r="I57" s="129">
        <v>7.83</v>
      </c>
      <c r="J57" s="128">
        <v>1058</v>
      </c>
      <c r="K57" s="128">
        <v>790</v>
      </c>
      <c r="L57" s="128">
        <v>58</v>
      </c>
      <c r="M57" s="128">
        <v>3</v>
      </c>
    </row>
    <row r="58" spans="1:13" ht="47.4" x14ac:dyDescent="0.25">
      <c r="A58" s="5"/>
      <c r="B58" s="48" t="s">
        <v>418</v>
      </c>
      <c r="C58" s="94" t="s">
        <v>396</v>
      </c>
      <c r="D58" s="9" t="s">
        <v>83</v>
      </c>
      <c r="E58" s="49">
        <v>41.7</v>
      </c>
      <c r="F58" s="129">
        <v>214.85</v>
      </c>
      <c r="G58" s="128"/>
      <c r="H58" s="128"/>
      <c r="I58" s="128"/>
      <c r="J58" s="128">
        <v>8959</v>
      </c>
      <c r="K58" s="128"/>
      <c r="L58" s="128"/>
      <c r="M58" s="128"/>
    </row>
    <row r="59" spans="1:13" ht="64.8" x14ac:dyDescent="0.25">
      <c r="A59" s="5"/>
      <c r="B59" s="48" t="s">
        <v>419</v>
      </c>
      <c r="C59" s="94" t="s">
        <v>420</v>
      </c>
      <c r="D59" s="9" t="s">
        <v>365</v>
      </c>
      <c r="E59" s="47" t="s">
        <v>421</v>
      </c>
      <c r="F59" s="129">
        <v>2537.9699999999998</v>
      </c>
      <c r="G59" s="129">
        <v>1893.46</v>
      </c>
      <c r="H59" s="129">
        <v>139.84</v>
      </c>
      <c r="I59" s="129">
        <v>7.83</v>
      </c>
      <c r="J59" s="128">
        <v>165</v>
      </c>
      <c r="K59" s="128">
        <v>123</v>
      </c>
      <c r="L59" s="128">
        <v>9</v>
      </c>
      <c r="M59" s="128">
        <v>1</v>
      </c>
    </row>
    <row r="60" spans="1:13" ht="47.4" x14ac:dyDescent="0.25">
      <c r="A60" s="5"/>
      <c r="B60" s="48" t="s">
        <v>422</v>
      </c>
      <c r="C60" s="94" t="s">
        <v>423</v>
      </c>
      <c r="D60" s="9" t="s">
        <v>83</v>
      </c>
      <c r="E60" s="49">
        <v>6.5</v>
      </c>
      <c r="F60" s="129">
        <v>296.99</v>
      </c>
      <c r="G60" s="128"/>
      <c r="H60" s="128"/>
      <c r="I60" s="128"/>
      <c r="J60" s="128">
        <v>1930</v>
      </c>
      <c r="K60" s="128"/>
      <c r="L60" s="128"/>
      <c r="M60" s="128"/>
    </row>
    <row r="61" spans="1:13" ht="47.4" x14ac:dyDescent="0.25">
      <c r="A61" s="5"/>
      <c r="B61" s="48" t="s">
        <v>424</v>
      </c>
      <c r="C61" s="94" t="s">
        <v>361</v>
      </c>
      <c r="D61" s="9" t="s">
        <v>83</v>
      </c>
      <c r="E61" s="47" t="s">
        <v>425</v>
      </c>
      <c r="F61" s="129">
        <v>39</v>
      </c>
      <c r="G61" s="128"/>
      <c r="H61" s="128"/>
      <c r="I61" s="128"/>
      <c r="J61" s="128">
        <v>15</v>
      </c>
      <c r="K61" s="128"/>
      <c r="L61" s="128"/>
      <c r="M61" s="128"/>
    </row>
    <row r="62" spans="1:13" ht="53.4" x14ac:dyDescent="0.25">
      <c r="A62" s="5"/>
      <c r="B62" s="48" t="s">
        <v>426</v>
      </c>
      <c r="C62" s="94" t="s">
        <v>427</v>
      </c>
      <c r="D62" s="9" t="s">
        <v>428</v>
      </c>
      <c r="E62" s="49">
        <v>1</v>
      </c>
      <c r="F62" s="129">
        <v>15.34</v>
      </c>
      <c r="G62" s="129">
        <v>8.2799999999999994</v>
      </c>
      <c r="H62" s="129">
        <v>1.97</v>
      </c>
      <c r="I62" s="128"/>
      <c r="J62" s="128">
        <v>15</v>
      </c>
      <c r="K62" s="128">
        <v>8</v>
      </c>
      <c r="L62" s="128">
        <v>2</v>
      </c>
      <c r="M62" s="128"/>
    </row>
    <row r="63" spans="1:13" ht="47.4" x14ac:dyDescent="0.25">
      <c r="A63" s="5"/>
      <c r="B63" s="48" t="s">
        <v>429</v>
      </c>
      <c r="C63" s="94" t="s">
        <v>430</v>
      </c>
      <c r="D63" s="9" t="s">
        <v>57</v>
      </c>
      <c r="E63" s="49">
        <v>1</v>
      </c>
      <c r="F63" s="129">
        <v>229</v>
      </c>
      <c r="G63" s="128"/>
      <c r="H63" s="128"/>
      <c r="I63" s="128"/>
      <c r="J63" s="128">
        <v>229</v>
      </c>
      <c r="K63" s="128"/>
      <c r="L63" s="128"/>
      <c r="M63" s="128"/>
    </row>
    <row r="64" spans="1:13" ht="47.4" x14ac:dyDescent="0.25">
      <c r="A64" s="5"/>
      <c r="B64" s="48" t="s">
        <v>431</v>
      </c>
      <c r="C64" s="94" t="s">
        <v>371</v>
      </c>
      <c r="D64" s="9" t="s">
        <v>71</v>
      </c>
      <c r="E64" s="47" t="s">
        <v>432</v>
      </c>
      <c r="F64" s="129">
        <v>9467.64</v>
      </c>
      <c r="G64" s="128"/>
      <c r="H64" s="128"/>
      <c r="I64" s="128"/>
      <c r="J64" s="128">
        <v>284</v>
      </c>
      <c r="K64" s="128"/>
      <c r="L64" s="128"/>
      <c r="M64" s="128"/>
    </row>
    <row r="65" spans="1:13" ht="47.4" x14ac:dyDescent="0.25">
      <c r="A65" s="5"/>
      <c r="B65" s="48" t="s">
        <v>433</v>
      </c>
      <c r="C65" s="94" t="s">
        <v>434</v>
      </c>
      <c r="D65" s="9" t="s">
        <v>375</v>
      </c>
      <c r="E65" s="47" t="s">
        <v>435</v>
      </c>
      <c r="F65" s="129">
        <v>1155.74</v>
      </c>
      <c r="G65" s="129">
        <v>77.900000000000006</v>
      </c>
      <c r="H65" s="129">
        <v>14.44</v>
      </c>
      <c r="I65" s="128"/>
      <c r="J65" s="128">
        <v>92</v>
      </c>
      <c r="K65" s="128">
        <v>6</v>
      </c>
      <c r="L65" s="128">
        <v>1</v>
      </c>
      <c r="M65" s="128"/>
    </row>
    <row r="66" spans="1:13" ht="34.799999999999997" x14ac:dyDescent="0.25">
      <c r="A66" s="5"/>
      <c r="B66" s="48" t="s">
        <v>436</v>
      </c>
      <c r="C66" s="94" t="s">
        <v>437</v>
      </c>
      <c r="D66" s="9" t="s">
        <v>438</v>
      </c>
      <c r="E66" s="47" t="s">
        <v>439</v>
      </c>
      <c r="F66" s="129">
        <v>86.73</v>
      </c>
      <c r="G66" s="129">
        <v>51.69</v>
      </c>
      <c r="H66" s="129">
        <v>1.0900000000000001</v>
      </c>
      <c r="I66" s="128"/>
      <c r="J66" s="128">
        <v>35</v>
      </c>
      <c r="K66" s="128">
        <v>21</v>
      </c>
      <c r="L66" s="128"/>
      <c r="M66" s="128"/>
    </row>
    <row r="67" spans="1:13" ht="34.799999999999997" x14ac:dyDescent="0.25">
      <c r="A67" s="5"/>
      <c r="B67" s="48" t="s">
        <v>440</v>
      </c>
      <c r="C67" s="94" t="s">
        <v>441</v>
      </c>
      <c r="D67" s="9" t="s">
        <v>57</v>
      </c>
      <c r="E67" s="49">
        <v>4</v>
      </c>
      <c r="F67" s="129">
        <v>55.34</v>
      </c>
      <c r="G67" s="128"/>
      <c r="H67" s="128"/>
      <c r="I67" s="128"/>
      <c r="J67" s="128">
        <v>221</v>
      </c>
      <c r="K67" s="128"/>
      <c r="L67" s="128"/>
      <c r="M67" s="128"/>
    </row>
    <row r="68" spans="1:13" ht="34.799999999999997" x14ac:dyDescent="0.25">
      <c r="A68" s="5"/>
      <c r="B68" s="48" t="s">
        <v>442</v>
      </c>
      <c r="C68" s="94" t="s">
        <v>443</v>
      </c>
      <c r="D68" s="9" t="s">
        <v>57</v>
      </c>
      <c r="E68" s="49">
        <v>1</v>
      </c>
      <c r="F68" s="129">
        <v>113.9</v>
      </c>
      <c r="G68" s="128"/>
      <c r="H68" s="128"/>
      <c r="I68" s="128"/>
      <c r="J68" s="128">
        <v>114</v>
      </c>
      <c r="K68" s="128"/>
      <c r="L68" s="128"/>
      <c r="M68" s="128"/>
    </row>
    <row r="69" spans="1:13" ht="45.6" x14ac:dyDescent="0.25">
      <c r="A69" s="5"/>
      <c r="B69" s="48" t="s">
        <v>444</v>
      </c>
      <c r="C69" s="94" t="s">
        <v>445</v>
      </c>
      <c r="D69" s="9" t="s">
        <v>57</v>
      </c>
      <c r="E69" s="49">
        <v>1</v>
      </c>
      <c r="F69" s="129">
        <v>131.5</v>
      </c>
      <c r="G69" s="128"/>
      <c r="H69" s="128"/>
      <c r="I69" s="128"/>
      <c r="J69" s="128">
        <v>132</v>
      </c>
      <c r="K69" s="128"/>
      <c r="L69" s="128"/>
      <c r="M69" s="128"/>
    </row>
    <row r="70" spans="1:13" ht="45.6" x14ac:dyDescent="0.25">
      <c r="A70" s="5"/>
      <c r="B70" s="48" t="s">
        <v>446</v>
      </c>
      <c r="C70" s="94" t="s">
        <v>447</v>
      </c>
      <c r="D70" s="9" t="s">
        <v>57</v>
      </c>
      <c r="E70" s="49">
        <v>1</v>
      </c>
      <c r="F70" s="129">
        <v>212</v>
      </c>
      <c r="G70" s="128"/>
      <c r="H70" s="128"/>
      <c r="I70" s="128"/>
      <c r="J70" s="128">
        <v>212</v>
      </c>
      <c r="K70" s="128"/>
      <c r="L70" s="128"/>
      <c r="M70" s="128"/>
    </row>
    <row r="71" spans="1:13" ht="61.2" x14ac:dyDescent="0.25">
      <c r="A71" s="5"/>
      <c r="B71" s="48" t="s">
        <v>448</v>
      </c>
      <c r="C71" s="94" t="s">
        <v>378</v>
      </c>
      <c r="D71" s="9" t="s">
        <v>57</v>
      </c>
      <c r="E71" s="49">
        <v>2</v>
      </c>
      <c r="F71" s="129">
        <v>16.71</v>
      </c>
      <c r="G71" s="128"/>
      <c r="H71" s="128"/>
      <c r="I71" s="128"/>
      <c r="J71" s="128">
        <v>33</v>
      </c>
      <c r="K71" s="128"/>
      <c r="L71" s="128"/>
      <c r="M71" s="128"/>
    </row>
    <row r="72" spans="1:13" x14ac:dyDescent="0.25">
      <c r="A72" s="234" t="s">
        <v>449</v>
      </c>
      <c r="B72" s="235"/>
      <c r="C72" s="235"/>
      <c r="D72" s="235"/>
      <c r="E72" s="235"/>
      <c r="F72" s="235"/>
      <c r="G72" s="235"/>
      <c r="H72" s="235"/>
      <c r="I72" s="235"/>
      <c r="J72" s="131">
        <v>23961</v>
      </c>
      <c r="K72" s="128"/>
      <c r="L72" s="128"/>
      <c r="M72" s="128"/>
    </row>
    <row r="73" spans="1:13" x14ac:dyDescent="0.25">
      <c r="A73" s="241" t="s">
        <v>450</v>
      </c>
      <c r="B73" s="235"/>
      <c r="C73" s="235"/>
      <c r="D73" s="235"/>
      <c r="E73" s="235"/>
      <c r="F73" s="235"/>
      <c r="G73" s="235"/>
      <c r="H73" s="235"/>
      <c r="I73" s="235"/>
      <c r="J73" s="235"/>
      <c r="K73" s="235"/>
      <c r="L73" s="235"/>
      <c r="M73" s="235"/>
    </row>
    <row r="74" spans="1:13" ht="47.4" x14ac:dyDescent="0.25">
      <c r="A74" s="5"/>
      <c r="B74" s="48" t="s">
        <v>451</v>
      </c>
      <c r="C74" s="94" t="s">
        <v>353</v>
      </c>
      <c r="D74" s="9" t="s">
        <v>88</v>
      </c>
      <c r="E74" s="49">
        <v>1</v>
      </c>
      <c r="F74" s="129">
        <v>138.43</v>
      </c>
      <c r="G74" s="129">
        <v>108.09</v>
      </c>
      <c r="H74" s="129">
        <v>15.2</v>
      </c>
      <c r="I74" s="129">
        <v>0.55000000000000004</v>
      </c>
      <c r="J74" s="128">
        <v>138</v>
      </c>
      <c r="K74" s="128">
        <v>108</v>
      </c>
      <c r="L74" s="128">
        <v>15</v>
      </c>
      <c r="M74" s="128">
        <v>1</v>
      </c>
    </row>
    <row r="75" spans="1:13" ht="71.400000000000006" x14ac:dyDescent="0.25">
      <c r="A75" s="5"/>
      <c r="B75" s="48" t="s">
        <v>452</v>
      </c>
      <c r="C75" s="94" t="s">
        <v>453</v>
      </c>
      <c r="D75" s="9" t="s">
        <v>57</v>
      </c>
      <c r="E75" s="49">
        <v>1</v>
      </c>
      <c r="F75" s="129">
        <v>3264.12</v>
      </c>
      <c r="G75" s="128"/>
      <c r="H75" s="128"/>
      <c r="I75" s="128"/>
      <c r="J75" s="128">
        <v>3264</v>
      </c>
      <c r="K75" s="128"/>
      <c r="L75" s="128"/>
      <c r="M75" s="128"/>
    </row>
    <row r="76" spans="1:13" ht="64.8" x14ac:dyDescent="0.25">
      <c r="A76" s="5"/>
      <c r="B76" s="48" t="s">
        <v>407</v>
      </c>
      <c r="C76" s="94" t="s">
        <v>408</v>
      </c>
      <c r="D76" s="9" t="s">
        <v>58</v>
      </c>
      <c r="E76" s="49">
        <v>2</v>
      </c>
      <c r="F76" s="129">
        <v>38.44</v>
      </c>
      <c r="G76" s="129">
        <v>23.24</v>
      </c>
      <c r="H76" s="129">
        <v>2.2400000000000002</v>
      </c>
      <c r="I76" s="128"/>
      <c r="J76" s="128">
        <v>77</v>
      </c>
      <c r="K76" s="128">
        <v>46</v>
      </c>
      <c r="L76" s="128">
        <v>4</v>
      </c>
      <c r="M76" s="128"/>
    </row>
    <row r="77" spans="1:13" ht="61.2" x14ac:dyDescent="0.25">
      <c r="A77" s="5"/>
      <c r="B77" s="48" t="s">
        <v>454</v>
      </c>
      <c r="C77" s="94" t="s">
        <v>386</v>
      </c>
      <c r="D77" s="9" t="s">
        <v>57</v>
      </c>
      <c r="E77" s="49">
        <v>2</v>
      </c>
      <c r="F77" s="129">
        <v>1144.1400000000001</v>
      </c>
      <c r="G77" s="128"/>
      <c r="H77" s="128"/>
      <c r="I77" s="128"/>
      <c r="J77" s="128">
        <v>2288</v>
      </c>
      <c r="K77" s="128"/>
      <c r="L77" s="128"/>
      <c r="M77" s="128"/>
    </row>
    <row r="78" spans="1:13" ht="64.8" x14ac:dyDescent="0.25">
      <c r="A78" s="5"/>
      <c r="B78" s="48" t="s">
        <v>392</v>
      </c>
      <c r="C78" s="94" t="s">
        <v>455</v>
      </c>
      <c r="D78" s="9" t="s">
        <v>365</v>
      </c>
      <c r="E78" s="47" t="s">
        <v>456</v>
      </c>
      <c r="F78" s="129">
        <v>2537.9699999999998</v>
      </c>
      <c r="G78" s="129">
        <v>1893.46</v>
      </c>
      <c r="H78" s="129">
        <v>139.84</v>
      </c>
      <c r="I78" s="129">
        <v>7.83</v>
      </c>
      <c r="J78" s="128">
        <v>49</v>
      </c>
      <c r="K78" s="128">
        <v>37</v>
      </c>
      <c r="L78" s="128">
        <v>3</v>
      </c>
      <c r="M78" s="128"/>
    </row>
    <row r="79" spans="1:13" ht="34.799999999999997" x14ac:dyDescent="0.25">
      <c r="A79" s="5"/>
      <c r="B79" s="48" t="s">
        <v>413</v>
      </c>
      <c r="C79" s="94" t="s">
        <v>414</v>
      </c>
      <c r="D79" s="9" t="s">
        <v>83</v>
      </c>
      <c r="E79" s="49">
        <v>1.95</v>
      </c>
      <c r="F79" s="129">
        <v>251.81</v>
      </c>
      <c r="G79" s="128"/>
      <c r="H79" s="128"/>
      <c r="I79" s="128"/>
      <c r="J79" s="128">
        <v>491</v>
      </c>
      <c r="K79" s="128"/>
      <c r="L79" s="128"/>
      <c r="M79" s="128"/>
    </row>
    <row r="80" spans="1:13" ht="47.4" x14ac:dyDescent="0.25">
      <c r="A80" s="5"/>
      <c r="B80" s="48" t="s">
        <v>457</v>
      </c>
      <c r="C80" s="94" t="s">
        <v>371</v>
      </c>
      <c r="D80" s="9" t="s">
        <v>71</v>
      </c>
      <c r="E80" s="47" t="s">
        <v>458</v>
      </c>
      <c r="F80" s="129">
        <v>9467.64</v>
      </c>
      <c r="G80" s="128"/>
      <c r="H80" s="128"/>
      <c r="I80" s="128"/>
      <c r="J80" s="128">
        <v>9</v>
      </c>
      <c r="K80" s="128"/>
      <c r="L80" s="128"/>
      <c r="M80" s="128"/>
    </row>
    <row r="81" spans="1:13" ht="47.4" x14ac:dyDescent="0.25">
      <c r="A81" s="5"/>
      <c r="B81" s="48" t="s">
        <v>459</v>
      </c>
      <c r="C81" s="94" t="s">
        <v>434</v>
      </c>
      <c r="D81" s="9" t="s">
        <v>375</v>
      </c>
      <c r="E81" s="47" t="s">
        <v>435</v>
      </c>
      <c r="F81" s="129">
        <v>1155.74</v>
      </c>
      <c r="G81" s="129">
        <v>77.900000000000006</v>
      </c>
      <c r="H81" s="129">
        <v>14.44</v>
      </c>
      <c r="I81" s="128"/>
      <c r="J81" s="128">
        <v>92</v>
      </c>
      <c r="K81" s="128">
        <v>6</v>
      </c>
      <c r="L81" s="128">
        <v>1</v>
      </c>
      <c r="M81" s="128"/>
    </row>
    <row r="82" spans="1:13" ht="47.4" x14ac:dyDescent="0.25">
      <c r="A82" s="5"/>
      <c r="B82" s="48" t="s">
        <v>460</v>
      </c>
      <c r="C82" s="94" t="s">
        <v>461</v>
      </c>
      <c r="D82" s="9" t="s">
        <v>438</v>
      </c>
      <c r="E82" s="47" t="s">
        <v>439</v>
      </c>
      <c r="F82" s="129">
        <v>119.42</v>
      </c>
      <c r="G82" s="129">
        <v>67.06</v>
      </c>
      <c r="H82" s="129">
        <v>1.0900000000000001</v>
      </c>
      <c r="I82" s="128"/>
      <c r="J82" s="128">
        <v>48</v>
      </c>
      <c r="K82" s="128">
        <v>27</v>
      </c>
      <c r="L82" s="128"/>
      <c r="M82" s="128"/>
    </row>
    <row r="83" spans="1:13" ht="49.8" x14ac:dyDescent="0.25">
      <c r="A83" s="5"/>
      <c r="B83" s="48" t="s">
        <v>462</v>
      </c>
      <c r="C83" s="94" t="s">
        <v>463</v>
      </c>
      <c r="D83" s="9" t="s">
        <v>57</v>
      </c>
      <c r="E83" s="49">
        <v>4</v>
      </c>
      <c r="F83" s="129">
        <v>443.69</v>
      </c>
      <c r="G83" s="128"/>
      <c r="H83" s="128"/>
      <c r="I83" s="128"/>
      <c r="J83" s="128">
        <v>1775</v>
      </c>
      <c r="K83" s="128"/>
      <c r="L83" s="128"/>
      <c r="M83" s="128"/>
    </row>
    <row r="84" spans="1:13" ht="34.799999999999997" x14ac:dyDescent="0.25">
      <c r="A84" s="5"/>
      <c r="B84" s="48" t="s">
        <v>442</v>
      </c>
      <c r="C84" s="94" t="s">
        <v>443</v>
      </c>
      <c r="D84" s="9" t="s">
        <v>57</v>
      </c>
      <c r="E84" s="49">
        <v>1</v>
      </c>
      <c r="F84" s="129">
        <v>113.9</v>
      </c>
      <c r="G84" s="128"/>
      <c r="H84" s="128"/>
      <c r="I84" s="128"/>
      <c r="J84" s="128">
        <v>114</v>
      </c>
      <c r="K84" s="128"/>
      <c r="L84" s="128"/>
      <c r="M84" s="128"/>
    </row>
    <row r="85" spans="1:13" ht="61.2" x14ac:dyDescent="0.25">
      <c r="A85" s="5"/>
      <c r="B85" s="48" t="s">
        <v>464</v>
      </c>
      <c r="C85" s="94" t="s">
        <v>378</v>
      </c>
      <c r="D85" s="9" t="s">
        <v>57</v>
      </c>
      <c r="E85" s="49">
        <v>2</v>
      </c>
      <c r="F85" s="129">
        <v>16.71</v>
      </c>
      <c r="G85" s="128"/>
      <c r="H85" s="128"/>
      <c r="I85" s="128"/>
      <c r="J85" s="128">
        <v>33</v>
      </c>
      <c r="K85" s="128"/>
      <c r="L85" s="128"/>
      <c r="M85" s="128"/>
    </row>
    <row r="86" spans="1:13" x14ac:dyDescent="0.25">
      <c r="A86" s="234" t="s">
        <v>465</v>
      </c>
      <c r="B86" s="235"/>
      <c r="C86" s="235"/>
      <c r="D86" s="235"/>
      <c r="E86" s="235"/>
      <c r="F86" s="235"/>
      <c r="G86" s="235"/>
      <c r="H86" s="235"/>
      <c r="I86" s="235"/>
      <c r="J86" s="131">
        <v>9348</v>
      </c>
      <c r="K86" s="128"/>
      <c r="L86" s="128"/>
      <c r="M86" s="128"/>
    </row>
    <row r="87" spans="1:13" x14ac:dyDescent="0.25">
      <c r="A87" s="241" t="s">
        <v>466</v>
      </c>
      <c r="B87" s="235"/>
      <c r="C87" s="235"/>
      <c r="D87" s="235"/>
      <c r="E87" s="235"/>
      <c r="F87" s="235"/>
      <c r="G87" s="235"/>
      <c r="H87" s="235"/>
      <c r="I87" s="235"/>
      <c r="J87" s="235"/>
      <c r="K87" s="235"/>
      <c r="L87" s="235"/>
      <c r="M87" s="235"/>
    </row>
    <row r="88" spans="1:13" ht="47.4" x14ac:dyDescent="0.25">
      <c r="A88" s="5"/>
      <c r="B88" s="48" t="s">
        <v>467</v>
      </c>
      <c r="C88" s="94" t="s">
        <v>361</v>
      </c>
      <c r="D88" s="9" t="s">
        <v>83</v>
      </c>
      <c r="E88" s="47" t="s">
        <v>468</v>
      </c>
      <c r="F88" s="129">
        <v>39</v>
      </c>
      <c r="G88" s="128"/>
      <c r="H88" s="128"/>
      <c r="I88" s="128"/>
      <c r="J88" s="128">
        <v>156</v>
      </c>
      <c r="K88" s="128"/>
      <c r="L88" s="128"/>
      <c r="M88" s="128"/>
    </row>
    <row r="89" spans="1:13" ht="64.8" x14ac:dyDescent="0.25">
      <c r="A89" s="5"/>
      <c r="B89" s="48" t="s">
        <v>469</v>
      </c>
      <c r="C89" s="94" t="s">
        <v>470</v>
      </c>
      <c r="D89" s="9" t="s">
        <v>365</v>
      </c>
      <c r="E89" s="47" t="s">
        <v>471</v>
      </c>
      <c r="F89" s="129">
        <v>1385.79</v>
      </c>
      <c r="G89" s="129">
        <v>838.01</v>
      </c>
      <c r="H89" s="129">
        <v>120.16</v>
      </c>
      <c r="I89" s="129">
        <v>5.28</v>
      </c>
      <c r="J89" s="128">
        <v>468</v>
      </c>
      <c r="K89" s="128">
        <v>283</v>
      </c>
      <c r="L89" s="128">
        <v>41</v>
      </c>
      <c r="M89" s="128">
        <v>2</v>
      </c>
    </row>
    <row r="90" spans="1:13" ht="64.8" x14ac:dyDescent="0.25">
      <c r="A90" s="5"/>
      <c r="B90" s="48" t="s">
        <v>472</v>
      </c>
      <c r="C90" s="94" t="s">
        <v>473</v>
      </c>
      <c r="D90" s="9" t="s">
        <v>365</v>
      </c>
      <c r="E90" s="47" t="s">
        <v>474</v>
      </c>
      <c r="F90" s="129">
        <v>1531.47</v>
      </c>
      <c r="G90" s="129">
        <v>996.44</v>
      </c>
      <c r="H90" s="129">
        <v>130.58000000000001</v>
      </c>
      <c r="I90" s="129">
        <v>5.64</v>
      </c>
      <c r="J90" s="128">
        <v>451</v>
      </c>
      <c r="K90" s="128">
        <v>293</v>
      </c>
      <c r="L90" s="128">
        <v>38</v>
      </c>
      <c r="M90" s="128">
        <v>2</v>
      </c>
    </row>
    <row r="91" spans="1:13" ht="34.799999999999997" x14ac:dyDescent="0.25">
      <c r="A91" s="5"/>
      <c r="B91" s="48" t="s">
        <v>475</v>
      </c>
      <c r="C91" s="94" t="s">
        <v>476</v>
      </c>
      <c r="D91" s="9" t="s">
        <v>83</v>
      </c>
      <c r="E91" s="47" t="s">
        <v>477</v>
      </c>
      <c r="F91" s="129">
        <v>272.33</v>
      </c>
      <c r="G91" s="128"/>
      <c r="H91" s="128"/>
      <c r="I91" s="128"/>
      <c r="J91" s="128">
        <v>17217</v>
      </c>
      <c r="K91" s="128"/>
      <c r="L91" s="128"/>
      <c r="M91" s="128"/>
    </row>
    <row r="92" spans="1:13" ht="47.4" x14ac:dyDescent="0.25">
      <c r="A92" s="5"/>
      <c r="B92" s="48" t="s">
        <v>478</v>
      </c>
      <c r="C92" s="94" t="s">
        <v>371</v>
      </c>
      <c r="D92" s="9" t="s">
        <v>71</v>
      </c>
      <c r="E92" s="47" t="s">
        <v>479</v>
      </c>
      <c r="F92" s="129">
        <v>9467.64</v>
      </c>
      <c r="G92" s="128"/>
      <c r="H92" s="128"/>
      <c r="I92" s="128"/>
      <c r="J92" s="128">
        <v>322</v>
      </c>
      <c r="K92" s="128"/>
      <c r="L92" s="128"/>
      <c r="M92" s="128"/>
    </row>
    <row r="93" spans="1:13" x14ac:dyDescent="0.25">
      <c r="A93" s="234" t="s">
        <v>480</v>
      </c>
      <c r="B93" s="235"/>
      <c r="C93" s="235"/>
      <c r="D93" s="235"/>
      <c r="E93" s="235"/>
      <c r="F93" s="235"/>
      <c r="G93" s="235"/>
      <c r="H93" s="235"/>
      <c r="I93" s="235"/>
      <c r="J93" s="131">
        <v>21126</v>
      </c>
      <c r="K93" s="128"/>
      <c r="L93" s="128"/>
      <c r="M93" s="128"/>
    </row>
    <row r="94" spans="1:13" x14ac:dyDescent="0.25">
      <c r="A94" s="243" t="s">
        <v>33</v>
      </c>
      <c r="B94" s="244"/>
      <c r="C94" s="244"/>
      <c r="D94" s="244"/>
      <c r="E94" s="244"/>
      <c r="F94" s="244"/>
      <c r="G94" s="244"/>
      <c r="H94" s="244"/>
      <c r="I94" s="244"/>
      <c r="J94" s="244"/>
      <c r="K94" s="244"/>
      <c r="L94" s="244"/>
      <c r="M94" s="244"/>
    </row>
    <row r="95" spans="1:13" x14ac:dyDescent="0.25">
      <c r="A95" s="242" t="s">
        <v>6</v>
      </c>
      <c r="B95" s="235"/>
      <c r="C95" s="235"/>
      <c r="D95" s="235"/>
      <c r="E95" s="235"/>
      <c r="F95" s="235"/>
      <c r="G95" s="235"/>
      <c r="H95" s="235"/>
      <c r="I95" s="235"/>
      <c r="J95" s="129">
        <v>57050</v>
      </c>
      <c r="K95" s="129">
        <v>2330</v>
      </c>
      <c r="L95" s="129">
        <v>231</v>
      </c>
      <c r="M95" s="129">
        <v>11</v>
      </c>
    </row>
    <row r="96" spans="1:13" x14ac:dyDescent="0.25">
      <c r="A96" s="242" t="s">
        <v>79</v>
      </c>
      <c r="B96" s="235"/>
      <c r="C96" s="235"/>
      <c r="D96" s="235"/>
      <c r="E96" s="235"/>
      <c r="F96" s="235"/>
      <c r="G96" s="235"/>
      <c r="H96" s="235"/>
      <c r="I96" s="235"/>
      <c r="J96" s="129">
        <v>58804</v>
      </c>
      <c r="K96" s="129">
        <v>3939</v>
      </c>
      <c r="L96" s="129">
        <v>376</v>
      </c>
      <c r="M96" s="129">
        <v>15</v>
      </c>
    </row>
    <row r="97" spans="1:13" x14ac:dyDescent="0.25">
      <c r="A97" s="242" t="s">
        <v>7</v>
      </c>
      <c r="B97" s="235"/>
      <c r="C97" s="235"/>
      <c r="D97" s="235"/>
      <c r="E97" s="235"/>
      <c r="F97" s="235"/>
      <c r="G97" s="235"/>
      <c r="H97" s="235"/>
      <c r="I97" s="235"/>
      <c r="J97" s="129">
        <v>5061</v>
      </c>
      <c r="K97" s="128"/>
      <c r="L97" s="128"/>
      <c r="M97" s="128"/>
    </row>
    <row r="98" spans="1:13" x14ac:dyDescent="0.25">
      <c r="A98" s="242" t="s">
        <v>8</v>
      </c>
      <c r="B98" s="235"/>
      <c r="C98" s="235"/>
      <c r="D98" s="235"/>
      <c r="E98" s="235"/>
      <c r="F98" s="235"/>
      <c r="G98" s="235"/>
      <c r="H98" s="235"/>
      <c r="I98" s="235"/>
      <c r="J98" s="129">
        <v>3282</v>
      </c>
      <c r="K98" s="128"/>
      <c r="L98" s="128"/>
      <c r="M98" s="128"/>
    </row>
    <row r="99" spans="1:13" x14ac:dyDescent="0.25">
      <c r="A99" s="234" t="s">
        <v>9</v>
      </c>
      <c r="B99" s="235"/>
      <c r="C99" s="235"/>
      <c r="D99" s="235"/>
      <c r="E99" s="235"/>
      <c r="F99" s="235"/>
      <c r="G99" s="235"/>
      <c r="H99" s="235"/>
      <c r="I99" s="235"/>
      <c r="J99" s="128"/>
      <c r="K99" s="128"/>
      <c r="L99" s="128"/>
      <c r="M99" s="128"/>
    </row>
    <row r="100" spans="1:13" x14ac:dyDescent="0.25">
      <c r="A100" s="242" t="s">
        <v>481</v>
      </c>
      <c r="B100" s="235"/>
      <c r="C100" s="235"/>
      <c r="D100" s="235"/>
      <c r="E100" s="235"/>
      <c r="F100" s="235"/>
      <c r="G100" s="235"/>
      <c r="H100" s="235"/>
      <c r="I100" s="235"/>
      <c r="J100" s="128"/>
      <c r="K100" s="128"/>
      <c r="L100" s="128"/>
      <c r="M100" s="128"/>
    </row>
    <row r="101" spans="1:13" x14ac:dyDescent="0.25">
      <c r="A101" s="242" t="s">
        <v>482</v>
      </c>
      <c r="B101" s="235"/>
      <c r="C101" s="235"/>
      <c r="D101" s="235"/>
      <c r="E101" s="235"/>
      <c r="F101" s="235"/>
      <c r="G101" s="235"/>
      <c r="H101" s="235"/>
      <c r="I101" s="235"/>
      <c r="J101" s="128"/>
      <c r="K101" s="128"/>
      <c r="L101" s="128"/>
      <c r="M101" s="128"/>
    </row>
    <row r="102" spans="1:13" x14ac:dyDescent="0.25">
      <c r="A102" s="242" t="s">
        <v>341</v>
      </c>
      <c r="B102" s="235"/>
      <c r="C102" s="235"/>
      <c r="D102" s="235"/>
      <c r="E102" s="235"/>
      <c r="F102" s="235"/>
      <c r="G102" s="235"/>
      <c r="H102" s="235"/>
      <c r="I102" s="235"/>
      <c r="J102" s="129">
        <v>2348</v>
      </c>
      <c r="K102" s="129">
        <v>212</v>
      </c>
      <c r="L102" s="129">
        <v>28</v>
      </c>
      <c r="M102" s="129">
        <v>1</v>
      </c>
    </row>
    <row r="103" spans="1:13" x14ac:dyDescent="0.25">
      <c r="A103" s="242" t="s">
        <v>342</v>
      </c>
      <c r="B103" s="235"/>
      <c r="C103" s="235"/>
      <c r="D103" s="235"/>
      <c r="E103" s="235"/>
      <c r="F103" s="235"/>
      <c r="G103" s="235"/>
      <c r="H103" s="235"/>
      <c r="I103" s="235"/>
      <c r="J103" s="129">
        <v>2357</v>
      </c>
      <c r="K103" s="129">
        <v>221</v>
      </c>
      <c r="L103" s="129">
        <v>28</v>
      </c>
      <c r="M103" s="129">
        <v>1</v>
      </c>
    </row>
    <row r="104" spans="1:13" x14ac:dyDescent="0.25">
      <c r="A104" s="242" t="s">
        <v>483</v>
      </c>
      <c r="B104" s="235"/>
      <c r="C104" s="235"/>
      <c r="D104" s="235"/>
      <c r="E104" s="235"/>
      <c r="F104" s="235"/>
      <c r="G104" s="235"/>
      <c r="H104" s="235"/>
      <c r="I104" s="235"/>
      <c r="J104" s="129">
        <v>2444</v>
      </c>
      <c r="K104" s="129">
        <v>298</v>
      </c>
      <c r="L104" s="129">
        <v>38</v>
      </c>
      <c r="M104" s="129">
        <v>1</v>
      </c>
    </row>
    <row r="105" spans="1:13" x14ac:dyDescent="0.25">
      <c r="A105" s="242" t="s">
        <v>484</v>
      </c>
      <c r="B105" s="235"/>
      <c r="C105" s="235"/>
      <c r="D105" s="235"/>
      <c r="E105" s="235"/>
      <c r="F105" s="235"/>
      <c r="G105" s="235"/>
      <c r="H105" s="235"/>
      <c r="I105" s="235"/>
      <c r="J105" s="129">
        <v>2512</v>
      </c>
      <c r="K105" s="129">
        <v>358</v>
      </c>
      <c r="L105" s="129">
        <v>46</v>
      </c>
      <c r="M105" s="129">
        <v>1</v>
      </c>
    </row>
    <row r="106" spans="1:13" x14ac:dyDescent="0.25">
      <c r="A106" s="242" t="s">
        <v>485</v>
      </c>
      <c r="B106" s="235"/>
      <c r="C106" s="235"/>
      <c r="D106" s="235"/>
      <c r="E106" s="235"/>
      <c r="F106" s="235"/>
      <c r="G106" s="235"/>
      <c r="H106" s="235"/>
      <c r="I106" s="235"/>
      <c r="J106" s="129">
        <v>460</v>
      </c>
      <c r="K106" s="128"/>
      <c r="L106" s="128"/>
      <c r="M106" s="128"/>
    </row>
    <row r="107" spans="1:13" x14ac:dyDescent="0.25">
      <c r="A107" s="242" t="s">
        <v>486</v>
      </c>
      <c r="B107" s="235"/>
      <c r="C107" s="235"/>
      <c r="D107" s="235"/>
      <c r="E107" s="235"/>
      <c r="F107" s="235"/>
      <c r="G107" s="235"/>
      <c r="H107" s="235"/>
      <c r="I107" s="235"/>
      <c r="J107" s="129">
        <v>298</v>
      </c>
      <c r="K107" s="128"/>
      <c r="L107" s="128"/>
      <c r="M107" s="128"/>
    </row>
    <row r="108" spans="1:13" x14ac:dyDescent="0.25">
      <c r="A108" s="242" t="s">
        <v>487</v>
      </c>
      <c r="B108" s="235"/>
      <c r="C108" s="235"/>
      <c r="D108" s="235"/>
      <c r="E108" s="235"/>
      <c r="F108" s="235"/>
      <c r="G108" s="235"/>
      <c r="H108" s="235"/>
      <c r="I108" s="235"/>
      <c r="J108" s="129">
        <v>3270</v>
      </c>
      <c r="K108" s="128"/>
      <c r="L108" s="128"/>
      <c r="M108" s="128"/>
    </row>
    <row r="109" spans="1:13" x14ac:dyDescent="0.25">
      <c r="A109" s="242" t="s">
        <v>340</v>
      </c>
      <c r="B109" s="235"/>
      <c r="C109" s="235"/>
      <c r="D109" s="235"/>
      <c r="E109" s="235"/>
      <c r="F109" s="235"/>
      <c r="G109" s="235"/>
      <c r="H109" s="235"/>
      <c r="I109" s="235"/>
      <c r="J109" s="128"/>
      <c r="K109" s="128"/>
      <c r="L109" s="128"/>
      <c r="M109" s="128"/>
    </row>
    <row r="110" spans="1:13" x14ac:dyDescent="0.25">
      <c r="A110" s="242" t="s">
        <v>341</v>
      </c>
      <c r="B110" s="235"/>
      <c r="C110" s="235"/>
      <c r="D110" s="235"/>
      <c r="E110" s="235"/>
      <c r="F110" s="235"/>
      <c r="G110" s="235"/>
      <c r="H110" s="235"/>
      <c r="I110" s="235"/>
      <c r="J110" s="129">
        <v>4222</v>
      </c>
      <c r="K110" s="128"/>
      <c r="L110" s="128"/>
      <c r="M110" s="128"/>
    </row>
    <row r="111" spans="1:13" x14ac:dyDescent="0.25">
      <c r="A111" s="242" t="s">
        <v>342</v>
      </c>
      <c r="B111" s="235"/>
      <c r="C111" s="235"/>
      <c r="D111" s="235"/>
      <c r="E111" s="235"/>
      <c r="F111" s="235"/>
      <c r="G111" s="235"/>
      <c r="H111" s="235"/>
      <c r="I111" s="235"/>
      <c r="J111" s="129">
        <v>4222</v>
      </c>
      <c r="K111" s="128"/>
      <c r="L111" s="128"/>
      <c r="M111" s="128"/>
    </row>
    <row r="112" spans="1:13" x14ac:dyDescent="0.25">
      <c r="A112" s="242" t="s">
        <v>311</v>
      </c>
      <c r="B112" s="235"/>
      <c r="C112" s="235"/>
      <c r="D112" s="235"/>
      <c r="E112" s="235"/>
      <c r="F112" s="235"/>
      <c r="G112" s="235"/>
      <c r="H112" s="235"/>
      <c r="I112" s="235"/>
      <c r="J112" s="129">
        <v>7492</v>
      </c>
      <c r="K112" s="128"/>
      <c r="L112" s="128"/>
      <c r="M112" s="128"/>
    </row>
    <row r="113" spans="1:13" x14ac:dyDescent="0.25">
      <c r="A113" s="234" t="s">
        <v>488</v>
      </c>
      <c r="B113" s="235"/>
      <c r="C113" s="235"/>
      <c r="D113" s="235"/>
      <c r="E113" s="235"/>
      <c r="F113" s="235"/>
      <c r="G113" s="235"/>
      <c r="H113" s="235"/>
      <c r="I113" s="235"/>
      <c r="J113" s="131">
        <v>7492</v>
      </c>
      <c r="K113" s="128"/>
      <c r="L113" s="128"/>
      <c r="M113" s="128"/>
    </row>
    <row r="114" spans="1:13" x14ac:dyDescent="0.25">
      <c r="A114" s="242" t="s">
        <v>489</v>
      </c>
      <c r="B114" s="235"/>
      <c r="C114" s="235"/>
      <c r="D114" s="235"/>
      <c r="E114" s="235"/>
      <c r="F114" s="235"/>
      <c r="G114" s="235"/>
      <c r="H114" s="235"/>
      <c r="I114" s="235"/>
      <c r="J114" s="128"/>
      <c r="K114" s="128"/>
      <c r="L114" s="128"/>
      <c r="M114" s="128"/>
    </row>
    <row r="115" spans="1:13" x14ac:dyDescent="0.25">
      <c r="A115" s="242" t="s">
        <v>482</v>
      </c>
      <c r="B115" s="235"/>
      <c r="C115" s="235"/>
      <c r="D115" s="235"/>
      <c r="E115" s="235"/>
      <c r="F115" s="235"/>
      <c r="G115" s="235"/>
      <c r="H115" s="235"/>
      <c r="I115" s="235"/>
      <c r="J115" s="128"/>
      <c r="K115" s="128"/>
      <c r="L115" s="128"/>
      <c r="M115" s="128"/>
    </row>
    <row r="116" spans="1:13" x14ac:dyDescent="0.25">
      <c r="A116" s="242" t="s">
        <v>341</v>
      </c>
      <c r="B116" s="235"/>
      <c r="C116" s="235"/>
      <c r="D116" s="235"/>
      <c r="E116" s="235"/>
      <c r="F116" s="235"/>
      <c r="G116" s="235"/>
      <c r="H116" s="235"/>
      <c r="I116" s="235"/>
      <c r="J116" s="129">
        <v>1708</v>
      </c>
      <c r="K116" s="129">
        <v>166</v>
      </c>
      <c r="L116" s="129">
        <v>13</v>
      </c>
      <c r="M116" s="129">
        <v>1</v>
      </c>
    </row>
    <row r="117" spans="1:13" x14ac:dyDescent="0.25">
      <c r="A117" s="242" t="s">
        <v>342</v>
      </c>
      <c r="B117" s="235"/>
      <c r="C117" s="235"/>
      <c r="D117" s="235"/>
      <c r="E117" s="235"/>
      <c r="F117" s="235"/>
      <c r="G117" s="235"/>
      <c r="H117" s="235"/>
      <c r="I117" s="235"/>
      <c r="J117" s="129">
        <v>1715</v>
      </c>
      <c r="K117" s="129">
        <v>173</v>
      </c>
      <c r="L117" s="129">
        <v>13</v>
      </c>
      <c r="M117" s="129">
        <v>1</v>
      </c>
    </row>
    <row r="118" spans="1:13" x14ac:dyDescent="0.25">
      <c r="A118" s="242" t="s">
        <v>483</v>
      </c>
      <c r="B118" s="235"/>
      <c r="C118" s="235"/>
      <c r="D118" s="235"/>
      <c r="E118" s="235"/>
      <c r="F118" s="235"/>
      <c r="G118" s="235"/>
      <c r="H118" s="235"/>
      <c r="I118" s="235"/>
      <c r="J118" s="129">
        <v>1781</v>
      </c>
      <c r="K118" s="129">
        <v>234</v>
      </c>
      <c r="L118" s="129">
        <v>18</v>
      </c>
      <c r="M118" s="129">
        <v>1</v>
      </c>
    </row>
    <row r="119" spans="1:13" x14ac:dyDescent="0.25">
      <c r="A119" s="242" t="s">
        <v>484</v>
      </c>
      <c r="B119" s="235"/>
      <c r="C119" s="235"/>
      <c r="D119" s="235"/>
      <c r="E119" s="235"/>
      <c r="F119" s="235"/>
      <c r="G119" s="235"/>
      <c r="H119" s="235"/>
      <c r="I119" s="235"/>
      <c r="J119" s="129">
        <v>1832</v>
      </c>
      <c r="K119" s="129">
        <v>281</v>
      </c>
      <c r="L119" s="129">
        <v>22</v>
      </c>
      <c r="M119" s="129">
        <v>1</v>
      </c>
    </row>
    <row r="120" spans="1:13" x14ac:dyDescent="0.25">
      <c r="A120" s="242" t="s">
        <v>490</v>
      </c>
      <c r="B120" s="235"/>
      <c r="C120" s="235"/>
      <c r="D120" s="235"/>
      <c r="E120" s="235"/>
      <c r="F120" s="235"/>
      <c r="G120" s="235"/>
      <c r="H120" s="235"/>
      <c r="I120" s="235"/>
      <c r="J120" s="129">
        <v>361</v>
      </c>
      <c r="K120" s="128"/>
      <c r="L120" s="128"/>
      <c r="M120" s="128"/>
    </row>
    <row r="121" spans="1:13" x14ac:dyDescent="0.25">
      <c r="A121" s="242" t="s">
        <v>491</v>
      </c>
      <c r="B121" s="235"/>
      <c r="C121" s="235"/>
      <c r="D121" s="235"/>
      <c r="E121" s="235"/>
      <c r="F121" s="235"/>
      <c r="G121" s="235"/>
      <c r="H121" s="235"/>
      <c r="I121" s="235"/>
      <c r="J121" s="129">
        <v>234</v>
      </c>
      <c r="K121" s="128"/>
      <c r="L121" s="128"/>
      <c r="M121" s="128"/>
    </row>
    <row r="122" spans="1:13" x14ac:dyDescent="0.25">
      <c r="A122" s="242" t="s">
        <v>487</v>
      </c>
      <c r="B122" s="235"/>
      <c r="C122" s="235"/>
      <c r="D122" s="235"/>
      <c r="E122" s="235"/>
      <c r="F122" s="235"/>
      <c r="G122" s="235"/>
      <c r="H122" s="235"/>
      <c r="I122" s="235"/>
      <c r="J122" s="129">
        <v>2427</v>
      </c>
      <c r="K122" s="128"/>
      <c r="L122" s="128"/>
      <c r="M122" s="128"/>
    </row>
    <row r="123" spans="1:13" x14ac:dyDescent="0.25">
      <c r="A123" s="242" t="s">
        <v>340</v>
      </c>
      <c r="B123" s="235"/>
      <c r="C123" s="235"/>
      <c r="D123" s="235"/>
      <c r="E123" s="235"/>
      <c r="F123" s="235"/>
      <c r="G123" s="235"/>
      <c r="H123" s="235"/>
      <c r="I123" s="235"/>
      <c r="J123" s="128"/>
      <c r="K123" s="128"/>
      <c r="L123" s="128"/>
      <c r="M123" s="128"/>
    </row>
    <row r="124" spans="1:13" x14ac:dyDescent="0.25">
      <c r="A124" s="242" t="s">
        <v>341</v>
      </c>
      <c r="B124" s="235"/>
      <c r="C124" s="235"/>
      <c r="D124" s="235"/>
      <c r="E124" s="235"/>
      <c r="F124" s="235"/>
      <c r="G124" s="235"/>
      <c r="H124" s="235"/>
      <c r="I124" s="235"/>
      <c r="J124" s="129">
        <v>2793</v>
      </c>
      <c r="K124" s="128"/>
      <c r="L124" s="128"/>
      <c r="M124" s="128"/>
    </row>
    <row r="125" spans="1:13" x14ac:dyDescent="0.25">
      <c r="A125" s="242" t="s">
        <v>342</v>
      </c>
      <c r="B125" s="235"/>
      <c r="C125" s="235"/>
      <c r="D125" s="235"/>
      <c r="E125" s="235"/>
      <c r="F125" s="235"/>
      <c r="G125" s="235"/>
      <c r="H125" s="235"/>
      <c r="I125" s="235"/>
      <c r="J125" s="129">
        <v>2793</v>
      </c>
      <c r="K125" s="128"/>
      <c r="L125" s="128"/>
      <c r="M125" s="128"/>
    </row>
    <row r="126" spans="1:13" x14ac:dyDescent="0.25">
      <c r="A126" s="242" t="s">
        <v>311</v>
      </c>
      <c r="B126" s="235"/>
      <c r="C126" s="235"/>
      <c r="D126" s="235"/>
      <c r="E126" s="235"/>
      <c r="F126" s="235"/>
      <c r="G126" s="235"/>
      <c r="H126" s="235"/>
      <c r="I126" s="235"/>
      <c r="J126" s="129">
        <v>5220</v>
      </c>
      <c r="K126" s="128"/>
      <c r="L126" s="128"/>
      <c r="M126" s="128"/>
    </row>
    <row r="127" spans="1:13" x14ac:dyDescent="0.25">
      <c r="A127" s="234" t="s">
        <v>492</v>
      </c>
      <c r="B127" s="235"/>
      <c r="C127" s="235"/>
      <c r="D127" s="235"/>
      <c r="E127" s="235"/>
      <c r="F127" s="235"/>
      <c r="G127" s="235"/>
      <c r="H127" s="235"/>
      <c r="I127" s="235"/>
      <c r="J127" s="131">
        <v>5220</v>
      </c>
      <c r="K127" s="128"/>
      <c r="L127" s="128"/>
      <c r="M127" s="128"/>
    </row>
    <row r="128" spans="1:13" x14ac:dyDescent="0.25">
      <c r="A128" s="242" t="s">
        <v>493</v>
      </c>
      <c r="B128" s="235"/>
      <c r="C128" s="235"/>
      <c r="D128" s="235"/>
      <c r="E128" s="235"/>
      <c r="F128" s="235"/>
      <c r="G128" s="235"/>
      <c r="H128" s="235"/>
      <c r="I128" s="235"/>
      <c r="J128" s="128"/>
      <c r="K128" s="128"/>
      <c r="L128" s="128"/>
      <c r="M128" s="128"/>
    </row>
    <row r="129" spans="1:13" x14ac:dyDescent="0.25">
      <c r="A129" s="242" t="s">
        <v>482</v>
      </c>
      <c r="B129" s="235"/>
      <c r="C129" s="235"/>
      <c r="D129" s="235"/>
      <c r="E129" s="235"/>
      <c r="F129" s="235"/>
      <c r="G129" s="235"/>
      <c r="H129" s="235"/>
      <c r="I129" s="235"/>
      <c r="J129" s="128"/>
      <c r="K129" s="128"/>
      <c r="L129" s="128"/>
      <c r="M129" s="128"/>
    </row>
    <row r="130" spans="1:13" x14ac:dyDescent="0.25">
      <c r="A130" s="242" t="s">
        <v>341</v>
      </c>
      <c r="B130" s="235"/>
      <c r="C130" s="235"/>
      <c r="D130" s="235"/>
      <c r="E130" s="235"/>
      <c r="F130" s="235"/>
      <c r="G130" s="235"/>
      <c r="H130" s="235"/>
      <c r="I130" s="235"/>
      <c r="J130" s="129">
        <v>14702</v>
      </c>
      <c r="K130" s="129">
        <v>1152</v>
      </c>
      <c r="L130" s="129">
        <v>88</v>
      </c>
      <c r="M130" s="129">
        <v>4</v>
      </c>
    </row>
    <row r="131" spans="1:13" x14ac:dyDescent="0.25">
      <c r="A131" s="242" t="s">
        <v>342</v>
      </c>
      <c r="B131" s="235"/>
      <c r="C131" s="235"/>
      <c r="D131" s="235"/>
      <c r="E131" s="235"/>
      <c r="F131" s="235"/>
      <c r="G131" s="235"/>
      <c r="H131" s="235"/>
      <c r="I131" s="235"/>
      <c r="J131" s="129">
        <v>14752</v>
      </c>
      <c r="K131" s="129">
        <v>1202</v>
      </c>
      <c r="L131" s="129">
        <v>88</v>
      </c>
      <c r="M131" s="129">
        <v>4</v>
      </c>
    </row>
    <row r="132" spans="1:13" x14ac:dyDescent="0.25">
      <c r="A132" s="242" t="s">
        <v>483</v>
      </c>
      <c r="B132" s="235"/>
      <c r="C132" s="235"/>
      <c r="D132" s="235"/>
      <c r="E132" s="235"/>
      <c r="F132" s="235"/>
      <c r="G132" s="235"/>
      <c r="H132" s="235"/>
      <c r="I132" s="235"/>
      <c r="J132" s="129">
        <v>15204</v>
      </c>
      <c r="K132" s="129">
        <v>1623</v>
      </c>
      <c r="L132" s="129">
        <v>119</v>
      </c>
      <c r="M132" s="129">
        <v>5</v>
      </c>
    </row>
    <row r="133" spans="1:13" x14ac:dyDescent="0.25">
      <c r="A133" s="242" t="s">
        <v>484</v>
      </c>
      <c r="B133" s="235"/>
      <c r="C133" s="235"/>
      <c r="D133" s="235"/>
      <c r="E133" s="235"/>
      <c r="F133" s="235"/>
      <c r="G133" s="235"/>
      <c r="H133" s="235"/>
      <c r="I133" s="235"/>
      <c r="J133" s="129">
        <v>15553</v>
      </c>
      <c r="K133" s="129">
        <v>1948</v>
      </c>
      <c r="L133" s="129">
        <v>143</v>
      </c>
      <c r="M133" s="129">
        <v>6</v>
      </c>
    </row>
    <row r="134" spans="1:13" x14ac:dyDescent="0.25">
      <c r="A134" s="242" t="s">
        <v>494</v>
      </c>
      <c r="B134" s="235"/>
      <c r="C134" s="235"/>
      <c r="D134" s="235"/>
      <c r="E134" s="235"/>
      <c r="F134" s="235"/>
      <c r="G134" s="235"/>
      <c r="H134" s="235"/>
      <c r="I134" s="235"/>
      <c r="J134" s="129">
        <v>2501</v>
      </c>
      <c r="K134" s="128"/>
      <c r="L134" s="128"/>
      <c r="M134" s="128"/>
    </row>
    <row r="135" spans="1:13" x14ac:dyDescent="0.25">
      <c r="A135" s="242" t="s">
        <v>495</v>
      </c>
      <c r="B135" s="235"/>
      <c r="C135" s="235"/>
      <c r="D135" s="235"/>
      <c r="E135" s="235"/>
      <c r="F135" s="235"/>
      <c r="G135" s="235"/>
      <c r="H135" s="235"/>
      <c r="I135" s="235"/>
      <c r="J135" s="129">
        <v>1622</v>
      </c>
      <c r="K135" s="128"/>
      <c r="L135" s="128"/>
      <c r="M135" s="128"/>
    </row>
    <row r="136" spans="1:13" x14ac:dyDescent="0.25">
      <c r="A136" s="242" t="s">
        <v>487</v>
      </c>
      <c r="B136" s="235"/>
      <c r="C136" s="235"/>
      <c r="D136" s="235"/>
      <c r="E136" s="235"/>
      <c r="F136" s="235"/>
      <c r="G136" s="235"/>
      <c r="H136" s="235"/>
      <c r="I136" s="235"/>
      <c r="J136" s="129">
        <v>19676</v>
      </c>
      <c r="K136" s="128"/>
      <c r="L136" s="128"/>
      <c r="M136" s="128"/>
    </row>
    <row r="137" spans="1:13" x14ac:dyDescent="0.25">
      <c r="A137" s="242" t="s">
        <v>340</v>
      </c>
      <c r="B137" s="235"/>
      <c r="C137" s="235"/>
      <c r="D137" s="235"/>
      <c r="E137" s="235"/>
      <c r="F137" s="235"/>
      <c r="G137" s="235"/>
      <c r="H137" s="235"/>
      <c r="I137" s="235"/>
      <c r="J137" s="128"/>
      <c r="K137" s="128"/>
      <c r="L137" s="128"/>
      <c r="M137" s="128"/>
    </row>
    <row r="138" spans="1:13" x14ac:dyDescent="0.25">
      <c r="A138" s="242" t="s">
        <v>341</v>
      </c>
      <c r="B138" s="235"/>
      <c r="C138" s="235"/>
      <c r="D138" s="235"/>
      <c r="E138" s="235"/>
      <c r="F138" s="235"/>
      <c r="G138" s="235"/>
      <c r="H138" s="235"/>
      <c r="I138" s="235"/>
      <c r="J138" s="129">
        <v>4285</v>
      </c>
      <c r="K138" s="128"/>
      <c r="L138" s="128"/>
      <c r="M138" s="128"/>
    </row>
    <row r="139" spans="1:13" x14ac:dyDescent="0.25">
      <c r="A139" s="242" t="s">
        <v>342</v>
      </c>
      <c r="B139" s="235"/>
      <c r="C139" s="235"/>
      <c r="D139" s="235"/>
      <c r="E139" s="235"/>
      <c r="F139" s="235"/>
      <c r="G139" s="235"/>
      <c r="H139" s="235"/>
      <c r="I139" s="235"/>
      <c r="J139" s="129">
        <v>4285</v>
      </c>
      <c r="K139" s="128"/>
      <c r="L139" s="128"/>
      <c r="M139" s="128"/>
    </row>
    <row r="140" spans="1:13" x14ac:dyDescent="0.25">
      <c r="A140" s="242" t="s">
        <v>311</v>
      </c>
      <c r="B140" s="235"/>
      <c r="C140" s="235"/>
      <c r="D140" s="235"/>
      <c r="E140" s="235"/>
      <c r="F140" s="235"/>
      <c r="G140" s="235"/>
      <c r="H140" s="235"/>
      <c r="I140" s="235"/>
      <c r="J140" s="129">
        <v>23961</v>
      </c>
      <c r="K140" s="128"/>
      <c r="L140" s="128"/>
      <c r="M140" s="128"/>
    </row>
    <row r="141" spans="1:13" x14ac:dyDescent="0.25">
      <c r="A141" s="234" t="s">
        <v>496</v>
      </c>
      <c r="B141" s="235"/>
      <c r="C141" s="235"/>
      <c r="D141" s="235"/>
      <c r="E141" s="235"/>
      <c r="F141" s="235"/>
      <c r="G141" s="235"/>
      <c r="H141" s="235"/>
      <c r="I141" s="235"/>
      <c r="J141" s="131">
        <v>23961</v>
      </c>
      <c r="K141" s="128"/>
      <c r="L141" s="128"/>
      <c r="M141" s="128"/>
    </row>
    <row r="142" spans="1:13" x14ac:dyDescent="0.25">
      <c r="A142" s="242" t="s">
        <v>497</v>
      </c>
      <c r="B142" s="235"/>
      <c r="C142" s="235"/>
      <c r="D142" s="235"/>
      <c r="E142" s="235"/>
      <c r="F142" s="235"/>
      <c r="G142" s="235"/>
      <c r="H142" s="235"/>
      <c r="I142" s="235"/>
      <c r="J142" s="128"/>
      <c r="K142" s="128"/>
      <c r="L142" s="128"/>
      <c r="M142" s="128"/>
    </row>
    <row r="143" spans="1:13" x14ac:dyDescent="0.25">
      <c r="A143" s="242" t="s">
        <v>482</v>
      </c>
      <c r="B143" s="235"/>
      <c r="C143" s="235"/>
      <c r="D143" s="235"/>
      <c r="E143" s="235"/>
      <c r="F143" s="235"/>
      <c r="G143" s="235"/>
      <c r="H143" s="235"/>
      <c r="I143" s="235"/>
      <c r="J143" s="128"/>
      <c r="K143" s="128"/>
      <c r="L143" s="128"/>
      <c r="M143" s="128"/>
    </row>
    <row r="144" spans="1:13" x14ac:dyDescent="0.25">
      <c r="A144" s="242" t="s">
        <v>341</v>
      </c>
      <c r="B144" s="235"/>
      <c r="C144" s="235"/>
      <c r="D144" s="235"/>
      <c r="E144" s="235"/>
      <c r="F144" s="235"/>
      <c r="G144" s="235"/>
      <c r="H144" s="235"/>
      <c r="I144" s="235"/>
      <c r="J144" s="129">
        <v>1018</v>
      </c>
      <c r="K144" s="129">
        <v>224</v>
      </c>
      <c r="L144" s="129">
        <v>23</v>
      </c>
      <c r="M144" s="129">
        <v>1</v>
      </c>
    </row>
    <row r="145" spans="1:13" x14ac:dyDescent="0.25">
      <c r="A145" s="242" t="s">
        <v>342</v>
      </c>
      <c r="B145" s="235"/>
      <c r="C145" s="235"/>
      <c r="D145" s="235"/>
      <c r="E145" s="235"/>
      <c r="F145" s="235"/>
      <c r="G145" s="235"/>
      <c r="H145" s="235"/>
      <c r="I145" s="235"/>
      <c r="J145" s="129">
        <v>1028</v>
      </c>
      <c r="K145" s="129">
        <v>234</v>
      </c>
      <c r="L145" s="129">
        <v>23</v>
      </c>
      <c r="M145" s="129">
        <v>1</v>
      </c>
    </row>
    <row r="146" spans="1:13" x14ac:dyDescent="0.25">
      <c r="A146" s="242" t="s">
        <v>483</v>
      </c>
      <c r="B146" s="235"/>
      <c r="C146" s="235"/>
      <c r="D146" s="235"/>
      <c r="E146" s="235"/>
      <c r="F146" s="235"/>
      <c r="G146" s="235"/>
      <c r="H146" s="235"/>
      <c r="I146" s="235"/>
      <c r="J146" s="129">
        <v>1118</v>
      </c>
      <c r="K146" s="129">
        <v>316</v>
      </c>
      <c r="L146" s="129">
        <v>31</v>
      </c>
      <c r="M146" s="129">
        <v>1</v>
      </c>
    </row>
    <row r="147" spans="1:13" x14ac:dyDescent="0.25">
      <c r="A147" s="242" t="s">
        <v>484</v>
      </c>
      <c r="B147" s="235"/>
      <c r="C147" s="235"/>
      <c r="D147" s="235"/>
      <c r="E147" s="235"/>
      <c r="F147" s="235"/>
      <c r="G147" s="235"/>
      <c r="H147" s="235"/>
      <c r="I147" s="235"/>
      <c r="J147" s="129">
        <v>1187</v>
      </c>
      <c r="K147" s="129">
        <v>379</v>
      </c>
      <c r="L147" s="129">
        <v>37</v>
      </c>
      <c r="M147" s="129">
        <v>1</v>
      </c>
    </row>
    <row r="148" spans="1:13" x14ac:dyDescent="0.25">
      <c r="A148" s="242" t="s">
        <v>498</v>
      </c>
      <c r="B148" s="235"/>
      <c r="C148" s="235"/>
      <c r="D148" s="235"/>
      <c r="E148" s="235"/>
      <c r="F148" s="235"/>
      <c r="G148" s="235"/>
      <c r="H148" s="235"/>
      <c r="I148" s="235"/>
      <c r="J148" s="129">
        <v>486</v>
      </c>
      <c r="K148" s="128"/>
      <c r="L148" s="128"/>
      <c r="M148" s="128"/>
    </row>
    <row r="149" spans="1:13" x14ac:dyDescent="0.25">
      <c r="A149" s="242" t="s">
        <v>499</v>
      </c>
      <c r="B149" s="235"/>
      <c r="C149" s="235"/>
      <c r="D149" s="235"/>
      <c r="E149" s="235"/>
      <c r="F149" s="235"/>
      <c r="G149" s="235"/>
      <c r="H149" s="235"/>
      <c r="I149" s="235"/>
      <c r="J149" s="129">
        <v>315</v>
      </c>
      <c r="K149" s="128"/>
      <c r="L149" s="128"/>
      <c r="M149" s="128"/>
    </row>
    <row r="150" spans="1:13" x14ac:dyDescent="0.25">
      <c r="A150" s="242" t="s">
        <v>487</v>
      </c>
      <c r="B150" s="235"/>
      <c r="C150" s="235"/>
      <c r="D150" s="235"/>
      <c r="E150" s="235"/>
      <c r="F150" s="235"/>
      <c r="G150" s="235"/>
      <c r="H150" s="235"/>
      <c r="I150" s="235"/>
      <c r="J150" s="129">
        <v>1988</v>
      </c>
      <c r="K150" s="128"/>
      <c r="L150" s="128"/>
      <c r="M150" s="128"/>
    </row>
    <row r="151" spans="1:13" x14ac:dyDescent="0.25">
      <c r="A151" s="242" t="s">
        <v>340</v>
      </c>
      <c r="B151" s="235"/>
      <c r="C151" s="235"/>
      <c r="D151" s="235"/>
      <c r="E151" s="235"/>
      <c r="F151" s="235"/>
      <c r="G151" s="235"/>
      <c r="H151" s="235"/>
      <c r="I151" s="235"/>
      <c r="J151" s="128"/>
      <c r="K151" s="128"/>
      <c r="L151" s="128"/>
      <c r="M151" s="128"/>
    </row>
    <row r="152" spans="1:13" x14ac:dyDescent="0.25">
      <c r="A152" s="242" t="s">
        <v>341</v>
      </c>
      <c r="B152" s="235"/>
      <c r="C152" s="235"/>
      <c r="D152" s="235"/>
      <c r="E152" s="235"/>
      <c r="F152" s="235"/>
      <c r="G152" s="235"/>
      <c r="H152" s="235"/>
      <c r="I152" s="235"/>
      <c r="J152" s="129">
        <v>7360</v>
      </c>
      <c r="K152" s="128"/>
      <c r="L152" s="128"/>
      <c r="M152" s="128"/>
    </row>
    <row r="153" spans="1:13" x14ac:dyDescent="0.25">
      <c r="A153" s="242" t="s">
        <v>342</v>
      </c>
      <c r="B153" s="235"/>
      <c r="C153" s="235"/>
      <c r="D153" s="235"/>
      <c r="E153" s="235"/>
      <c r="F153" s="235"/>
      <c r="G153" s="235"/>
      <c r="H153" s="235"/>
      <c r="I153" s="235"/>
      <c r="J153" s="129">
        <v>7360</v>
      </c>
      <c r="K153" s="128"/>
      <c r="L153" s="128"/>
      <c r="M153" s="128"/>
    </row>
    <row r="154" spans="1:13" x14ac:dyDescent="0.25">
      <c r="A154" s="242" t="s">
        <v>311</v>
      </c>
      <c r="B154" s="235"/>
      <c r="C154" s="235"/>
      <c r="D154" s="235"/>
      <c r="E154" s="235"/>
      <c r="F154" s="235"/>
      <c r="G154" s="235"/>
      <c r="H154" s="235"/>
      <c r="I154" s="235"/>
      <c r="J154" s="129">
        <v>9348</v>
      </c>
      <c r="K154" s="128"/>
      <c r="L154" s="128"/>
      <c r="M154" s="128"/>
    </row>
    <row r="155" spans="1:13" x14ac:dyDescent="0.25">
      <c r="A155" s="234" t="s">
        <v>500</v>
      </c>
      <c r="B155" s="235"/>
      <c r="C155" s="235"/>
      <c r="D155" s="235"/>
      <c r="E155" s="235"/>
      <c r="F155" s="235"/>
      <c r="G155" s="235"/>
      <c r="H155" s="235"/>
      <c r="I155" s="235"/>
      <c r="J155" s="131">
        <v>9348</v>
      </c>
      <c r="K155" s="128"/>
      <c r="L155" s="128"/>
      <c r="M155" s="128"/>
    </row>
    <row r="156" spans="1:13" x14ac:dyDescent="0.25">
      <c r="A156" s="242" t="s">
        <v>501</v>
      </c>
      <c r="B156" s="235"/>
      <c r="C156" s="235"/>
      <c r="D156" s="235"/>
      <c r="E156" s="235"/>
      <c r="F156" s="235"/>
      <c r="G156" s="235"/>
      <c r="H156" s="235"/>
      <c r="I156" s="235"/>
      <c r="J156" s="128"/>
      <c r="K156" s="128"/>
      <c r="L156" s="128"/>
      <c r="M156" s="128"/>
    </row>
    <row r="157" spans="1:13" x14ac:dyDescent="0.25">
      <c r="A157" s="242" t="s">
        <v>482</v>
      </c>
      <c r="B157" s="235"/>
      <c r="C157" s="235"/>
      <c r="D157" s="235"/>
      <c r="E157" s="235"/>
      <c r="F157" s="235"/>
      <c r="G157" s="235"/>
      <c r="H157" s="235"/>
      <c r="I157" s="235"/>
      <c r="J157" s="128"/>
      <c r="K157" s="128"/>
      <c r="L157" s="128"/>
      <c r="M157" s="128"/>
    </row>
    <row r="158" spans="1:13" x14ac:dyDescent="0.25">
      <c r="A158" s="242" t="s">
        <v>341</v>
      </c>
      <c r="B158" s="235"/>
      <c r="C158" s="235"/>
      <c r="D158" s="235"/>
      <c r="E158" s="235"/>
      <c r="F158" s="235"/>
      <c r="G158" s="235"/>
      <c r="H158" s="235"/>
      <c r="I158" s="235"/>
      <c r="J158" s="129">
        <v>18614</v>
      </c>
      <c r="K158" s="129">
        <v>576</v>
      </c>
      <c r="L158" s="129">
        <v>79</v>
      </c>
      <c r="M158" s="129">
        <v>4</v>
      </c>
    </row>
    <row r="159" spans="1:13" x14ac:dyDescent="0.25">
      <c r="A159" s="242" t="s">
        <v>342</v>
      </c>
      <c r="B159" s="235"/>
      <c r="C159" s="235"/>
      <c r="D159" s="235"/>
      <c r="E159" s="235"/>
      <c r="F159" s="235"/>
      <c r="G159" s="235"/>
      <c r="H159" s="235"/>
      <c r="I159" s="235"/>
      <c r="J159" s="129">
        <v>18639</v>
      </c>
      <c r="K159" s="129">
        <v>601</v>
      </c>
      <c r="L159" s="129">
        <v>79</v>
      </c>
      <c r="M159" s="129">
        <v>4</v>
      </c>
    </row>
    <row r="160" spans="1:13" x14ac:dyDescent="0.25">
      <c r="A160" s="242" t="s">
        <v>483</v>
      </c>
      <c r="B160" s="235"/>
      <c r="C160" s="235"/>
      <c r="D160" s="235"/>
      <c r="E160" s="235"/>
      <c r="F160" s="235"/>
      <c r="G160" s="235"/>
      <c r="H160" s="235"/>
      <c r="I160" s="235"/>
      <c r="J160" s="129">
        <v>18877</v>
      </c>
      <c r="K160" s="129">
        <v>811</v>
      </c>
      <c r="L160" s="129">
        <v>107</v>
      </c>
      <c r="M160" s="129">
        <v>5</v>
      </c>
    </row>
    <row r="161" spans="1:13" x14ac:dyDescent="0.25">
      <c r="A161" s="242" t="s">
        <v>484</v>
      </c>
      <c r="B161" s="235"/>
      <c r="C161" s="235"/>
      <c r="D161" s="235"/>
      <c r="E161" s="235"/>
      <c r="F161" s="235"/>
      <c r="G161" s="235"/>
      <c r="H161" s="235"/>
      <c r="I161" s="235"/>
      <c r="J161" s="129">
        <v>19060</v>
      </c>
      <c r="K161" s="129">
        <v>973</v>
      </c>
      <c r="L161" s="129">
        <v>128</v>
      </c>
      <c r="M161" s="129">
        <v>6</v>
      </c>
    </row>
    <row r="162" spans="1:13" x14ac:dyDescent="0.25">
      <c r="A162" s="242" t="s">
        <v>502</v>
      </c>
      <c r="B162" s="235"/>
      <c r="C162" s="235"/>
      <c r="D162" s="235"/>
      <c r="E162" s="235"/>
      <c r="F162" s="235"/>
      <c r="G162" s="235"/>
      <c r="H162" s="235"/>
      <c r="I162" s="235"/>
      <c r="J162" s="129">
        <v>1253</v>
      </c>
      <c r="K162" s="128"/>
      <c r="L162" s="128"/>
      <c r="M162" s="128"/>
    </row>
    <row r="163" spans="1:13" x14ac:dyDescent="0.25">
      <c r="A163" s="242" t="s">
        <v>503</v>
      </c>
      <c r="B163" s="235"/>
      <c r="C163" s="235"/>
      <c r="D163" s="235"/>
      <c r="E163" s="235"/>
      <c r="F163" s="235"/>
      <c r="G163" s="235"/>
      <c r="H163" s="235"/>
      <c r="I163" s="235"/>
      <c r="J163" s="129">
        <v>813</v>
      </c>
      <c r="K163" s="128"/>
      <c r="L163" s="128"/>
      <c r="M163" s="128"/>
    </row>
    <row r="164" spans="1:13" x14ac:dyDescent="0.25">
      <c r="A164" s="242" t="s">
        <v>487</v>
      </c>
      <c r="B164" s="235"/>
      <c r="C164" s="235"/>
      <c r="D164" s="235"/>
      <c r="E164" s="235"/>
      <c r="F164" s="235"/>
      <c r="G164" s="235"/>
      <c r="H164" s="235"/>
      <c r="I164" s="235"/>
      <c r="J164" s="129">
        <v>21126</v>
      </c>
      <c r="K164" s="128"/>
      <c r="L164" s="128"/>
      <c r="M164" s="128"/>
    </row>
    <row r="165" spans="1:13" x14ac:dyDescent="0.25">
      <c r="A165" s="242" t="s">
        <v>311</v>
      </c>
      <c r="B165" s="235"/>
      <c r="C165" s="235"/>
      <c r="D165" s="235"/>
      <c r="E165" s="235"/>
      <c r="F165" s="235"/>
      <c r="G165" s="235"/>
      <c r="H165" s="235"/>
      <c r="I165" s="235"/>
      <c r="J165" s="129">
        <v>21126</v>
      </c>
      <c r="K165" s="128"/>
      <c r="L165" s="128"/>
      <c r="M165" s="128"/>
    </row>
    <row r="166" spans="1:13" x14ac:dyDescent="0.25">
      <c r="A166" s="234" t="s">
        <v>504</v>
      </c>
      <c r="B166" s="235"/>
      <c r="C166" s="235"/>
      <c r="D166" s="235"/>
      <c r="E166" s="235"/>
      <c r="F166" s="235"/>
      <c r="G166" s="235"/>
      <c r="H166" s="235"/>
      <c r="I166" s="235"/>
      <c r="J166" s="131">
        <v>21126</v>
      </c>
      <c r="K166" s="128"/>
      <c r="L166" s="128"/>
      <c r="M166" s="128"/>
    </row>
    <row r="167" spans="1:13" x14ac:dyDescent="0.25">
      <c r="A167" s="242" t="s">
        <v>10</v>
      </c>
      <c r="B167" s="235"/>
      <c r="C167" s="235"/>
      <c r="D167" s="235"/>
      <c r="E167" s="235"/>
      <c r="F167" s="235"/>
      <c r="G167" s="235"/>
      <c r="H167" s="235"/>
      <c r="I167" s="235"/>
      <c r="J167" s="129">
        <v>67147</v>
      </c>
      <c r="K167" s="128"/>
      <c r="L167" s="128"/>
      <c r="M167" s="128"/>
    </row>
    <row r="168" spans="1:13" x14ac:dyDescent="0.25">
      <c r="A168" s="242" t="s">
        <v>11</v>
      </c>
      <c r="B168" s="235"/>
      <c r="C168" s="235"/>
      <c r="D168" s="235"/>
      <c r="E168" s="235"/>
      <c r="F168" s="235"/>
      <c r="G168" s="235"/>
      <c r="H168" s="235"/>
      <c r="I168" s="235"/>
      <c r="J168" s="128"/>
      <c r="K168" s="128"/>
      <c r="L168" s="128"/>
      <c r="M168" s="128"/>
    </row>
    <row r="169" spans="1:13" x14ac:dyDescent="0.25">
      <c r="A169" s="242" t="s">
        <v>12</v>
      </c>
      <c r="B169" s="235"/>
      <c r="C169" s="235"/>
      <c r="D169" s="235"/>
      <c r="E169" s="235"/>
      <c r="F169" s="235"/>
      <c r="G169" s="235"/>
      <c r="H169" s="235"/>
      <c r="I169" s="235"/>
      <c r="J169" s="129">
        <v>54489</v>
      </c>
      <c r="K169" s="128"/>
      <c r="L169" s="128"/>
      <c r="M169" s="128"/>
    </row>
    <row r="170" spans="1:13" x14ac:dyDescent="0.25">
      <c r="A170" s="242" t="s">
        <v>13</v>
      </c>
      <c r="B170" s="235"/>
      <c r="C170" s="235"/>
      <c r="D170" s="235"/>
      <c r="E170" s="235"/>
      <c r="F170" s="235"/>
      <c r="G170" s="235"/>
      <c r="H170" s="235"/>
      <c r="I170" s="235"/>
      <c r="J170" s="129">
        <v>376</v>
      </c>
      <c r="K170" s="128"/>
      <c r="L170" s="128"/>
      <c r="M170" s="128"/>
    </row>
    <row r="171" spans="1:13" x14ac:dyDescent="0.25">
      <c r="A171" s="242" t="s">
        <v>14</v>
      </c>
      <c r="B171" s="235"/>
      <c r="C171" s="235"/>
      <c r="D171" s="235"/>
      <c r="E171" s="235"/>
      <c r="F171" s="235"/>
      <c r="G171" s="235"/>
      <c r="H171" s="235"/>
      <c r="I171" s="235"/>
      <c r="J171" s="129">
        <v>3954</v>
      </c>
      <c r="K171" s="128"/>
      <c r="L171" s="128"/>
      <c r="M171" s="128"/>
    </row>
    <row r="172" spans="1:13" x14ac:dyDescent="0.25">
      <c r="A172" s="242" t="s">
        <v>15</v>
      </c>
      <c r="B172" s="235"/>
      <c r="C172" s="235"/>
      <c r="D172" s="235"/>
      <c r="E172" s="235"/>
      <c r="F172" s="235"/>
      <c r="G172" s="235"/>
      <c r="H172" s="235"/>
      <c r="I172" s="235"/>
      <c r="J172" s="129">
        <v>5061</v>
      </c>
      <c r="K172" s="128"/>
      <c r="L172" s="128"/>
      <c r="M172" s="128"/>
    </row>
    <row r="173" spans="1:13" x14ac:dyDescent="0.25">
      <c r="A173" s="242" t="s">
        <v>16</v>
      </c>
      <c r="B173" s="235"/>
      <c r="C173" s="235"/>
      <c r="D173" s="235"/>
      <c r="E173" s="235"/>
      <c r="F173" s="235"/>
      <c r="G173" s="235"/>
      <c r="H173" s="235"/>
      <c r="I173" s="235"/>
      <c r="J173" s="129">
        <v>3282</v>
      </c>
      <c r="K173" s="128"/>
      <c r="L173" s="128"/>
      <c r="M173" s="128"/>
    </row>
    <row r="174" spans="1:13" x14ac:dyDescent="0.25">
      <c r="A174" s="234" t="s">
        <v>17</v>
      </c>
      <c r="B174" s="235"/>
      <c r="C174" s="235"/>
      <c r="D174" s="235"/>
      <c r="E174" s="235"/>
      <c r="F174" s="235"/>
      <c r="G174" s="235"/>
      <c r="H174" s="235"/>
      <c r="I174" s="235"/>
      <c r="J174" s="131">
        <v>67147</v>
      </c>
      <c r="K174" s="128"/>
      <c r="L174" s="128"/>
      <c r="M174" s="128"/>
    </row>
    <row r="175" spans="1:13" x14ac:dyDescent="0.25">
      <c r="A175" s="8"/>
      <c r="B175" s="1"/>
      <c r="C175" s="6"/>
      <c r="D175" s="71"/>
      <c r="E175" s="75"/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8"/>
      <c r="B176" s="1"/>
      <c r="C176" s="6"/>
      <c r="D176" s="71"/>
      <c r="E176" s="75"/>
      <c r="F176" s="2"/>
      <c r="G176" s="2"/>
      <c r="H176" s="2"/>
      <c r="I176" s="2"/>
      <c r="J176" s="2"/>
      <c r="K176" s="2"/>
      <c r="L176" s="2"/>
      <c r="M176" s="2"/>
    </row>
  </sheetData>
  <mergeCells count="105">
    <mergeCell ref="A169:I169"/>
    <mergeCell ref="A170:I170"/>
    <mergeCell ref="A171:I171"/>
    <mergeCell ref="A172:I172"/>
    <mergeCell ref="A173:I173"/>
    <mergeCell ref="A174:I174"/>
    <mergeCell ref="A163:I163"/>
    <mergeCell ref="A164:I164"/>
    <mergeCell ref="A165:I165"/>
    <mergeCell ref="A166:I166"/>
    <mergeCell ref="A167:I167"/>
    <mergeCell ref="A168:I168"/>
    <mergeCell ref="A157:I157"/>
    <mergeCell ref="A158:I158"/>
    <mergeCell ref="A159:I159"/>
    <mergeCell ref="A160:I160"/>
    <mergeCell ref="A161:I161"/>
    <mergeCell ref="A162:I162"/>
    <mergeCell ref="A151:I151"/>
    <mergeCell ref="A152:I152"/>
    <mergeCell ref="A153:I153"/>
    <mergeCell ref="A154:I154"/>
    <mergeCell ref="A155:I155"/>
    <mergeCell ref="A156:I156"/>
    <mergeCell ref="A145:I145"/>
    <mergeCell ref="A146:I146"/>
    <mergeCell ref="A147:I147"/>
    <mergeCell ref="A148:I148"/>
    <mergeCell ref="A149:I149"/>
    <mergeCell ref="A150:I150"/>
    <mergeCell ref="A139:I139"/>
    <mergeCell ref="A140:I140"/>
    <mergeCell ref="A141:I141"/>
    <mergeCell ref="A142:I142"/>
    <mergeCell ref="A143:I143"/>
    <mergeCell ref="A144:I144"/>
    <mergeCell ref="A133:I133"/>
    <mergeCell ref="A134:I134"/>
    <mergeCell ref="A135:I135"/>
    <mergeCell ref="A136:I136"/>
    <mergeCell ref="A137:I137"/>
    <mergeCell ref="A138:I138"/>
    <mergeCell ref="A127:I127"/>
    <mergeCell ref="A128:I128"/>
    <mergeCell ref="A129:I129"/>
    <mergeCell ref="A130:I130"/>
    <mergeCell ref="A131:I131"/>
    <mergeCell ref="A132:I132"/>
    <mergeCell ref="A121:I121"/>
    <mergeCell ref="A122:I122"/>
    <mergeCell ref="A123:I123"/>
    <mergeCell ref="A124:I124"/>
    <mergeCell ref="A125:I125"/>
    <mergeCell ref="A126:I126"/>
    <mergeCell ref="A115:I115"/>
    <mergeCell ref="A116:I116"/>
    <mergeCell ref="A117:I117"/>
    <mergeCell ref="A118:I118"/>
    <mergeCell ref="A119:I119"/>
    <mergeCell ref="A120:I120"/>
    <mergeCell ref="A109:I109"/>
    <mergeCell ref="A110:I110"/>
    <mergeCell ref="A111:I111"/>
    <mergeCell ref="A112:I112"/>
    <mergeCell ref="A113:I113"/>
    <mergeCell ref="A114:I114"/>
    <mergeCell ref="A103:I103"/>
    <mergeCell ref="A104:I104"/>
    <mergeCell ref="A105:I105"/>
    <mergeCell ref="A106:I106"/>
    <mergeCell ref="A107:I107"/>
    <mergeCell ref="A108:I108"/>
    <mergeCell ref="A97:I97"/>
    <mergeCell ref="A98:I98"/>
    <mergeCell ref="A99:I99"/>
    <mergeCell ref="A100:I100"/>
    <mergeCell ref="A101:I101"/>
    <mergeCell ref="A102:I102"/>
    <mergeCell ref="A86:I86"/>
    <mergeCell ref="A87:M87"/>
    <mergeCell ref="A93:I93"/>
    <mergeCell ref="A94:M94"/>
    <mergeCell ref="A95:I95"/>
    <mergeCell ref="A96:I96"/>
    <mergeCell ref="A38:I38"/>
    <mergeCell ref="A39:M39"/>
    <mergeCell ref="A49:I49"/>
    <mergeCell ref="A50:M50"/>
    <mergeCell ref="A72:I72"/>
    <mergeCell ref="A73:M73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2"/>
  <sheetViews>
    <sheetView workbookViewId="0">
      <selection activeCell="C12" sqref="C12"/>
    </sheetView>
  </sheetViews>
  <sheetFormatPr defaultRowHeight="13.2" x14ac:dyDescent="0.25"/>
  <cols>
    <col min="2" max="2" width="17.21875" customWidth="1"/>
    <col min="3" max="3" width="27.109375" customWidth="1"/>
  </cols>
  <sheetData>
    <row r="1" spans="1:13" x14ac:dyDescent="0.25">
      <c r="A1" s="73" t="s">
        <v>90</v>
      </c>
      <c r="B1" s="1"/>
      <c r="C1" s="6"/>
      <c r="D1" s="71"/>
      <c r="E1" s="75"/>
      <c r="F1" s="2"/>
      <c r="G1" s="2"/>
      <c r="H1" s="2"/>
      <c r="I1" s="2"/>
      <c r="J1" s="73" t="s">
        <v>91</v>
      </c>
      <c r="K1" s="2"/>
      <c r="L1" s="2"/>
      <c r="M1" s="2"/>
    </row>
    <row r="2" spans="1:13" x14ac:dyDescent="0.25">
      <c r="A2" s="4"/>
      <c r="B2" s="1"/>
      <c r="C2" s="6"/>
      <c r="D2" s="71"/>
      <c r="E2" s="75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71"/>
      <c r="E3" s="75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 t="s">
        <v>112</v>
      </c>
      <c r="B4" s="1"/>
      <c r="C4" s="6"/>
      <c r="D4" s="71"/>
      <c r="E4" s="75"/>
      <c r="F4" s="2"/>
      <c r="G4" s="2"/>
      <c r="H4" s="2"/>
      <c r="I4" s="2"/>
      <c r="J4" s="4" t="s">
        <v>112</v>
      </c>
      <c r="K4" s="2"/>
      <c r="L4" s="2"/>
      <c r="M4" s="2"/>
    </row>
    <row r="5" spans="1:13" x14ac:dyDescent="0.25">
      <c r="A5" s="76" t="s">
        <v>113</v>
      </c>
      <c r="B5" s="1"/>
      <c r="C5" s="6"/>
      <c r="D5" s="71"/>
      <c r="E5" s="75"/>
      <c r="F5" s="2"/>
      <c r="G5" s="2"/>
      <c r="H5" s="2"/>
      <c r="I5" s="2"/>
      <c r="J5" s="76" t="s">
        <v>114</v>
      </c>
      <c r="K5" s="2"/>
      <c r="L5" s="2"/>
      <c r="M5" s="2"/>
    </row>
    <row r="6" spans="1:13" ht="13.8" x14ac:dyDescent="0.25">
      <c r="A6" s="8"/>
      <c r="B6" s="1"/>
      <c r="C6" s="102"/>
      <c r="D6" s="103"/>
      <c r="E6" s="103"/>
      <c r="F6" s="104"/>
      <c r="G6" s="104"/>
      <c r="H6" s="103"/>
      <c r="I6" s="104"/>
      <c r="J6" s="104"/>
      <c r="K6" s="2"/>
      <c r="L6" s="2"/>
      <c r="M6" s="2"/>
    </row>
    <row r="7" spans="1:13" ht="14.4" x14ac:dyDescent="0.25">
      <c r="A7" s="8"/>
      <c r="B7" s="1"/>
      <c r="C7" s="76"/>
      <c r="D7" s="8"/>
      <c r="E7" s="105" t="s">
        <v>2</v>
      </c>
      <c r="F7" s="106"/>
      <c r="G7" s="106"/>
      <c r="H7" s="2"/>
      <c r="I7" s="107"/>
      <c r="J7" s="2"/>
      <c r="K7" s="2"/>
      <c r="L7" s="2"/>
      <c r="M7" s="2"/>
    </row>
    <row r="8" spans="1:13" ht="14.4" x14ac:dyDescent="0.25">
      <c r="A8" s="8"/>
      <c r="B8" s="1"/>
      <c r="C8" s="76"/>
      <c r="D8" s="8"/>
      <c r="E8" s="105"/>
      <c r="F8" s="106"/>
      <c r="G8" s="106"/>
      <c r="H8" s="2"/>
      <c r="I8" s="107"/>
      <c r="J8" s="2"/>
      <c r="K8" s="2"/>
      <c r="L8" s="2"/>
      <c r="M8" s="2"/>
    </row>
    <row r="9" spans="1:13" ht="15.6" x14ac:dyDescent="0.25">
      <c r="A9" s="8"/>
      <c r="B9" s="1"/>
      <c r="C9" s="76"/>
      <c r="D9" s="108" t="s">
        <v>803</v>
      </c>
      <c r="E9" s="75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76"/>
      <c r="D10" s="109" t="s">
        <v>31</v>
      </c>
      <c r="E10" s="75"/>
      <c r="F10" s="2"/>
      <c r="G10" s="2"/>
      <c r="H10" s="2"/>
      <c r="I10" s="110"/>
      <c r="J10" s="2"/>
      <c r="K10" s="2"/>
      <c r="L10" s="2"/>
      <c r="M10" s="2"/>
    </row>
    <row r="11" spans="1:13" x14ac:dyDescent="0.25">
      <c r="A11" s="8"/>
      <c r="B11" s="1"/>
      <c r="C11" s="111"/>
      <c r="D11" s="8"/>
      <c r="E11" s="112"/>
      <c r="F11" s="113"/>
      <c r="G11" s="113"/>
      <c r="H11" s="2"/>
      <c r="I11" s="7"/>
      <c r="J11" s="2"/>
      <c r="K11" s="2"/>
      <c r="L11" s="2"/>
      <c r="M11" s="2"/>
    </row>
    <row r="12" spans="1:13" ht="13.8" x14ac:dyDescent="0.25">
      <c r="A12" s="8"/>
      <c r="B12" s="114" t="s">
        <v>3</v>
      </c>
      <c r="C12" s="115" t="s">
        <v>507</v>
      </c>
      <c r="D12" s="103"/>
      <c r="E12" s="116"/>
      <c r="F12" s="117"/>
      <c r="G12" s="117"/>
      <c r="H12" s="118"/>
      <c r="I12" s="104"/>
      <c r="J12" s="104"/>
      <c r="K12" s="2"/>
      <c r="L12" s="2"/>
      <c r="M12" s="2"/>
    </row>
    <row r="13" spans="1:13" ht="13.8" x14ac:dyDescent="0.25">
      <c r="A13" s="8"/>
      <c r="B13" s="1"/>
      <c r="C13" s="119"/>
      <c r="D13" s="8"/>
      <c r="E13" s="74" t="s">
        <v>30</v>
      </c>
      <c r="F13" s="2"/>
      <c r="G13" s="106"/>
      <c r="H13" s="109"/>
      <c r="I13" s="106"/>
      <c r="J13" s="106"/>
      <c r="K13" s="2"/>
      <c r="L13" s="2"/>
      <c r="M13" s="2"/>
    </row>
    <row r="14" spans="1:13" x14ac:dyDescent="0.25">
      <c r="A14" s="120"/>
      <c r="B14" s="121"/>
      <c r="C14" s="76"/>
      <c r="D14" s="8"/>
      <c r="E14" s="122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23" t="s">
        <v>508</v>
      </c>
      <c r="D15" s="8"/>
      <c r="E15" s="7"/>
      <c r="F15" s="2"/>
      <c r="G15" s="2"/>
      <c r="H15" s="2"/>
      <c r="I15" s="123"/>
      <c r="J15" s="123"/>
      <c r="K15" s="2"/>
      <c r="L15" s="2"/>
      <c r="M15" s="2"/>
    </row>
    <row r="16" spans="1:13" ht="13.8" x14ac:dyDescent="0.25">
      <c r="A16" s="109"/>
      <c r="B16" s="124"/>
      <c r="C16" s="123" t="s">
        <v>20</v>
      </c>
      <c r="D16" s="125"/>
      <c r="E16" s="232" t="s">
        <v>509</v>
      </c>
      <c r="F16" s="233"/>
      <c r="G16" s="126" t="s">
        <v>29</v>
      </c>
      <c r="H16" s="125"/>
      <c r="I16" s="123"/>
      <c r="J16" s="123"/>
      <c r="K16" s="125"/>
      <c r="L16" s="125"/>
      <c r="M16" s="125"/>
    </row>
    <row r="17" spans="1:13" ht="13.8" x14ac:dyDescent="0.25">
      <c r="A17" s="109"/>
      <c r="B17" s="124"/>
      <c r="C17" s="123" t="s">
        <v>32</v>
      </c>
      <c r="D17" s="125"/>
      <c r="E17" s="232" t="s">
        <v>510</v>
      </c>
      <c r="F17" s="233"/>
      <c r="G17" s="126" t="s">
        <v>29</v>
      </c>
      <c r="H17" s="125"/>
      <c r="I17" s="123"/>
      <c r="J17" s="123"/>
      <c r="K17" s="125"/>
      <c r="L17" s="125"/>
      <c r="M17" s="125"/>
    </row>
    <row r="18" spans="1:13" ht="13.8" x14ac:dyDescent="0.25">
      <c r="A18" s="109"/>
      <c r="B18" s="124"/>
      <c r="C18" s="123" t="s">
        <v>21</v>
      </c>
      <c r="D18" s="125"/>
      <c r="E18" s="232" t="s">
        <v>511</v>
      </c>
      <c r="F18" s="233"/>
      <c r="G18" s="126" t="s">
        <v>29</v>
      </c>
      <c r="H18" s="125"/>
      <c r="I18" s="123"/>
      <c r="J18" s="123"/>
      <c r="K18" s="125"/>
      <c r="L18" s="125"/>
      <c r="M18" s="125"/>
    </row>
    <row r="19" spans="1:13" ht="13.8" x14ac:dyDescent="0.25">
      <c r="A19" s="109"/>
      <c r="B19" s="124"/>
      <c r="C19" s="123" t="s">
        <v>1</v>
      </c>
      <c r="D19" s="125"/>
      <c r="E19" s="232" t="s">
        <v>512</v>
      </c>
      <c r="F19" s="233"/>
      <c r="G19" s="126" t="s">
        <v>29</v>
      </c>
      <c r="H19" s="125"/>
      <c r="I19" s="123"/>
      <c r="J19" s="123"/>
      <c r="K19" s="125"/>
      <c r="L19" s="125"/>
      <c r="M19" s="125"/>
    </row>
    <row r="20" spans="1:13" ht="13.8" x14ac:dyDescent="0.25">
      <c r="A20" s="109"/>
      <c r="B20" s="124"/>
      <c r="C20" s="123" t="s">
        <v>66</v>
      </c>
      <c r="D20" s="109"/>
      <c r="E20" s="232" t="s">
        <v>513</v>
      </c>
      <c r="F20" s="233"/>
      <c r="G20" s="126" t="s">
        <v>29</v>
      </c>
      <c r="H20" s="125"/>
      <c r="I20" s="123"/>
      <c r="J20" s="123"/>
      <c r="K20" s="125"/>
      <c r="L20" s="125"/>
      <c r="M20" s="125"/>
    </row>
    <row r="21" spans="1:13" ht="13.8" x14ac:dyDescent="0.25">
      <c r="A21" s="109"/>
      <c r="B21" s="124"/>
      <c r="C21" s="123" t="s">
        <v>18</v>
      </c>
      <c r="D21" s="109"/>
      <c r="E21" s="232" t="s">
        <v>514</v>
      </c>
      <c r="F21" s="233"/>
      <c r="G21" s="126" t="s">
        <v>19</v>
      </c>
      <c r="H21" s="125"/>
      <c r="I21" s="123"/>
      <c r="J21" s="123"/>
      <c r="K21" s="125"/>
      <c r="L21" s="125"/>
      <c r="M21" s="125"/>
    </row>
    <row r="22" spans="1:13" ht="13.8" x14ac:dyDescent="0.25">
      <c r="A22" s="8"/>
      <c r="B22" s="1"/>
      <c r="C22" s="127" t="s">
        <v>123</v>
      </c>
      <c r="D22" s="8"/>
      <c r="E22" s="7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8"/>
      <c r="B23" s="1"/>
      <c r="C23" s="76"/>
      <c r="D23" s="8"/>
      <c r="E23" s="7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8"/>
      <c r="B24" s="1"/>
      <c r="C24" s="76"/>
      <c r="D24" s="8"/>
      <c r="E24" s="7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36" t="s">
        <v>4</v>
      </c>
      <c r="B25" s="238" t="s">
        <v>92</v>
      </c>
      <c r="C25" s="236" t="s">
        <v>65</v>
      </c>
      <c r="D25" s="236" t="s">
        <v>64</v>
      </c>
      <c r="E25" s="236" t="s">
        <v>63</v>
      </c>
      <c r="F25" s="236" t="s">
        <v>28</v>
      </c>
      <c r="G25" s="237"/>
      <c r="H25" s="237"/>
      <c r="I25" s="237"/>
      <c r="J25" s="236" t="s">
        <v>27</v>
      </c>
      <c r="K25" s="237"/>
      <c r="L25" s="237"/>
      <c r="M25" s="237"/>
    </row>
    <row r="26" spans="1:13" x14ac:dyDescent="0.25">
      <c r="A26" s="237"/>
      <c r="B26" s="239"/>
      <c r="C26" s="240"/>
      <c r="D26" s="236"/>
      <c r="E26" s="236"/>
      <c r="F26" s="236" t="s">
        <v>5</v>
      </c>
      <c r="G26" s="236" t="s">
        <v>62</v>
      </c>
      <c r="H26" s="237"/>
      <c r="I26" s="237"/>
      <c r="J26" s="236" t="s">
        <v>5</v>
      </c>
      <c r="K26" s="236" t="s">
        <v>62</v>
      </c>
      <c r="L26" s="237"/>
      <c r="M26" s="237"/>
    </row>
    <row r="27" spans="1:13" x14ac:dyDescent="0.25">
      <c r="A27" s="237"/>
      <c r="B27" s="239"/>
      <c r="C27" s="240"/>
      <c r="D27" s="236"/>
      <c r="E27" s="236"/>
      <c r="F27" s="237"/>
      <c r="G27" s="95" t="s">
        <v>61</v>
      </c>
      <c r="H27" s="95" t="s">
        <v>124</v>
      </c>
      <c r="I27" s="95" t="s">
        <v>60</v>
      </c>
      <c r="J27" s="237"/>
      <c r="K27" s="95" t="s">
        <v>61</v>
      </c>
      <c r="L27" s="95" t="s">
        <v>124</v>
      </c>
      <c r="M27" s="95" t="s">
        <v>60</v>
      </c>
    </row>
    <row r="28" spans="1:13" x14ac:dyDescent="0.25">
      <c r="A28" s="5">
        <v>1</v>
      </c>
      <c r="B28" s="97">
        <v>2</v>
      </c>
      <c r="C28" s="95">
        <v>3</v>
      </c>
      <c r="D28" s="95">
        <v>4</v>
      </c>
      <c r="E28" s="9">
        <v>5</v>
      </c>
      <c r="F28" s="96">
        <v>6</v>
      </c>
      <c r="G28" s="96">
        <v>7</v>
      </c>
      <c r="H28" s="96">
        <v>8</v>
      </c>
      <c r="I28" s="96">
        <v>9</v>
      </c>
      <c r="J28" s="96">
        <v>10</v>
      </c>
      <c r="K28" s="96">
        <v>11</v>
      </c>
      <c r="L28" s="96">
        <v>12</v>
      </c>
      <c r="M28" s="96">
        <v>13</v>
      </c>
    </row>
    <row r="29" spans="1:13" x14ac:dyDescent="0.25">
      <c r="A29" s="241" t="s">
        <v>515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</row>
    <row r="30" spans="1:13" ht="176.4" x14ac:dyDescent="0.25">
      <c r="A30" s="5"/>
      <c r="B30" s="48" t="s">
        <v>516</v>
      </c>
      <c r="C30" s="94" t="s">
        <v>517</v>
      </c>
      <c r="D30" s="9" t="s">
        <v>57</v>
      </c>
      <c r="E30" s="49">
        <v>1</v>
      </c>
      <c r="F30" s="128">
        <v>6029.96</v>
      </c>
      <c r="G30" s="128"/>
      <c r="H30" s="128"/>
      <c r="I30" s="128"/>
      <c r="J30" s="128">
        <v>6030</v>
      </c>
      <c r="K30" s="128"/>
      <c r="L30" s="128"/>
      <c r="M30" s="128"/>
    </row>
    <row r="31" spans="1:13" ht="87.6" x14ac:dyDescent="0.25">
      <c r="A31" s="5"/>
      <c r="B31" s="48" t="s">
        <v>518</v>
      </c>
      <c r="C31" s="94" t="s">
        <v>519</v>
      </c>
      <c r="D31" s="9" t="s">
        <v>58</v>
      </c>
      <c r="E31" s="49">
        <v>1</v>
      </c>
      <c r="F31" s="129">
        <v>555.09</v>
      </c>
      <c r="G31" s="129">
        <v>48.76</v>
      </c>
      <c r="H31" s="129">
        <v>95.07</v>
      </c>
      <c r="I31" s="129">
        <v>5.28</v>
      </c>
      <c r="J31" s="128">
        <v>555</v>
      </c>
      <c r="K31" s="128">
        <v>49</v>
      </c>
      <c r="L31" s="128">
        <v>95</v>
      </c>
      <c r="M31" s="128">
        <v>5</v>
      </c>
    </row>
    <row r="32" spans="1:13" ht="176.4" x14ac:dyDescent="0.25">
      <c r="A32" s="5"/>
      <c r="B32" s="48" t="s">
        <v>520</v>
      </c>
      <c r="C32" s="94" t="s">
        <v>521</v>
      </c>
      <c r="D32" s="9" t="s">
        <v>57</v>
      </c>
      <c r="E32" s="49">
        <v>1</v>
      </c>
      <c r="F32" s="128">
        <v>6029.96</v>
      </c>
      <c r="G32" s="128"/>
      <c r="H32" s="128"/>
      <c r="I32" s="128"/>
      <c r="J32" s="128">
        <v>6030</v>
      </c>
      <c r="K32" s="128"/>
      <c r="L32" s="128"/>
      <c r="M32" s="128"/>
    </row>
    <row r="33" spans="1:13" ht="87.6" x14ac:dyDescent="0.25">
      <c r="A33" s="5"/>
      <c r="B33" s="48" t="s">
        <v>522</v>
      </c>
      <c r="C33" s="94" t="s">
        <v>519</v>
      </c>
      <c r="D33" s="9" t="s">
        <v>58</v>
      </c>
      <c r="E33" s="49">
        <v>1</v>
      </c>
      <c r="F33" s="129">
        <v>555.09</v>
      </c>
      <c r="G33" s="129">
        <v>48.76</v>
      </c>
      <c r="H33" s="129">
        <v>95.07</v>
      </c>
      <c r="I33" s="129">
        <v>5.28</v>
      </c>
      <c r="J33" s="128">
        <v>555</v>
      </c>
      <c r="K33" s="128">
        <v>49</v>
      </c>
      <c r="L33" s="128">
        <v>95</v>
      </c>
      <c r="M33" s="128">
        <v>5</v>
      </c>
    </row>
    <row r="34" spans="1:13" ht="176.4" x14ac:dyDescent="0.25">
      <c r="A34" s="5"/>
      <c r="B34" s="48" t="s">
        <v>523</v>
      </c>
      <c r="C34" s="94" t="s">
        <v>524</v>
      </c>
      <c r="D34" s="9" t="s">
        <v>57</v>
      </c>
      <c r="E34" s="49">
        <v>1</v>
      </c>
      <c r="F34" s="128">
        <v>6029.96</v>
      </c>
      <c r="G34" s="128"/>
      <c r="H34" s="128"/>
      <c r="I34" s="128"/>
      <c r="J34" s="128">
        <v>6030</v>
      </c>
      <c r="K34" s="128"/>
      <c r="L34" s="128"/>
      <c r="M34" s="128"/>
    </row>
    <row r="35" spans="1:13" ht="87.6" x14ac:dyDescent="0.25">
      <c r="A35" s="5"/>
      <c r="B35" s="48" t="s">
        <v>525</v>
      </c>
      <c r="C35" s="94" t="s">
        <v>519</v>
      </c>
      <c r="D35" s="9" t="s">
        <v>58</v>
      </c>
      <c r="E35" s="49">
        <v>1</v>
      </c>
      <c r="F35" s="129">
        <v>555.09</v>
      </c>
      <c r="G35" s="129">
        <v>48.76</v>
      </c>
      <c r="H35" s="129">
        <v>95.07</v>
      </c>
      <c r="I35" s="129">
        <v>5.28</v>
      </c>
      <c r="J35" s="128">
        <v>555</v>
      </c>
      <c r="K35" s="128">
        <v>49</v>
      </c>
      <c r="L35" s="128">
        <v>95</v>
      </c>
      <c r="M35" s="128">
        <v>5</v>
      </c>
    </row>
    <row r="36" spans="1:13" ht="165" x14ac:dyDescent="0.25">
      <c r="A36" s="5"/>
      <c r="B36" s="48" t="s">
        <v>526</v>
      </c>
      <c r="C36" s="94" t="s">
        <v>527</v>
      </c>
      <c r="D36" s="9" t="s">
        <v>57</v>
      </c>
      <c r="E36" s="49">
        <v>1</v>
      </c>
      <c r="F36" s="128">
        <v>1898.97</v>
      </c>
      <c r="G36" s="128"/>
      <c r="H36" s="128"/>
      <c r="I36" s="128"/>
      <c r="J36" s="128">
        <v>1899</v>
      </c>
      <c r="K36" s="128"/>
      <c r="L36" s="128"/>
      <c r="M36" s="128"/>
    </row>
    <row r="37" spans="1:13" ht="87.6" x14ac:dyDescent="0.25">
      <c r="A37" s="5"/>
      <c r="B37" s="48" t="s">
        <v>528</v>
      </c>
      <c r="C37" s="94" t="s">
        <v>529</v>
      </c>
      <c r="D37" s="9" t="s">
        <v>58</v>
      </c>
      <c r="E37" s="49">
        <v>1</v>
      </c>
      <c r="F37" s="129">
        <v>316.86</v>
      </c>
      <c r="G37" s="129">
        <v>32.409999999999997</v>
      </c>
      <c r="H37" s="129">
        <v>36.130000000000003</v>
      </c>
      <c r="I37" s="129">
        <v>1.82</v>
      </c>
      <c r="J37" s="128">
        <v>317</v>
      </c>
      <c r="K37" s="128">
        <v>32</v>
      </c>
      <c r="L37" s="128">
        <v>36</v>
      </c>
      <c r="M37" s="128">
        <v>2</v>
      </c>
    </row>
    <row r="38" spans="1:13" ht="59.4" x14ac:dyDescent="0.25">
      <c r="A38" s="5"/>
      <c r="B38" s="48" t="s">
        <v>530</v>
      </c>
      <c r="C38" s="94" t="s">
        <v>531</v>
      </c>
      <c r="D38" s="9" t="s">
        <v>58</v>
      </c>
      <c r="E38" s="49">
        <v>6</v>
      </c>
      <c r="F38" s="129">
        <v>16.3</v>
      </c>
      <c r="G38" s="129">
        <v>15.65</v>
      </c>
      <c r="H38" s="128"/>
      <c r="I38" s="128"/>
      <c r="J38" s="128">
        <v>98</v>
      </c>
      <c r="K38" s="128">
        <v>94</v>
      </c>
      <c r="L38" s="128"/>
      <c r="M38" s="128"/>
    </row>
    <row r="39" spans="1:13" ht="59.4" x14ac:dyDescent="0.25">
      <c r="A39" s="5"/>
      <c r="B39" s="48" t="s">
        <v>532</v>
      </c>
      <c r="C39" s="94" t="s">
        <v>531</v>
      </c>
      <c r="D39" s="9" t="s">
        <v>58</v>
      </c>
      <c r="E39" s="49">
        <v>6</v>
      </c>
      <c r="F39" s="129">
        <v>16.3</v>
      </c>
      <c r="G39" s="129">
        <v>15.65</v>
      </c>
      <c r="H39" s="128"/>
      <c r="I39" s="128"/>
      <c r="J39" s="128">
        <v>98</v>
      </c>
      <c r="K39" s="128">
        <v>94</v>
      </c>
      <c r="L39" s="128"/>
      <c r="M39" s="128"/>
    </row>
    <row r="40" spans="1:13" ht="59.4" x14ac:dyDescent="0.25">
      <c r="A40" s="5"/>
      <c r="B40" s="48" t="s">
        <v>533</v>
      </c>
      <c r="C40" s="94" t="s">
        <v>531</v>
      </c>
      <c r="D40" s="9" t="s">
        <v>58</v>
      </c>
      <c r="E40" s="49">
        <v>6</v>
      </c>
      <c r="F40" s="129">
        <v>16.3</v>
      </c>
      <c r="G40" s="129">
        <v>15.65</v>
      </c>
      <c r="H40" s="128"/>
      <c r="I40" s="128"/>
      <c r="J40" s="128">
        <v>98</v>
      </c>
      <c r="K40" s="128">
        <v>94</v>
      </c>
      <c r="L40" s="128"/>
      <c r="M40" s="128"/>
    </row>
    <row r="41" spans="1:13" ht="59.4" x14ac:dyDescent="0.25">
      <c r="A41" s="5"/>
      <c r="B41" s="48" t="s">
        <v>534</v>
      </c>
      <c r="C41" s="94" t="s">
        <v>531</v>
      </c>
      <c r="D41" s="9" t="s">
        <v>58</v>
      </c>
      <c r="E41" s="49">
        <v>6</v>
      </c>
      <c r="F41" s="129">
        <v>16.3</v>
      </c>
      <c r="G41" s="129">
        <v>15.65</v>
      </c>
      <c r="H41" s="128"/>
      <c r="I41" s="128"/>
      <c r="J41" s="128">
        <v>98</v>
      </c>
      <c r="K41" s="128">
        <v>94</v>
      </c>
      <c r="L41" s="128"/>
      <c r="M41" s="128"/>
    </row>
    <row r="42" spans="1:13" ht="59.4" x14ac:dyDescent="0.25">
      <c r="A42" s="5"/>
      <c r="B42" s="48" t="s">
        <v>535</v>
      </c>
      <c r="C42" s="94" t="s">
        <v>531</v>
      </c>
      <c r="D42" s="9" t="s">
        <v>58</v>
      </c>
      <c r="E42" s="49">
        <v>6</v>
      </c>
      <c r="F42" s="129">
        <v>16.3</v>
      </c>
      <c r="G42" s="129">
        <v>15.65</v>
      </c>
      <c r="H42" s="128"/>
      <c r="I42" s="128"/>
      <c r="J42" s="128">
        <v>98</v>
      </c>
      <c r="K42" s="128">
        <v>94</v>
      </c>
      <c r="L42" s="128"/>
      <c r="M42" s="128"/>
    </row>
    <row r="43" spans="1:13" ht="59.4" x14ac:dyDescent="0.25">
      <c r="A43" s="5"/>
      <c r="B43" s="48" t="s">
        <v>536</v>
      </c>
      <c r="C43" s="94" t="s">
        <v>531</v>
      </c>
      <c r="D43" s="9" t="s">
        <v>58</v>
      </c>
      <c r="E43" s="49">
        <v>6</v>
      </c>
      <c r="F43" s="129">
        <v>16.3</v>
      </c>
      <c r="G43" s="129">
        <v>15.65</v>
      </c>
      <c r="H43" s="128"/>
      <c r="I43" s="128"/>
      <c r="J43" s="128">
        <v>98</v>
      </c>
      <c r="K43" s="128">
        <v>94</v>
      </c>
      <c r="L43" s="128"/>
      <c r="M43" s="128"/>
    </row>
    <row r="44" spans="1:13" ht="59.4" x14ac:dyDescent="0.25">
      <c r="A44" s="5"/>
      <c r="B44" s="48" t="s">
        <v>537</v>
      </c>
      <c r="C44" s="94" t="s">
        <v>538</v>
      </c>
      <c r="D44" s="9" t="s">
        <v>58</v>
      </c>
      <c r="E44" s="49">
        <v>9</v>
      </c>
      <c r="F44" s="129">
        <v>16.3</v>
      </c>
      <c r="G44" s="129">
        <v>15.65</v>
      </c>
      <c r="H44" s="128"/>
      <c r="I44" s="128"/>
      <c r="J44" s="128">
        <v>147</v>
      </c>
      <c r="K44" s="128">
        <v>141</v>
      </c>
      <c r="L44" s="128"/>
      <c r="M44" s="128"/>
    </row>
    <row r="45" spans="1:13" ht="176.4" x14ac:dyDescent="0.25">
      <c r="A45" s="5"/>
      <c r="B45" s="48" t="s">
        <v>539</v>
      </c>
      <c r="C45" s="94" t="s">
        <v>540</v>
      </c>
      <c r="D45" s="9" t="s">
        <v>57</v>
      </c>
      <c r="E45" s="49">
        <v>2</v>
      </c>
      <c r="F45" s="128">
        <v>491.45</v>
      </c>
      <c r="G45" s="128"/>
      <c r="H45" s="128"/>
      <c r="I45" s="128"/>
      <c r="J45" s="128">
        <v>983</v>
      </c>
      <c r="K45" s="128"/>
      <c r="L45" s="128"/>
      <c r="M45" s="128"/>
    </row>
    <row r="46" spans="1:13" ht="76.2" x14ac:dyDescent="0.25">
      <c r="A46" s="5"/>
      <c r="B46" s="48" t="s">
        <v>541</v>
      </c>
      <c r="C46" s="94" t="s">
        <v>542</v>
      </c>
      <c r="D46" s="9" t="s">
        <v>58</v>
      </c>
      <c r="E46" s="49">
        <v>2</v>
      </c>
      <c r="F46" s="129">
        <v>278.02999999999997</v>
      </c>
      <c r="G46" s="129">
        <v>50.53</v>
      </c>
      <c r="H46" s="129">
        <v>4.53</v>
      </c>
      <c r="I46" s="129">
        <v>0.18</v>
      </c>
      <c r="J46" s="128">
        <v>556</v>
      </c>
      <c r="K46" s="128">
        <v>101</v>
      </c>
      <c r="L46" s="128">
        <v>9</v>
      </c>
      <c r="M46" s="128"/>
    </row>
    <row r="47" spans="1:13" ht="176.4" x14ac:dyDescent="0.25">
      <c r="A47" s="5"/>
      <c r="B47" s="48" t="s">
        <v>543</v>
      </c>
      <c r="C47" s="94" t="s">
        <v>544</v>
      </c>
      <c r="D47" s="9" t="s">
        <v>57</v>
      </c>
      <c r="E47" s="49">
        <v>2</v>
      </c>
      <c r="F47" s="128">
        <v>408.62</v>
      </c>
      <c r="G47" s="128"/>
      <c r="H47" s="128"/>
      <c r="I47" s="128"/>
      <c r="J47" s="128">
        <v>817</v>
      </c>
      <c r="K47" s="128"/>
      <c r="L47" s="128"/>
      <c r="M47" s="128"/>
    </row>
    <row r="48" spans="1:13" ht="76.2" x14ac:dyDescent="0.25">
      <c r="A48" s="5"/>
      <c r="B48" s="48" t="s">
        <v>545</v>
      </c>
      <c r="C48" s="94" t="s">
        <v>546</v>
      </c>
      <c r="D48" s="9" t="s">
        <v>58</v>
      </c>
      <c r="E48" s="49">
        <v>2</v>
      </c>
      <c r="F48" s="129">
        <v>168.71</v>
      </c>
      <c r="G48" s="129">
        <v>41.5</v>
      </c>
      <c r="H48" s="129">
        <v>4.2</v>
      </c>
      <c r="I48" s="129">
        <v>0.18</v>
      </c>
      <c r="J48" s="128">
        <v>337</v>
      </c>
      <c r="K48" s="128">
        <v>83</v>
      </c>
      <c r="L48" s="128">
        <v>8</v>
      </c>
      <c r="M48" s="128"/>
    </row>
    <row r="49" spans="1:13" ht="176.4" x14ac:dyDescent="0.25">
      <c r="A49" s="5"/>
      <c r="B49" s="48" t="s">
        <v>547</v>
      </c>
      <c r="C49" s="94" t="s">
        <v>548</v>
      </c>
      <c r="D49" s="9" t="s">
        <v>57</v>
      </c>
      <c r="E49" s="49">
        <v>2</v>
      </c>
      <c r="F49" s="128">
        <v>246.92</v>
      </c>
      <c r="G49" s="128"/>
      <c r="H49" s="128"/>
      <c r="I49" s="128"/>
      <c r="J49" s="128">
        <v>494</v>
      </c>
      <c r="K49" s="128"/>
      <c r="L49" s="128"/>
      <c r="M49" s="128"/>
    </row>
    <row r="50" spans="1:13" ht="76.2" x14ac:dyDescent="0.25">
      <c r="A50" s="5"/>
      <c r="B50" s="48" t="s">
        <v>549</v>
      </c>
      <c r="C50" s="94" t="s">
        <v>546</v>
      </c>
      <c r="D50" s="9" t="s">
        <v>58</v>
      </c>
      <c r="E50" s="49">
        <v>2</v>
      </c>
      <c r="F50" s="129">
        <v>168.71</v>
      </c>
      <c r="G50" s="129">
        <v>41.5</v>
      </c>
      <c r="H50" s="129">
        <v>4.2</v>
      </c>
      <c r="I50" s="129">
        <v>0.18</v>
      </c>
      <c r="J50" s="128">
        <v>337</v>
      </c>
      <c r="K50" s="128">
        <v>83</v>
      </c>
      <c r="L50" s="128">
        <v>8</v>
      </c>
      <c r="M50" s="128"/>
    </row>
    <row r="51" spans="1:13" ht="176.4" x14ac:dyDescent="0.25">
      <c r="A51" s="5"/>
      <c r="B51" s="48" t="s">
        <v>550</v>
      </c>
      <c r="C51" s="94" t="s">
        <v>551</v>
      </c>
      <c r="D51" s="9" t="s">
        <v>57</v>
      </c>
      <c r="E51" s="49">
        <v>1</v>
      </c>
      <c r="F51" s="128">
        <v>25.81</v>
      </c>
      <c r="G51" s="128"/>
      <c r="H51" s="128"/>
      <c r="I51" s="128"/>
      <c r="J51" s="128">
        <v>26</v>
      </c>
      <c r="K51" s="128"/>
      <c r="L51" s="128"/>
      <c r="M51" s="128"/>
    </row>
    <row r="52" spans="1:13" ht="64.8" x14ac:dyDescent="0.25">
      <c r="A52" s="5"/>
      <c r="B52" s="48" t="s">
        <v>552</v>
      </c>
      <c r="C52" s="94" t="s">
        <v>553</v>
      </c>
      <c r="D52" s="9" t="s">
        <v>58</v>
      </c>
      <c r="E52" s="49">
        <v>1</v>
      </c>
      <c r="F52" s="129">
        <v>174.77</v>
      </c>
      <c r="G52" s="129">
        <v>20.9</v>
      </c>
      <c r="H52" s="129">
        <v>1.28</v>
      </c>
      <c r="I52" s="128"/>
      <c r="J52" s="128">
        <v>175</v>
      </c>
      <c r="K52" s="128">
        <v>21</v>
      </c>
      <c r="L52" s="128">
        <v>1</v>
      </c>
      <c r="M52" s="128"/>
    </row>
    <row r="53" spans="1:13" ht="87.6" x14ac:dyDescent="0.25">
      <c r="A53" s="5"/>
      <c r="B53" s="48" t="s">
        <v>554</v>
      </c>
      <c r="C53" s="94" t="s">
        <v>555</v>
      </c>
      <c r="D53" s="9" t="s">
        <v>58</v>
      </c>
      <c r="E53" s="49">
        <v>2</v>
      </c>
      <c r="F53" s="129">
        <v>132.94</v>
      </c>
      <c r="G53" s="129">
        <v>31.76</v>
      </c>
      <c r="H53" s="129">
        <v>1.28</v>
      </c>
      <c r="I53" s="128"/>
      <c r="J53" s="128">
        <v>266</v>
      </c>
      <c r="K53" s="128">
        <v>64</v>
      </c>
      <c r="L53" s="128">
        <v>3</v>
      </c>
      <c r="M53" s="128"/>
    </row>
    <row r="54" spans="1:13" ht="87.6" x14ac:dyDescent="0.25">
      <c r="A54" s="5"/>
      <c r="B54" s="48" t="s">
        <v>556</v>
      </c>
      <c r="C54" s="94" t="s">
        <v>557</v>
      </c>
      <c r="D54" s="9" t="s">
        <v>58</v>
      </c>
      <c r="E54" s="49">
        <v>1</v>
      </c>
      <c r="F54" s="129">
        <v>122.2</v>
      </c>
      <c r="G54" s="129">
        <v>24.12</v>
      </c>
      <c r="H54" s="129">
        <v>1.28</v>
      </c>
      <c r="I54" s="128"/>
      <c r="J54" s="128">
        <v>122</v>
      </c>
      <c r="K54" s="128">
        <v>24</v>
      </c>
      <c r="L54" s="128">
        <v>1</v>
      </c>
      <c r="M54" s="128"/>
    </row>
    <row r="55" spans="1:13" ht="87.6" x14ac:dyDescent="0.25">
      <c r="A55" s="5"/>
      <c r="B55" s="48" t="s">
        <v>558</v>
      </c>
      <c r="C55" s="94" t="s">
        <v>559</v>
      </c>
      <c r="D55" s="9" t="s">
        <v>58</v>
      </c>
      <c r="E55" s="49">
        <v>6</v>
      </c>
      <c r="F55" s="129">
        <v>160.78</v>
      </c>
      <c r="G55" s="129">
        <v>43.86</v>
      </c>
      <c r="H55" s="129">
        <v>2.36</v>
      </c>
      <c r="I55" s="128"/>
      <c r="J55" s="128">
        <v>965</v>
      </c>
      <c r="K55" s="128">
        <v>263</v>
      </c>
      <c r="L55" s="128">
        <v>14</v>
      </c>
      <c r="M55" s="128"/>
    </row>
    <row r="56" spans="1:13" ht="59.4" x14ac:dyDescent="0.25">
      <c r="A56" s="5"/>
      <c r="B56" s="48" t="s">
        <v>560</v>
      </c>
      <c r="C56" s="94" t="s">
        <v>561</v>
      </c>
      <c r="D56" s="9" t="s">
        <v>77</v>
      </c>
      <c r="E56" s="47" t="s">
        <v>164</v>
      </c>
      <c r="F56" s="129">
        <v>801.67</v>
      </c>
      <c r="G56" s="129">
        <v>613.28</v>
      </c>
      <c r="H56" s="129">
        <v>29.99</v>
      </c>
      <c r="I56" s="129">
        <v>0.73</v>
      </c>
      <c r="J56" s="128">
        <v>16</v>
      </c>
      <c r="K56" s="128">
        <v>12</v>
      </c>
      <c r="L56" s="128">
        <v>1</v>
      </c>
      <c r="M56" s="128"/>
    </row>
    <row r="57" spans="1:13" ht="59.4" x14ac:dyDescent="0.25">
      <c r="A57" s="5"/>
      <c r="B57" s="48" t="s">
        <v>562</v>
      </c>
      <c r="C57" s="94" t="s">
        <v>563</v>
      </c>
      <c r="D57" s="9" t="s">
        <v>77</v>
      </c>
      <c r="E57" s="47" t="s">
        <v>564</v>
      </c>
      <c r="F57" s="129">
        <v>813.8</v>
      </c>
      <c r="G57" s="129">
        <v>603.5</v>
      </c>
      <c r="H57" s="129">
        <v>29.99</v>
      </c>
      <c r="I57" s="129">
        <v>0.73</v>
      </c>
      <c r="J57" s="128">
        <v>8</v>
      </c>
      <c r="K57" s="128">
        <v>6</v>
      </c>
      <c r="L57" s="128"/>
      <c r="M57" s="128"/>
    </row>
    <row r="58" spans="1:13" ht="111" x14ac:dyDescent="0.25">
      <c r="A58" s="5"/>
      <c r="B58" s="48" t="s">
        <v>565</v>
      </c>
      <c r="C58" s="94" t="s">
        <v>566</v>
      </c>
      <c r="D58" s="9" t="s">
        <v>59</v>
      </c>
      <c r="E58" s="47" t="s">
        <v>567</v>
      </c>
      <c r="F58" s="129">
        <v>2686.44</v>
      </c>
      <c r="G58" s="129">
        <v>523.57000000000005</v>
      </c>
      <c r="H58" s="129">
        <v>2070.25</v>
      </c>
      <c r="I58" s="129">
        <v>194.87</v>
      </c>
      <c r="J58" s="128">
        <v>1264</v>
      </c>
      <c r="K58" s="128">
        <v>246</v>
      </c>
      <c r="L58" s="128">
        <v>974</v>
      </c>
      <c r="M58" s="128">
        <v>92</v>
      </c>
    </row>
    <row r="59" spans="1:13" ht="111" x14ac:dyDescent="0.25">
      <c r="A59" s="5"/>
      <c r="B59" s="48" t="s">
        <v>568</v>
      </c>
      <c r="C59" s="94" t="s">
        <v>569</v>
      </c>
      <c r="D59" s="9" t="s">
        <v>59</v>
      </c>
      <c r="E59" s="47" t="s">
        <v>570</v>
      </c>
      <c r="F59" s="129">
        <v>1123.42</v>
      </c>
      <c r="G59" s="129">
        <v>260.37</v>
      </c>
      <c r="H59" s="129">
        <v>775.44</v>
      </c>
      <c r="I59" s="129">
        <v>82.28</v>
      </c>
      <c r="J59" s="128">
        <v>947</v>
      </c>
      <c r="K59" s="128">
        <v>219</v>
      </c>
      <c r="L59" s="128">
        <v>654</v>
      </c>
      <c r="M59" s="128">
        <v>69</v>
      </c>
    </row>
    <row r="60" spans="1:13" ht="133.80000000000001" x14ac:dyDescent="0.25">
      <c r="A60" s="5"/>
      <c r="B60" s="48" t="s">
        <v>571</v>
      </c>
      <c r="C60" s="94" t="s">
        <v>572</v>
      </c>
      <c r="D60" s="9" t="s">
        <v>59</v>
      </c>
      <c r="E60" s="47" t="s">
        <v>573</v>
      </c>
      <c r="F60" s="129">
        <v>1051.55</v>
      </c>
      <c r="G60" s="129">
        <v>219.1</v>
      </c>
      <c r="H60" s="129">
        <v>639.74</v>
      </c>
      <c r="I60" s="129">
        <v>68.540000000000006</v>
      </c>
      <c r="J60" s="128">
        <v>392</v>
      </c>
      <c r="K60" s="128">
        <v>82</v>
      </c>
      <c r="L60" s="128">
        <v>238</v>
      </c>
      <c r="M60" s="128">
        <v>26</v>
      </c>
    </row>
    <row r="61" spans="1:13" ht="59.4" x14ac:dyDescent="0.25">
      <c r="A61" s="5"/>
      <c r="B61" s="48" t="s">
        <v>574</v>
      </c>
      <c r="C61" s="94" t="s">
        <v>575</v>
      </c>
      <c r="D61" s="9" t="s">
        <v>59</v>
      </c>
      <c r="E61" s="47" t="s">
        <v>576</v>
      </c>
      <c r="F61" s="129">
        <v>798.84</v>
      </c>
      <c r="G61" s="129">
        <v>168.02</v>
      </c>
      <c r="H61" s="129">
        <v>544.80999999999995</v>
      </c>
      <c r="I61" s="129">
        <v>57.87</v>
      </c>
      <c r="J61" s="128">
        <v>689</v>
      </c>
      <c r="K61" s="128">
        <v>145</v>
      </c>
      <c r="L61" s="128">
        <v>470</v>
      </c>
      <c r="M61" s="128">
        <v>50</v>
      </c>
    </row>
    <row r="62" spans="1:13" ht="59.4" x14ac:dyDescent="0.25">
      <c r="A62" s="5"/>
      <c r="B62" s="48" t="s">
        <v>577</v>
      </c>
      <c r="C62" s="94" t="s">
        <v>578</v>
      </c>
      <c r="D62" s="9" t="s">
        <v>59</v>
      </c>
      <c r="E62" s="47" t="s">
        <v>579</v>
      </c>
      <c r="F62" s="129">
        <v>798.84</v>
      </c>
      <c r="G62" s="129">
        <v>168.02</v>
      </c>
      <c r="H62" s="129">
        <v>544.80999999999995</v>
      </c>
      <c r="I62" s="129">
        <v>57.87</v>
      </c>
      <c r="J62" s="128">
        <v>219</v>
      </c>
      <c r="K62" s="128">
        <v>46</v>
      </c>
      <c r="L62" s="128">
        <v>149</v>
      </c>
      <c r="M62" s="128">
        <v>16</v>
      </c>
    </row>
    <row r="63" spans="1:13" ht="76.2" x14ac:dyDescent="0.25">
      <c r="A63" s="5"/>
      <c r="B63" s="48" t="s">
        <v>580</v>
      </c>
      <c r="C63" s="94" t="s">
        <v>581</v>
      </c>
      <c r="D63" s="9" t="s">
        <v>59</v>
      </c>
      <c r="E63" s="47" t="s">
        <v>582</v>
      </c>
      <c r="F63" s="129">
        <v>806.06</v>
      </c>
      <c r="G63" s="129">
        <v>157.18</v>
      </c>
      <c r="H63" s="129">
        <v>456.3</v>
      </c>
      <c r="I63" s="129">
        <v>50.35</v>
      </c>
      <c r="J63" s="128">
        <v>932</v>
      </c>
      <c r="K63" s="128">
        <v>182</v>
      </c>
      <c r="L63" s="128">
        <v>528</v>
      </c>
      <c r="M63" s="128">
        <v>58</v>
      </c>
    </row>
    <row r="64" spans="1:13" ht="59.4" x14ac:dyDescent="0.25">
      <c r="A64" s="5"/>
      <c r="B64" s="48" t="s">
        <v>583</v>
      </c>
      <c r="C64" s="94" t="s">
        <v>584</v>
      </c>
      <c r="D64" s="9" t="s">
        <v>59</v>
      </c>
      <c r="E64" s="47" t="s">
        <v>585</v>
      </c>
      <c r="F64" s="129">
        <v>2828.73</v>
      </c>
      <c r="G64" s="129">
        <v>199.19</v>
      </c>
      <c r="H64" s="129">
        <v>1292.95</v>
      </c>
      <c r="I64" s="129">
        <v>147.72</v>
      </c>
      <c r="J64" s="128">
        <v>360</v>
      </c>
      <c r="K64" s="128">
        <v>25</v>
      </c>
      <c r="L64" s="128">
        <v>165</v>
      </c>
      <c r="M64" s="128">
        <v>19</v>
      </c>
    </row>
    <row r="65" spans="1:13" ht="145.19999999999999" x14ac:dyDescent="0.25">
      <c r="A65" s="5"/>
      <c r="B65" s="48" t="s">
        <v>586</v>
      </c>
      <c r="C65" s="94" t="s">
        <v>587</v>
      </c>
      <c r="D65" s="9" t="s">
        <v>75</v>
      </c>
      <c r="E65" s="47" t="s">
        <v>588</v>
      </c>
      <c r="F65" s="129">
        <v>4067.05</v>
      </c>
      <c r="G65" s="129">
        <v>717.89</v>
      </c>
      <c r="H65" s="129">
        <v>957.86</v>
      </c>
      <c r="I65" s="129">
        <v>390.47</v>
      </c>
      <c r="J65" s="128">
        <v>1275</v>
      </c>
      <c r="K65" s="128">
        <v>225</v>
      </c>
      <c r="L65" s="128">
        <v>300</v>
      </c>
      <c r="M65" s="128">
        <v>122</v>
      </c>
    </row>
    <row r="66" spans="1:13" ht="59.4" x14ac:dyDescent="0.25">
      <c r="A66" s="5"/>
      <c r="B66" s="48" t="s">
        <v>589</v>
      </c>
      <c r="C66" s="94" t="s">
        <v>575</v>
      </c>
      <c r="D66" s="9" t="s">
        <v>59</v>
      </c>
      <c r="E66" s="47" t="s">
        <v>576</v>
      </c>
      <c r="F66" s="129">
        <v>798.84</v>
      </c>
      <c r="G66" s="129">
        <v>168.02</v>
      </c>
      <c r="H66" s="129">
        <v>544.80999999999995</v>
      </c>
      <c r="I66" s="129">
        <v>57.87</v>
      </c>
      <c r="J66" s="128">
        <v>689</v>
      </c>
      <c r="K66" s="128">
        <v>145</v>
      </c>
      <c r="L66" s="128">
        <v>470</v>
      </c>
      <c r="M66" s="128">
        <v>50</v>
      </c>
    </row>
    <row r="67" spans="1:13" ht="59.4" x14ac:dyDescent="0.25">
      <c r="A67" s="5"/>
      <c r="B67" s="48" t="s">
        <v>590</v>
      </c>
      <c r="C67" s="94" t="s">
        <v>591</v>
      </c>
      <c r="D67" s="9" t="s">
        <v>59</v>
      </c>
      <c r="E67" s="47" t="s">
        <v>592</v>
      </c>
      <c r="F67" s="129">
        <v>2828.73</v>
      </c>
      <c r="G67" s="129">
        <v>199.19</v>
      </c>
      <c r="H67" s="129">
        <v>1292.95</v>
      </c>
      <c r="I67" s="129">
        <v>147.72</v>
      </c>
      <c r="J67" s="128">
        <v>721</v>
      </c>
      <c r="K67" s="128">
        <v>51</v>
      </c>
      <c r="L67" s="128">
        <v>329</v>
      </c>
      <c r="M67" s="128">
        <v>38</v>
      </c>
    </row>
    <row r="68" spans="1:13" ht="76.2" x14ac:dyDescent="0.25">
      <c r="A68" s="5"/>
      <c r="B68" s="48" t="s">
        <v>593</v>
      </c>
      <c r="C68" s="94" t="s">
        <v>594</v>
      </c>
      <c r="D68" s="9" t="s">
        <v>59</v>
      </c>
      <c r="E68" s="47" t="s">
        <v>595</v>
      </c>
      <c r="F68" s="129">
        <v>806.06</v>
      </c>
      <c r="G68" s="129">
        <v>157.18</v>
      </c>
      <c r="H68" s="129">
        <v>456.3</v>
      </c>
      <c r="I68" s="129">
        <v>50.35</v>
      </c>
      <c r="J68" s="128">
        <v>592</v>
      </c>
      <c r="K68" s="128">
        <v>116</v>
      </c>
      <c r="L68" s="128">
        <v>335</v>
      </c>
      <c r="M68" s="128">
        <v>37</v>
      </c>
    </row>
    <row r="69" spans="1:13" ht="59.4" x14ac:dyDescent="0.25">
      <c r="A69" s="5"/>
      <c r="B69" s="48" t="s">
        <v>596</v>
      </c>
      <c r="C69" s="94" t="s">
        <v>597</v>
      </c>
      <c r="D69" s="9" t="s">
        <v>59</v>
      </c>
      <c r="E69" s="47" t="s">
        <v>598</v>
      </c>
      <c r="F69" s="129">
        <v>798.84</v>
      </c>
      <c r="G69" s="129">
        <v>168.02</v>
      </c>
      <c r="H69" s="129">
        <v>544.80999999999995</v>
      </c>
      <c r="I69" s="129">
        <v>57.87</v>
      </c>
      <c r="J69" s="128">
        <v>1174</v>
      </c>
      <c r="K69" s="128">
        <v>247</v>
      </c>
      <c r="L69" s="128">
        <v>801</v>
      </c>
      <c r="M69" s="128">
        <v>85</v>
      </c>
    </row>
    <row r="70" spans="1:13" ht="59.4" x14ac:dyDescent="0.25">
      <c r="A70" s="5"/>
      <c r="B70" s="48" t="s">
        <v>599</v>
      </c>
      <c r="C70" s="94" t="s">
        <v>600</v>
      </c>
      <c r="D70" s="9" t="s">
        <v>59</v>
      </c>
      <c r="E70" s="47" t="s">
        <v>601</v>
      </c>
      <c r="F70" s="129">
        <v>2828.73</v>
      </c>
      <c r="G70" s="129">
        <v>199.19</v>
      </c>
      <c r="H70" s="129">
        <v>1292.95</v>
      </c>
      <c r="I70" s="129">
        <v>147.72</v>
      </c>
      <c r="J70" s="128">
        <v>1663</v>
      </c>
      <c r="K70" s="128">
        <v>117</v>
      </c>
      <c r="L70" s="128">
        <v>760</v>
      </c>
      <c r="M70" s="128">
        <v>87</v>
      </c>
    </row>
    <row r="71" spans="1:13" ht="76.2" x14ac:dyDescent="0.25">
      <c r="A71" s="5"/>
      <c r="B71" s="48" t="s">
        <v>602</v>
      </c>
      <c r="C71" s="94" t="s">
        <v>603</v>
      </c>
      <c r="D71" s="9" t="s">
        <v>59</v>
      </c>
      <c r="E71" s="47" t="s">
        <v>604</v>
      </c>
      <c r="F71" s="129">
        <v>806.06</v>
      </c>
      <c r="G71" s="129">
        <v>157.18</v>
      </c>
      <c r="H71" s="129">
        <v>456.3</v>
      </c>
      <c r="I71" s="129">
        <v>50.35</v>
      </c>
      <c r="J71" s="128">
        <v>853</v>
      </c>
      <c r="K71" s="128">
        <v>166</v>
      </c>
      <c r="L71" s="128">
        <v>483</v>
      </c>
      <c r="M71" s="128">
        <v>53</v>
      </c>
    </row>
    <row r="72" spans="1:13" ht="59.4" x14ac:dyDescent="0.25">
      <c r="A72" s="5"/>
      <c r="B72" s="48" t="s">
        <v>605</v>
      </c>
      <c r="C72" s="94" t="s">
        <v>606</v>
      </c>
      <c r="D72" s="9" t="s">
        <v>59</v>
      </c>
      <c r="E72" s="47" t="s">
        <v>607</v>
      </c>
      <c r="F72" s="129">
        <v>798.84</v>
      </c>
      <c r="G72" s="129">
        <v>168.02</v>
      </c>
      <c r="H72" s="129">
        <v>544.80999999999995</v>
      </c>
      <c r="I72" s="129">
        <v>57.87</v>
      </c>
      <c r="J72" s="128">
        <v>611</v>
      </c>
      <c r="K72" s="128">
        <v>128</v>
      </c>
      <c r="L72" s="128">
        <v>416</v>
      </c>
      <c r="M72" s="128">
        <v>44</v>
      </c>
    </row>
    <row r="73" spans="1:13" ht="64.8" x14ac:dyDescent="0.25">
      <c r="A73" s="5"/>
      <c r="B73" s="48" t="s">
        <v>608</v>
      </c>
      <c r="C73" s="94" t="s">
        <v>609</v>
      </c>
      <c r="D73" s="9" t="s">
        <v>75</v>
      </c>
      <c r="E73" s="47" t="s">
        <v>610</v>
      </c>
      <c r="F73" s="129">
        <v>1621.52</v>
      </c>
      <c r="G73" s="129">
        <v>251.75</v>
      </c>
      <c r="H73" s="129">
        <v>175.48</v>
      </c>
      <c r="I73" s="129">
        <v>8.5500000000000007</v>
      </c>
      <c r="J73" s="128">
        <v>126</v>
      </c>
      <c r="K73" s="128">
        <v>20</v>
      </c>
      <c r="L73" s="128">
        <v>14</v>
      </c>
      <c r="M73" s="128">
        <v>1</v>
      </c>
    </row>
    <row r="74" spans="1:13" ht="64.8" x14ac:dyDescent="0.25">
      <c r="A74" s="5"/>
      <c r="B74" s="48" t="s">
        <v>611</v>
      </c>
      <c r="C74" s="94" t="s">
        <v>612</v>
      </c>
      <c r="D74" s="9" t="s">
        <v>75</v>
      </c>
      <c r="E74" s="47" t="s">
        <v>613</v>
      </c>
      <c r="F74" s="129">
        <v>1785.58</v>
      </c>
      <c r="G74" s="129">
        <v>314.02999999999997</v>
      </c>
      <c r="H74" s="129">
        <v>271.92</v>
      </c>
      <c r="I74" s="129">
        <v>14.56</v>
      </c>
      <c r="J74" s="128">
        <v>485</v>
      </c>
      <c r="K74" s="128">
        <v>85</v>
      </c>
      <c r="L74" s="128">
        <v>74</v>
      </c>
      <c r="M74" s="128">
        <v>4</v>
      </c>
    </row>
    <row r="75" spans="1:13" ht="70.8" x14ac:dyDescent="0.25">
      <c r="A75" s="5"/>
      <c r="B75" s="48" t="s">
        <v>614</v>
      </c>
      <c r="C75" s="94" t="s">
        <v>615</v>
      </c>
      <c r="D75" s="9" t="s">
        <v>77</v>
      </c>
      <c r="E75" s="47" t="s">
        <v>435</v>
      </c>
      <c r="F75" s="129">
        <v>1293.3399999999999</v>
      </c>
      <c r="G75" s="129">
        <v>608.4</v>
      </c>
      <c r="H75" s="129">
        <v>572.87</v>
      </c>
      <c r="I75" s="129">
        <v>14.56</v>
      </c>
      <c r="J75" s="128">
        <v>103</v>
      </c>
      <c r="K75" s="128">
        <v>49</v>
      </c>
      <c r="L75" s="128">
        <v>46</v>
      </c>
      <c r="M75" s="128">
        <v>1</v>
      </c>
    </row>
    <row r="76" spans="1:13" ht="70.8" x14ac:dyDescent="0.25">
      <c r="A76" s="5"/>
      <c r="B76" s="48" t="s">
        <v>616</v>
      </c>
      <c r="C76" s="94" t="s">
        <v>617</v>
      </c>
      <c r="D76" s="9" t="s">
        <v>77</v>
      </c>
      <c r="E76" s="47" t="s">
        <v>618</v>
      </c>
      <c r="F76" s="129">
        <v>939.38</v>
      </c>
      <c r="G76" s="129">
        <v>212.74</v>
      </c>
      <c r="H76" s="129">
        <v>23.38</v>
      </c>
      <c r="I76" s="129">
        <v>1.46</v>
      </c>
      <c r="J76" s="128">
        <v>244</v>
      </c>
      <c r="K76" s="128">
        <v>55</v>
      </c>
      <c r="L76" s="128">
        <v>6</v>
      </c>
      <c r="M76" s="128"/>
    </row>
    <row r="77" spans="1:13" ht="59.4" x14ac:dyDescent="0.25">
      <c r="A77" s="5"/>
      <c r="B77" s="48" t="s">
        <v>619</v>
      </c>
      <c r="C77" s="94" t="s">
        <v>620</v>
      </c>
      <c r="D77" s="9" t="s">
        <v>75</v>
      </c>
      <c r="E77" s="47" t="s">
        <v>621</v>
      </c>
      <c r="F77" s="129">
        <v>1392.25</v>
      </c>
      <c r="G77" s="129">
        <v>141.78</v>
      </c>
      <c r="H77" s="129">
        <v>242.87</v>
      </c>
      <c r="I77" s="129">
        <v>57.25</v>
      </c>
      <c r="J77" s="128">
        <v>200</v>
      </c>
      <c r="K77" s="128">
        <v>20</v>
      </c>
      <c r="L77" s="128">
        <v>35</v>
      </c>
      <c r="M77" s="128">
        <v>8</v>
      </c>
    </row>
    <row r="78" spans="1:13" ht="70.8" x14ac:dyDescent="0.25">
      <c r="A78" s="5"/>
      <c r="B78" s="48" t="s">
        <v>622</v>
      </c>
      <c r="C78" s="94" t="s">
        <v>623</v>
      </c>
      <c r="D78" s="9" t="s">
        <v>77</v>
      </c>
      <c r="E78" s="47" t="s">
        <v>624</v>
      </c>
      <c r="F78" s="129">
        <v>939.38</v>
      </c>
      <c r="G78" s="129">
        <v>212.74</v>
      </c>
      <c r="H78" s="129">
        <v>23.38</v>
      </c>
      <c r="I78" s="129">
        <v>1.46</v>
      </c>
      <c r="J78" s="128">
        <v>676</v>
      </c>
      <c r="K78" s="128">
        <v>153</v>
      </c>
      <c r="L78" s="128">
        <v>17</v>
      </c>
      <c r="M78" s="128">
        <v>1</v>
      </c>
    </row>
    <row r="79" spans="1:13" ht="64.8" x14ac:dyDescent="0.25">
      <c r="A79" s="5"/>
      <c r="B79" s="48" t="s">
        <v>625</v>
      </c>
      <c r="C79" s="94" t="s">
        <v>626</v>
      </c>
      <c r="D79" s="9" t="s">
        <v>76</v>
      </c>
      <c r="E79" s="47" t="s">
        <v>627</v>
      </c>
      <c r="F79" s="129">
        <v>2242.3200000000002</v>
      </c>
      <c r="G79" s="129">
        <v>894.38</v>
      </c>
      <c r="H79" s="129">
        <v>1248.2</v>
      </c>
      <c r="I79" s="129">
        <v>337.7</v>
      </c>
      <c r="J79" s="128">
        <v>216</v>
      </c>
      <c r="K79" s="128">
        <v>86</v>
      </c>
      <c r="L79" s="128">
        <v>120</v>
      </c>
      <c r="M79" s="128">
        <v>33</v>
      </c>
    </row>
    <row r="80" spans="1:13" ht="59.4" x14ac:dyDescent="0.25">
      <c r="A80" s="5"/>
      <c r="B80" s="48" t="s">
        <v>628</v>
      </c>
      <c r="C80" s="94" t="s">
        <v>629</v>
      </c>
      <c r="D80" s="9" t="s">
        <v>77</v>
      </c>
      <c r="E80" s="47" t="s">
        <v>200</v>
      </c>
      <c r="F80" s="129">
        <v>392.52</v>
      </c>
      <c r="G80" s="129">
        <v>384.82</v>
      </c>
      <c r="H80" s="128"/>
      <c r="I80" s="128"/>
      <c r="J80" s="128">
        <v>79</v>
      </c>
      <c r="K80" s="128">
        <v>77</v>
      </c>
      <c r="L80" s="128"/>
      <c r="M80" s="128"/>
    </row>
    <row r="81" spans="1:13" ht="59.4" x14ac:dyDescent="0.25">
      <c r="A81" s="5"/>
      <c r="B81" s="48" t="s">
        <v>630</v>
      </c>
      <c r="C81" s="94" t="s">
        <v>631</v>
      </c>
      <c r="D81" s="9" t="s">
        <v>77</v>
      </c>
      <c r="E81" s="47" t="s">
        <v>632</v>
      </c>
      <c r="F81" s="129">
        <v>236.34</v>
      </c>
      <c r="G81" s="129">
        <v>231.71</v>
      </c>
      <c r="H81" s="128"/>
      <c r="I81" s="128"/>
      <c r="J81" s="128">
        <v>85</v>
      </c>
      <c r="K81" s="128">
        <v>83</v>
      </c>
      <c r="L81" s="128"/>
      <c r="M81" s="128"/>
    </row>
    <row r="82" spans="1:13" ht="59.4" x14ac:dyDescent="0.25">
      <c r="A82" s="5"/>
      <c r="B82" s="48" t="s">
        <v>633</v>
      </c>
      <c r="C82" s="94" t="s">
        <v>634</v>
      </c>
      <c r="D82" s="9" t="s">
        <v>77</v>
      </c>
      <c r="E82" s="47" t="s">
        <v>200</v>
      </c>
      <c r="F82" s="129">
        <v>210.08</v>
      </c>
      <c r="G82" s="129">
        <v>205.96</v>
      </c>
      <c r="H82" s="128"/>
      <c r="I82" s="128"/>
      <c r="J82" s="128">
        <v>42</v>
      </c>
      <c r="K82" s="128">
        <v>41</v>
      </c>
      <c r="L82" s="128"/>
      <c r="M82" s="128"/>
    </row>
    <row r="83" spans="1:13" ht="59.4" x14ac:dyDescent="0.25">
      <c r="A83" s="5"/>
      <c r="B83" s="48" t="s">
        <v>635</v>
      </c>
      <c r="C83" s="94" t="s">
        <v>636</v>
      </c>
      <c r="D83" s="9" t="s">
        <v>77</v>
      </c>
      <c r="E83" s="47" t="s">
        <v>632</v>
      </c>
      <c r="F83" s="129">
        <v>179.67</v>
      </c>
      <c r="G83" s="129">
        <v>176.15</v>
      </c>
      <c r="H83" s="128"/>
      <c r="I83" s="128"/>
      <c r="J83" s="128">
        <v>65</v>
      </c>
      <c r="K83" s="128">
        <v>63</v>
      </c>
      <c r="L83" s="128"/>
      <c r="M83" s="128"/>
    </row>
    <row r="84" spans="1:13" ht="70.8" x14ac:dyDescent="0.25">
      <c r="A84" s="5"/>
      <c r="B84" s="48" t="s">
        <v>637</v>
      </c>
      <c r="C84" s="94" t="s">
        <v>638</v>
      </c>
      <c r="D84" s="9" t="s">
        <v>75</v>
      </c>
      <c r="E84" s="47" t="s">
        <v>639</v>
      </c>
      <c r="F84" s="129">
        <v>1392.25</v>
      </c>
      <c r="G84" s="129">
        <v>141.78</v>
      </c>
      <c r="H84" s="129">
        <v>242.87</v>
      </c>
      <c r="I84" s="129">
        <v>57.25</v>
      </c>
      <c r="J84" s="128">
        <v>1</v>
      </c>
      <c r="K84" s="128"/>
      <c r="L84" s="128"/>
      <c r="M84" s="128"/>
    </row>
    <row r="85" spans="1:13" ht="63" x14ac:dyDescent="0.25">
      <c r="A85" s="5"/>
      <c r="B85" s="48" t="s">
        <v>640</v>
      </c>
      <c r="C85" s="94" t="s">
        <v>641</v>
      </c>
      <c r="D85" s="9" t="s">
        <v>203</v>
      </c>
      <c r="E85" s="47" t="s">
        <v>642</v>
      </c>
      <c r="F85" s="129">
        <v>4434.07</v>
      </c>
      <c r="G85" s="129">
        <v>2296.7600000000002</v>
      </c>
      <c r="H85" s="129">
        <v>2137.2600000000002</v>
      </c>
      <c r="I85" s="128"/>
      <c r="J85" s="128">
        <v>17</v>
      </c>
      <c r="K85" s="128">
        <v>9</v>
      </c>
      <c r="L85" s="128">
        <v>8</v>
      </c>
      <c r="M85" s="128"/>
    </row>
    <row r="86" spans="1:13" ht="20.399999999999999" x14ac:dyDescent="0.25">
      <c r="A86" s="77" t="s">
        <v>94</v>
      </c>
      <c r="B86" s="78" t="s">
        <v>204</v>
      </c>
      <c r="C86" s="79" t="s">
        <v>205</v>
      </c>
      <c r="D86" s="77" t="s">
        <v>78</v>
      </c>
      <c r="E86" s="80" t="s">
        <v>643</v>
      </c>
      <c r="F86" s="132">
        <v>87.22</v>
      </c>
      <c r="G86" s="128"/>
      <c r="H86" s="128"/>
      <c r="I86" s="128"/>
      <c r="J86" s="133">
        <v>429.65</v>
      </c>
      <c r="K86" s="128"/>
      <c r="L86" s="128"/>
      <c r="M86" s="128"/>
    </row>
    <row r="87" spans="1:13" ht="74.400000000000006" x14ac:dyDescent="0.25">
      <c r="A87" s="5"/>
      <c r="B87" s="48" t="s">
        <v>644</v>
      </c>
      <c r="C87" s="94" t="s">
        <v>645</v>
      </c>
      <c r="D87" s="9" t="s">
        <v>70</v>
      </c>
      <c r="E87" s="47" t="s">
        <v>646</v>
      </c>
      <c r="F87" s="129">
        <v>1099.08</v>
      </c>
      <c r="G87" s="129">
        <v>797.6</v>
      </c>
      <c r="H87" s="129">
        <v>214.36</v>
      </c>
      <c r="I87" s="128"/>
      <c r="J87" s="128">
        <v>99</v>
      </c>
      <c r="K87" s="128">
        <v>72</v>
      </c>
      <c r="L87" s="128">
        <v>19</v>
      </c>
      <c r="M87" s="128"/>
    </row>
    <row r="88" spans="1:13" ht="19.2" x14ac:dyDescent="0.25">
      <c r="A88" s="77" t="s">
        <v>94</v>
      </c>
      <c r="B88" s="78" t="s">
        <v>647</v>
      </c>
      <c r="C88" s="79" t="s">
        <v>648</v>
      </c>
      <c r="D88" s="77" t="s">
        <v>78</v>
      </c>
      <c r="E88" s="80" t="s">
        <v>649</v>
      </c>
      <c r="F88" s="132">
        <v>245</v>
      </c>
      <c r="G88" s="128"/>
      <c r="H88" s="128"/>
      <c r="I88" s="128"/>
      <c r="J88" s="133">
        <v>3307.5</v>
      </c>
      <c r="K88" s="128"/>
      <c r="L88" s="128"/>
      <c r="M88" s="128"/>
    </row>
    <row r="89" spans="1:13" ht="76.2" x14ac:dyDescent="0.25">
      <c r="A89" s="5"/>
      <c r="B89" s="48" t="s">
        <v>650</v>
      </c>
      <c r="C89" s="94" t="s">
        <v>651</v>
      </c>
      <c r="D89" s="9" t="s">
        <v>58</v>
      </c>
      <c r="E89" s="49">
        <v>4</v>
      </c>
      <c r="F89" s="129">
        <v>32.51</v>
      </c>
      <c r="G89" s="129">
        <v>21.41</v>
      </c>
      <c r="H89" s="129">
        <v>2.92</v>
      </c>
      <c r="I89" s="129">
        <v>0.18</v>
      </c>
      <c r="J89" s="128">
        <v>130</v>
      </c>
      <c r="K89" s="128">
        <v>86</v>
      </c>
      <c r="L89" s="128">
        <v>12</v>
      </c>
      <c r="M89" s="128">
        <v>1</v>
      </c>
    </row>
    <row r="90" spans="1:13" ht="76.2" x14ac:dyDescent="0.25">
      <c r="A90" s="5"/>
      <c r="B90" s="48" t="s">
        <v>652</v>
      </c>
      <c r="C90" s="94" t="s">
        <v>653</v>
      </c>
      <c r="D90" s="9" t="s">
        <v>58</v>
      </c>
      <c r="E90" s="49">
        <v>38</v>
      </c>
      <c r="F90" s="129">
        <v>26.56</v>
      </c>
      <c r="G90" s="129">
        <v>15.58</v>
      </c>
      <c r="H90" s="129">
        <v>2.92</v>
      </c>
      <c r="I90" s="129">
        <v>0.18</v>
      </c>
      <c r="J90" s="128">
        <v>1009</v>
      </c>
      <c r="K90" s="128">
        <v>592</v>
      </c>
      <c r="L90" s="128">
        <v>111</v>
      </c>
      <c r="M90" s="128">
        <v>7</v>
      </c>
    </row>
    <row r="91" spans="1:13" ht="59.4" x14ac:dyDescent="0.25">
      <c r="A91" s="5"/>
      <c r="B91" s="48" t="s">
        <v>654</v>
      </c>
      <c r="C91" s="94" t="s">
        <v>655</v>
      </c>
      <c r="D91" s="9" t="s">
        <v>77</v>
      </c>
      <c r="E91" s="47" t="s">
        <v>656</v>
      </c>
      <c r="F91" s="129">
        <v>179.67</v>
      </c>
      <c r="G91" s="129">
        <v>176.15</v>
      </c>
      <c r="H91" s="128"/>
      <c r="I91" s="128"/>
      <c r="J91" s="128">
        <v>101</v>
      </c>
      <c r="K91" s="128">
        <v>99</v>
      </c>
      <c r="L91" s="128"/>
      <c r="M91" s="128"/>
    </row>
    <row r="92" spans="1:13" ht="59.4" x14ac:dyDescent="0.25">
      <c r="A92" s="5"/>
      <c r="B92" s="48" t="s">
        <v>654</v>
      </c>
      <c r="C92" s="94" t="s">
        <v>657</v>
      </c>
      <c r="D92" s="9" t="s">
        <v>77</v>
      </c>
      <c r="E92" s="47" t="s">
        <v>658</v>
      </c>
      <c r="F92" s="129">
        <v>179.67</v>
      </c>
      <c r="G92" s="129">
        <v>176.15</v>
      </c>
      <c r="H92" s="128"/>
      <c r="I92" s="128"/>
      <c r="J92" s="128">
        <v>54</v>
      </c>
      <c r="K92" s="128">
        <v>53</v>
      </c>
      <c r="L92" s="128"/>
      <c r="M92" s="128"/>
    </row>
    <row r="93" spans="1:13" ht="76.2" x14ac:dyDescent="0.25">
      <c r="A93" s="5"/>
      <c r="B93" s="48" t="s">
        <v>659</v>
      </c>
      <c r="C93" s="94" t="s">
        <v>660</v>
      </c>
      <c r="D93" s="9" t="s">
        <v>58</v>
      </c>
      <c r="E93" s="49">
        <v>16</v>
      </c>
      <c r="F93" s="129">
        <v>26.56</v>
      </c>
      <c r="G93" s="129">
        <v>15.58</v>
      </c>
      <c r="H93" s="129">
        <v>2.92</v>
      </c>
      <c r="I93" s="129">
        <v>0.18</v>
      </c>
      <c r="J93" s="128">
        <v>425</v>
      </c>
      <c r="K93" s="128">
        <v>249</v>
      </c>
      <c r="L93" s="128">
        <v>47</v>
      </c>
      <c r="M93" s="128">
        <v>3</v>
      </c>
    </row>
    <row r="94" spans="1:13" ht="64.8" x14ac:dyDescent="0.25">
      <c r="A94" s="5"/>
      <c r="B94" s="48" t="s">
        <v>661</v>
      </c>
      <c r="C94" s="94" t="s">
        <v>662</v>
      </c>
      <c r="D94" s="9" t="s">
        <v>58</v>
      </c>
      <c r="E94" s="49">
        <v>4</v>
      </c>
      <c r="F94" s="129">
        <v>44.11</v>
      </c>
      <c r="G94" s="129">
        <v>7.05</v>
      </c>
      <c r="H94" s="129">
        <v>2.92</v>
      </c>
      <c r="I94" s="129">
        <v>0.18</v>
      </c>
      <c r="J94" s="128">
        <v>176</v>
      </c>
      <c r="K94" s="128">
        <v>28</v>
      </c>
      <c r="L94" s="128">
        <v>12</v>
      </c>
      <c r="M94" s="128">
        <v>1</v>
      </c>
    </row>
    <row r="95" spans="1:13" ht="64.8" x14ac:dyDescent="0.25">
      <c r="A95" s="5"/>
      <c r="B95" s="48" t="s">
        <v>663</v>
      </c>
      <c r="C95" s="94" t="s">
        <v>664</v>
      </c>
      <c r="D95" s="9" t="s">
        <v>58</v>
      </c>
      <c r="E95" s="49">
        <v>16</v>
      </c>
      <c r="F95" s="129">
        <v>40.06</v>
      </c>
      <c r="G95" s="129">
        <v>5.15</v>
      </c>
      <c r="H95" s="129">
        <v>2.92</v>
      </c>
      <c r="I95" s="129">
        <v>0.18</v>
      </c>
      <c r="J95" s="128">
        <v>641</v>
      </c>
      <c r="K95" s="128">
        <v>82</v>
      </c>
      <c r="L95" s="128">
        <v>47</v>
      </c>
      <c r="M95" s="128">
        <v>3</v>
      </c>
    </row>
    <row r="96" spans="1:13" ht="59.4" x14ac:dyDescent="0.25">
      <c r="A96" s="5"/>
      <c r="B96" s="48" t="s">
        <v>665</v>
      </c>
      <c r="C96" s="94" t="s">
        <v>666</v>
      </c>
      <c r="D96" s="9" t="s">
        <v>77</v>
      </c>
      <c r="E96" s="47" t="s">
        <v>667</v>
      </c>
      <c r="F96" s="129">
        <v>179.67</v>
      </c>
      <c r="G96" s="129">
        <v>176.15</v>
      </c>
      <c r="H96" s="128"/>
      <c r="I96" s="128"/>
      <c r="J96" s="128">
        <v>29</v>
      </c>
      <c r="K96" s="128">
        <v>28</v>
      </c>
      <c r="L96" s="128"/>
      <c r="M96" s="128"/>
    </row>
    <row r="97" spans="1:13" ht="59.4" x14ac:dyDescent="0.25">
      <c r="A97" s="5"/>
      <c r="B97" s="48" t="s">
        <v>668</v>
      </c>
      <c r="C97" s="94" t="s">
        <v>669</v>
      </c>
      <c r="D97" s="9" t="s">
        <v>77</v>
      </c>
      <c r="E97" s="47" t="s">
        <v>670</v>
      </c>
      <c r="F97" s="129">
        <v>165.85</v>
      </c>
      <c r="G97" s="129">
        <v>162.6</v>
      </c>
      <c r="H97" s="128"/>
      <c r="I97" s="128"/>
      <c r="J97" s="128">
        <v>322</v>
      </c>
      <c r="K97" s="128">
        <v>315</v>
      </c>
      <c r="L97" s="128"/>
      <c r="M97" s="128"/>
    </row>
    <row r="98" spans="1:13" x14ac:dyDescent="0.25">
      <c r="A98" s="234" t="s">
        <v>671</v>
      </c>
      <c r="B98" s="235"/>
      <c r="C98" s="235"/>
      <c r="D98" s="235"/>
      <c r="E98" s="235"/>
      <c r="F98" s="235"/>
      <c r="G98" s="235"/>
      <c r="H98" s="235"/>
      <c r="I98" s="235"/>
      <c r="J98" s="131">
        <v>73520</v>
      </c>
      <c r="K98" s="128"/>
      <c r="L98" s="128"/>
      <c r="M98" s="128"/>
    </row>
    <row r="99" spans="1:13" x14ac:dyDescent="0.25">
      <c r="A99" s="241" t="s">
        <v>672</v>
      </c>
      <c r="B99" s="235"/>
      <c r="C99" s="235"/>
      <c r="D99" s="235"/>
      <c r="E99" s="235"/>
      <c r="F99" s="235"/>
      <c r="G99" s="235"/>
      <c r="H99" s="235"/>
      <c r="I99" s="235"/>
      <c r="J99" s="235"/>
      <c r="K99" s="235"/>
      <c r="L99" s="235"/>
      <c r="M99" s="235"/>
    </row>
    <row r="100" spans="1:13" ht="61.2" x14ac:dyDescent="0.25">
      <c r="A100" s="5"/>
      <c r="B100" s="48" t="s">
        <v>673</v>
      </c>
      <c r="C100" s="94" t="s">
        <v>674</v>
      </c>
      <c r="D100" s="9" t="s">
        <v>57</v>
      </c>
      <c r="E100" s="49">
        <v>6</v>
      </c>
      <c r="F100" s="129">
        <v>1.48</v>
      </c>
      <c r="G100" s="128"/>
      <c r="H100" s="128"/>
      <c r="I100" s="128"/>
      <c r="J100" s="128">
        <v>9</v>
      </c>
      <c r="K100" s="128"/>
      <c r="L100" s="128"/>
      <c r="M100" s="128"/>
    </row>
    <row r="101" spans="1:13" ht="61.2" x14ac:dyDescent="0.25">
      <c r="A101" s="5"/>
      <c r="B101" s="48" t="s">
        <v>675</v>
      </c>
      <c r="C101" s="94" t="s">
        <v>676</v>
      </c>
      <c r="D101" s="9" t="s">
        <v>57</v>
      </c>
      <c r="E101" s="49">
        <v>6</v>
      </c>
      <c r="F101" s="129">
        <v>1.48</v>
      </c>
      <c r="G101" s="128"/>
      <c r="H101" s="128"/>
      <c r="I101" s="128"/>
      <c r="J101" s="128">
        <v>9</v>
      </c>
      <c r="K101" s="128"/>
      <c r="L101" s="128"/>
      <c r="M101" s="128"/>
    </row>
    <row r="102" spans="1:13" ht="61.2" x14ac:dyDescent="0.25">
      <c r="A102" s="5"/>
      <c r="B102" s="48" t="s">
        <v>677</v>
      </c>
      <c r="C102" s="94" t="s">
        <v>678</v>
      </c>
      <c r="D102" s="9" t="s">
        <v>57</v>
      </c>
      <c r="E102" s="49">
        <v>6</v>
      </c>
      <c r="F102" s="129">
        <v>1.48</v>
      </c>
      <c r="G102" s="128"/>
      <c r="H102" s="128"/>
      <c r="I102" s="128"/>
      <c r="J102" s="128">
        <v>9</v>
      </c>
      <c r="K102" s="128"/>
      <c r="L102" s="128"/>
      <c r="M102" s="128"/>
    </row>
    <row r="103" spans="1:13" ht="61.2" x14ac:dyDescent="0.25">
      <c r="A103" s="5"/>
      <c r="B103" s="48" t="s">
        <v>679</v>
      </c>
      <c r="C103" s="94" t="s">
        <v>680</v>
      </c>
      <c r="D103" s="9" t="s">
        <v>57</v>
      </c>
      <c r="E103" s="49">
        <v>6</v>
      </c>
      <c r="F103" s="129">
        <v>1.48</v>
      </c>
      <c r="G103" s="128"/>
      <c r="H103" s="128"/>
      <c r="I103" s="128"/>
      <c r="J103" s="128">
        <v>9</v>
      </c>
      <c r="K103" s="128"/>
      <c r="L103" s="128"/>
      <c r="M103" s="128"/>
    </row>
    <row r="104" spans="1:13" ht="61.2" x14ac:dyDescent="0.25">
      <c r="A104" s="5"/>
      <c r="B104" s="48" t="s">
        <v>681</v>
      </c>
      <c r="C104" s="94" t="s">
        <v>682</v>
      </c>
      <c r="D104" s="9" t="s">
        <v>57</v>
      </c>
      <c r="E104" s="49">
        <v>6</v>
      </c>
      <c r="F104" s="129">
        <v>0.74</v>
      </c>
      <c r="G104" s="128"/>
      <c r="H104" s="128"/>
      <c r="I104" s="128"/>
      <c r="J104" s="128">
        <v>4</v>
      </c>
      <c r="K104" s="128"/>
      <c r="L104" s="128"/>
      <c r="M104" s="128"/>
    </row>
    <row r="105" spans="1:13" ht="61.2" x14ac:dyDescent="0.25">
      <c r="A105" s="5"/>
      <c r="B105" s="48" t="s">
        <v>683</v>
      </c>
      <c r="C105" s="94" t="s">
        <v>684</v>
      </c>
      <c r="D105" s="9" t="s">
        <v>57</v>
      </c>
      <c r="E105" s="49">
        <v>6</v>
      </c>
      <c r="F105" s="129">
        <v>0.74</v>
      </c>
      <c r="G105" s="128"/>
      <c r="H105" s="128"/>
      <c r="I105" s="128"/>
      <c r="J105" s="128">
        <v>4</v>
      </c>
      <c r="K105" s="128"/>
      <c r="L105" s="128"/>
      <c r="M105" s="128"/>
    </row>
    <row r="106" spans="1:13" ht="49.8" x14ac:dyDescent="0.25">
      <c r="A106" s="5"/>
      <c r="B106" s="48" t="s">
        <v>685</v>
      </c>
      <c r="C106" s="94" t="s">
        <v>686</v>
      </c>
      <c r="D106" s="9" t="s">
        <v>57</v>
      </c>
      <c r="E106" s="49">
        <v>9</v>
      </c>
      <c r="F106" s="129">
        <v>0.74</v>
      </c>
      <c r="G106" s="128"/>
      <c r="H106" s="128"/>
      <c r="I106" s="128"/>
      <c r="J106" s="128">
        <v>7</v>
      </c>
      <c r="K106" s="128"/>
      <c r="L106" s="128"/>
      <c r="M106" s="128"/>
    </row>
    <row r="107" spans="1:13" ht="61.2" x14ac:dyDescent="0.25">
      <c r="A107" s="5"/>
      <c r="B107" s="48" t="s">
        <v>687</v>
      </c>
      <c r="C107" s="94" t="s">
        <v>688</v>
      </c>
      <c r="D107" s="9" t="s">
        <v>57</v>
      </c>
      <c r="E107" s="49">
        <v>2</v>
      </c>
      <c r="F107" s="129">
        <v>91.7</v>
      </c>
      <c r="G107" s="128"/>
      <c r="H107" s="128"/>
      <c r="I107" s="128"/>
      <c r="J107" s="128">
        <v>183</v>
      </c>
      <c r="K107" s="128"/>
      <c r="L107" s="128"/>
      <c r="M107" s="128"/>
    </row>
    <row r="108" spans="1:13" ht="61.2" x14ac:dyDescent="0.25">
      <c r="A108" s="5"/>
      <c r="B108" s="48" t="s">
        <v>689</v>
      </c>
      <c r="C108" s="94" t="s">
        <v>690</v>
      </c>
      <c r="D108" s="9" t="s">
        <v>57</v>
      </c>
      <c r="E108" s="49">
        <v>1</v>
      </c>
      <c r="F108" s="129">
        <v>59.16</v>
      </c>
      <c r="G108" s="128"/>
      <c r="H108" s="128"/>
      <c r="I108" s="128"/>
      <c r="J108" s="128">
        <v>59</v>
      </c>
      <c r="K108" s="128"/>
      <c r="L108" s="128"/>
      <c r="M108" s="128"/>
    </row>
    <row r="109" spans="1:13" ht="49.8" x14ac:dyDescent="0.25">
      <c r="A109" s="5"/>
      <c r="B109" s="48" t="s">
        <v>691</v>
      </c>
      <c r="C109" s="94" t="s">
        <v>692</v>
      </c>
      <c r="D109" s="9" t="s">
        <v>57</v>
      </c>
      <c r="E109" s="49">
        <v>6</v>
      </c>
      <c r="F109" s="129">
        <v>61.43</v>
      </c>
      <c r="G109" s="128"/>
      <c r="H109" s="128"/>
      <c r="I109" s="128"/>
      <c r="J109" s="128">
        <v>369</v>
      </c>
      <c r="K109" s="128"/>
      <c r="L109" s="128"/>
      <c r="M109" s="128"/>
    </row>
    <row r="110" spans="1:13" ht="72.599999999999994" x14ac:dyDescent="0.25">
      <c r="A110" s="5"/>
      <c r="B110" s="48" t="s">
        <v>693</v>
      </c>
      <c r="C110" s="94" t="s">
        <v>694</v>
      </c>
      <c r="D110" s="9" t="s">
        <v>57</v>
      </c>
      <c r="E110" s="49">
        <v>1</v>
      </c>
      <c r="F110" s="129">
        <v>15.94</v>
      </c>
      <c r="G110" s="128"/>
      <c r="H110" s="128"/>
      <c r="I110" s="128"/>
      <c r="J110" s="128">
        <v>16</v>
      </c>
      <c r="K110" s="128"/>
      <c r="L110" s="128"/>
      <c r="M110" s="128"/>
    </row>
    <row r="111" spans="1:13" ht="72.599999999999994" x14ac:dyDescent="0.25">
      <c r="A111" s="5"/>
      <c r="B111" s="48" t="s">
        <v>695</v>
      </c>
      <c r="C111" s="94" t="s">
        <v>696</v>
      </c>
      <c r="D111" s="9" t="s">
        <v>57</v>
      </c>
      <c r="E111" s="49">
        <v>2</v>
      </c>
      <c r="F111" s="129">
        <v>3.77</v>
      </c>
      <c r="G111" s="128"/>
      <c r="H111" s="128"/>
      <c r="I111" s="128"/>
      <c r="J111" s="128">
        <v>8</v>
      </c>
      <c r="K111" s="128"/>
      <c r="L111" s="128"/>
      <c r="M111" s="128"/>
    </row>
    <row r="112" spans="1:13" ht="72.599999999999994" x14ac:dyDescent="0.25">
      <c r="A112" s="5"/>
      <c r="B112" s="48" t="s">
        <v>697</v>
      </c>
      <c r="C112" s="94" t="s">
        <v>698</v>
      </c>
      <c r="D112" s="9" t="s">
        <v>57</v>
      </c>
      <c r="E112" s="49">
        <v>1</v>
      </c>
      <c r="F112" s="129">
        <v>5.18</v>
      </c>
      <c r="G112" s="128"/>
      <c r="H112" s="128"/>
      <c r="I112" s="128"/>
      <c r="J112" s="128">
        <v>5</v>
      </c>
      <c r="K112" s="128"/>
      <c r="L112" s="128"/>
      <c r="M112" s="128"/>
    </row>
    <row r="113" spans="1:13" ht="49.8" x14ac:dyDescent="0.25">
      <c r="A113" s="5"/>
      <c r="B113" s="48" t="s">
        <v>699</v>
      </c>
      <c r="C113" s="94" t="s">
        <v>700</v>
      </c>
      <c r="D113" s="9" t="s">
        <v>72</v>
      </c>
      <c r="E113" s="49">
        <v>48</v>
      </c>
      <c r="F113" s="129">
        <v>429.77</v>
      </c>
      <c r="G113" s="128"/>
      <c r="H113" s="128"/>
      <c r="I113" s="128"/>
      <c r="J113" s="128">
        <v>20629</v>
      </c>
      <c r="K113" s="128"/>
      <c r="L113" s="128"/>
      <c r="M113" s="128"/>
    </row>
    <row r="114" spans="1:13" ht="49.8" x14ac:dyDescent="0.25">
      <c r="A114" s="5"/>
      <c r="B114" s="48" t="s">
        <v>701</v>
      </c>
      <c r="C114" s="94" t="s">
        <v>702</v>
      </c>
      <c r="D114" s="9" t="s">
        <v>72</v>
      </c>
      <c r="E114" s="49">
        <v>86</v>
      </c>
      <c r="F114" s="129">
        <v>73.84</v>
      </c>
      <c r="G114" s="128"/>
      <c r="H114" s="128"/>
      <c r="I114" s="128"/>
      <c r="J114" s="128">
        <v>6350</v>
      </c>
      <c r="K114" s="128"/>
      <c r="L114" s="128"/>
      <c r="M114" s="128"/>
    </row>
    <row r="115" spans="1:13" ht="49.8" x14ac:dyDescent="0.25">
      <c r="A115" s="5"/>
      <c r="B115" s="48" t="s">
        <v>703</v>
      </c>
      <c r="C115" s="94" t="s">
        <v>704</v>
      </c>
      <c r="D115" s="9" t="s">
        <v>72</v>
      </c>
      <c r="E115" s="49">
        <v>38</v>
      </c>
      <c r="F115" s="129">
        <v>54.43</v>
      </c>
      <c r="G115" s="128"/>
      <c r="H115" s="128"/>
      <c r="I115" s="128"/>
      <c r="J115" s="128">
        <v>2068</v>
      </c>
      <c r="K115" s="128"/>
      <c r="L115" s="128"/>
      <c r="M115" s="128"/>
    </row>
    <row r="116" spans="1:13" ht="61.2" x14ac:dyDescent="0.25">
      <c r="A116" s="5"/>
      <c r="B116" s="48" t="s">
        <v>705</v>
      </c>
      <c r="C116" s="94" t="s">
        <v>706</v>
      </c>
      <c r="D116" s="9" t="s">
        <v>72</v>
      </c>
      <c r="E116" s="49">
        <v>88</v>
      </c>
      <c r="F116" s="129">
        <v>27.39</v>
      </c>
      <c r="G116" s="128"/>
      <c r="H116" s="128"/>
      <c r="I116" s="128"/>
      <c r="J116" s="128">
        <v>2410</v>
      </c>
      <c r="K116" s="128"/>
      <c r="L116" s="128"/>
      <c r="M116" s="128"/>
    </row>
    <row r="117" spans="1:13" ht="49.8" x14ac:dyDescent="0.25">
      <c r="A117" s="5"/>
      <c r="B117" s="48" t="s">
        <v>707</v>
      </c>
      <c r="C117" s="94" t="s">
        <v>708</v>
      </c>
      <c r="D117" s="9" t="s">
        <v>72</v>
      </c>
      <c r="E117" s="49">
        <v>28</v>
      </c>
      <c r="F117" s="129">
        <v>17.36</v>
      </c>
      <c r="G117" s="128"/>
      <c r="H117" s="128"/>
      <c r="I117" s="128"/>
      <c r="J117" s="128">
        <v>486</v>
      </c>
      <c r="K117" s="128"/>
      <c r="L117" s="128"/>
      <c r="M117" s="128"/>
    </row>
    <row r="118" spans="1:13" ht="49.8" x14ac:dyDescent="0.25">
      <c r="A118" s="5"/>
      <c r="B118" s="48" t="s">
        <v>709</v>
      </c>
      <c r="C118" s="94" t="s">
        <v>710</v>
      </c>
      <c r="D118" s="9" t="s">
        <v>72</v>
      </c>
      <c r="E118" s="49">
        <v>118</v>
      </c>
      <c r="F118" s="129">
        <v>11.96</v>
      </c>
      <c r="G118" s="128"/>
      <c r="H118" s="128"/>
      <c r="I118" s="128"/>
      <c r="J118" s="128">
        <v>1411</v>
      </c>
      <c r="K118" s="128"/>
      <c r="L118" s="128"/>
      <c r="M118" s="128"/>
    </row>
    <row r="119" spans="1:13" ht="49.8" x14ac:dyDescent="0.25">
      <c r="A119" s="5"/>
      <c r="B119" s="48" t="s">
        <v>711</v>
      </c>
      <c r="C119" s="94" t="s">
        <v>712</v>
      </c>
      <c r="D119" s="9" t="s">
        <v>72</v>
      </c>
      <c r="E119" s="49">
        <v>13</v>
      </c>
      <c r="F119" s="129">
        <v>14.06</v>
      </c>
      <c r="G119" s="128"/>
      <c r="H119" s="128"/>
      <c r="I119" s="128"/>
      <c r="J119" s="128">
        <v>183</v>
      </c>
      <c r="K119" s="128"/>
      <c r="L119" s="128"/>
      <c r="M119" s="128"/>
    </row>
    <row r="120" spans="1:13" ht="49.8" x14ac:dyDescent="0.25">
      <c r="A120" s="5"/>
      <c r="B120" s="48" t="s">
        <v>713</v>
      </c>
      <c r="C120" s="94" t="s">
        <v>714</v>
      </c>
      <c r="D120" s="9" t="s">
        <v>72</v>
      </c>
      <c r="E120" s="49">
        <v>32</v>
      </c>
      <c r="F120" s="129">
        <v>9.74</v>
      </c>
      <c r="G120" s="128"/>
      <c r="H120" s="128"/>
      <c r="I120" s="128"/>
      <c r="J120" s="128">
        <v>312</v>
      </c>
      <c r="K120" s="128"/>
      <c r="L120" s="128"/>
      <c r="M120" s="128"/>
    </row>
    <row r="121" spans="1:13" ht="61.2" x14ac:dyDescent="0.25">
      <c r="A121" s="5"/>
      <c r="B121" s="48" t="s">
        <v>715</v>
      </c>
      <c r="C121" s="94" t="s">
        <v>716</v>
      </c>
      <c r="D121" s="9" t="s">
        <v>72</v>
      </c>
      <c r="E121" s="49">
        <v>88</v>
      </c>
      <c r="F121" s="129">
        <v>7.97</v>
      </c>
      <c r="G121" s="128"/>
      <c r="H121" s="128"/>
      <c r="I121" s="128"/>
      <c r="J121" s="128">
        <v>701</v>
      </c>
      <c r="K121" s="128"/>
      <c r="L121" s="128"/>
      <c r="M121" s="128"/>
    </row>
    <row r="122" spans="1:13" ht="61.2" x14ac:dyDescent="0.25">
      <c r="A122" s="5"/>
      <c r="B122" s="48" t="s">
        <v>717</v>
      </c>
      <c r="C122" s="94" t="s">
        <v>718</v>
      </c>
      <c r="D122" s="9" t="s">
        <v>72</v>
      </c>
      <c r="E122" s="49">
        <v>16</v>
      </c>
      <c r="F122" s="129">
        <v>6.19</v>
      </c>
      <c r="G122" s="128"/>
      <c r="H122" s="128"/>
      <c r="I122" s="128"/>
      <c r="J122" s="128">
        <v>99</v>
      </c>
      <c r="K122" s="128"/>
      <c r="L122" s="128"/>
      <c r="M122" s="128"/>
    </row>
    <row r="123" spans="1:13" ht="49.8" x14ac:dyDescent="0.25">
      <c r="A123" s="5"/>
      <c r="B123" s="48" t="s">
        <v>719</v>
      </c>
      <c r="C123" s="94" t="s">
        <v>720</v>
      </c>
      <c r="D123" s="9" t="s">
        <v>72</v>
      </c>
      <c r="E123" s="49">
        <v>10</v>
      </c>
      <c r="F123" s="129">
        <v>7.49</v>
      </c>
      <c r="G123" s="128"/>
      <c r="H123" s="128"/>
      <c r="I123" s="128"/>
      <c r="J123" s="128">
        <v>75</v>
      </c>
      <c r="K123" s="128"/>
      <c r="L123" s="128"/>
      <c r="M123" s="128"/>
    </row>
    <row r="124" spans="1:13" ht="49.8" x14ac:dyDescent="0.25">
      <c r="A124" s="5"/>
      <c r="B124" s="48" t="s">
        <v>721</v>
      </c>
      <c r="C124" s="94" t="s">
        <v>722</v>
      </c>
      <c r="D124" s="9" t="s">
        <v>72</v>
      </c>
      <c r="E124" s="49">
        <v>75</v>
      </c>
      <c r="F124" s="129">
        <v>4.46</v>
      </c>
      <c r="G124" s="128"/>
      <c r="H124" s="128"/>
      <c r="I124" s="128"/>
      <c r="J124" s="128">
        <v>335</v>
      </c>
      <c r="K124" s="128"/>
      <c r="L124" s="128"/>
      <c r="M124" s="128"/>
    </row>
    <row r="125" spans="1:13" ht="49.8" x14ac:dyDescent="0.25">
      <c r="A125" s="5"/>
      <c r="B125" s="48" t="s">
        <v>723</v>
      </c>
      <c r="C125" s="94" t="s">
        <v>724</v>
      </c>
      <c r="D125" s="9" t="s">
        <v>72</v>
      </c>
      <c r="E125" s="49">
        <v>210</v>
      </c>
      <c r="F125" s="129">
        <v>2.8</v>
      </c>
      <c r="G125" s="128"/>
      <c r="H125" s="128"/>
      <c r="I125" s="128"/>
      <c r="J125" s="128">
        <v>588</v>
      </c>
      <c r="K125" s="128"/>
      <c r="L125" s="128"/>
      <c r="M125" s="128"/>
    </row>
    <row r="126" spans="1:13" ht="49.8" x14ac:dyDescent="0.25">
      <c r="A126" s="5"/>
      <c r="B126" s="48" t="s">
        <v>725</v>
      </c>
      <c r="C126" s="94" t="s">
        <v>726</v>
      </c>
      <c r="D126" s="9" t="s">
        <v>72</v>
      </c>
      <c r="E126" s="49">
        <v>108</v>
      </c>
      <c r="F126" s="129">
        <v>7</v>
      </c>
      <c r="G126" s="128"/>
      <c r="H126" s="128"/>
      <c r="I126" s="128"/>
      <c r="J126" s="128">
        <v>756</v>
      </c>
      <c r="K126" s="128"/>
      <c r="L126" s="128"/>
      <c r="M126" s="128"/>
    </row>
    <row r="127" spans="1:13" ht="49.8" x14ac:dyDescent="0.25">
      <c r="A127" s="5"/>
      <c r="B127" s="48" t="s">
        <v>727</v>
      </c>
      <c r="C127" s="94" t="s">
        <v>728</v>
      </c>
      <c r="D127" s="9" t="s">
        <v>72</v>
      </c>
      <c r="E127" s="49">
        <v>78</v>
      </c>
      <c r="F127" s="129">
        <v>9.91</v>
      </c>
      <c r="G127" s="128"/>
      <c r="H127" s="128"/>
      <c r="I127" s="128"/>
      <c r="J127" s="128">
        <v>773</v>
      </c>
      <c r="K127" s="128"/>
      <c r="L127" s="128"/>
      <c r="M127" s="128"/>
    </row>
    <row r="128" spans="1:13" ht="59.4" x14ac:dyDescent="0.25">
      <c r="A128" s="5"/>
      <c r="B128" s="48" t="s">
        <v>729</v>
      </c>
      <c r="C128" s="94" t="s">
        <v>730</v>
      </c>
      <c r="D128" s="9" t="s">
        <v>72</v>
      </c>
      <c r="E128" s="49">
        <v>8</v>
      </c>
      <c r="F128" s="129">
        <v>20.68</v>
      </c>
      <c r="G128" s="128"/>
      <c r="H128" s="128"/>
      <c r="I128" s="128"/>
      <c r="J128" s="128">
        <v>165</v>
      </c>
      <c r="K128" s="128"/>
      <c r="L128" s="128"/>
      <c r="M128" s="128"/>
    </row>
    <row r="129" spans="1:13" ht="59.4" x14ac:dyDescent="0.25">
      <c r="A129" s="5"/>
      <c r="B129" s="48" t="s">
        <v>731</v>
      </c>
      <c r="C129" s="94" t="s">
        <v>732</v>
      </c>
      <c r="D129" s="9" t="s">
        <v>72</v>
      </c>
      <c r="E129" s="49">
        <v>28</v>
      </c>
      <c r="F129" s="129">
        <v>26.35</v>
      </c>
      <c r="G129" s="128"/>
      <c r="H129" s="128"/>
      <c r="I129" s="128"/>
      <c r="J129" s="128">
        <v>738</v>
      </c>
      <c r="K129" s="128"/>
      <c r="L129" s="128"/>
      <c r="M129" s="128"/>
    </row>
    <row r="130" spans="1:13" ht="61.2" x14ac:dyDescent="0.25">
      <c r="A130" s="5"/>
      <c r="B130" s="48" t="s">
        <v>733</v>
      </c>
      <c r="C130" s="94" t="s">
        <v>734</v>
      </c>
      <c r="D130" s="9" t="s">
        <v>57</v>
      </c>
      <c r="E130" s="49">
        <v>8</v>
      </c>
      <c r="F130" s="129">
        <v>104.19</v>
      </c>
      <c r="G130" s="128"/>
      <c r="H130" s="128"/>
      <c r="I130" s="128"/>
      <c r="J130" s="128">
        <v>834</v>
      </c>
      <c r="K130" s="128"/>
      <c r="L130" s="128"/>
      <c r="M130" s="128"/>
    </row>
    <row r="131" spans="1:13" ht="61.2" x14ac:dyDescent="0.25">
      <c r="A131" s="5"/>
      <c r="B131" s="48" t="s">
        <v>735</v>
      </c>
      <c r="C131" s="94" t="s">
        <v>736</v>
      </c>
      <c r="D131" s="9" t="s">
        <v>57</v>
      </c>
      <c r="E131" s="49">
        <v>24</v>
      </c>
      <c r="F131" s="129">
        <v>47.39</v>
      </c>
      <c r="G131" s="128"/>
      <c r="H131" s="128"/>
      <c r="I131" s="128"/>
      <c r="J131" s="128">
        <v>1137</v>
      </c>
      <c r="K131" s="128"/>
      <c r="L131" s="128"/>
      <c r="M131" s="128"/>
    </row>
    <row r="132" spans="1:13" ht="61.2" x14ac:dyDescent="0.25">
      <c r="A132" s="5"/>
      <c r="B132" s="48" t="s">
        <v>737</v>
      </c>
      <c r="C132" s="94" t="s">
        <v>738</v>
      </c>
      <c r="D132" s="9" t="s">
        <v>57</v>
      </c>
      <c r="E132" s="49">
        <v>36</v>
      </c>
      <c r="F132" s="129">
        <v>16.13</v>
      </c>
      <c r="G132" s="128"/>
      <c r="H132" s="128"/>
      <c r="I132" s="128"/>
      <c r="J132" s="128">
        <v>581</v>
      </c>
      <c r="K132" s="128"/>
      <c r="L132" s="128"/>
      <c r="M132" s="128"/>
    </row>
    <row r="133" spans="1:13" ht="61.2" x14ac:dyDescent="0.25">
      <c r="A133" s="5"/>
      <c r="B133" s="48" t="s">
        <v>739</v>
      </c>
      <c r="C133" s="94" t="s">
        <v>740</v>
      </c>
      <c r="D133" s="9" t="s">
        <v>57</v>
      </c>
      <c r="E133" s="49">
        <v>72</v>
      </c>
      <c r="F133" s="129">
        <v>22.37</v>
      </c>
      <c r="G133" s="128"/>
      <c r="H133" s="128"/>
      <c r="I133" s="128"/>
      <c r="J133" s="128">
        <v>1611</v>
      </c>
      <c r="K133" s="128"/>
      <c r="L133" s="128"/>
      <c r="M133" s="128"/>
    </row>
    <row r="134" spans="1:13" ht="49.8" x14ac:dyDescent="0.25">
      <c r="A134" s="5"/>
      <c r="B134" s="48" t="s">
        <v>741</v>
      </c>
      <c r="C134" s="94" t="s">
        <v>742</v>
      </c>
      <c r="D134" s="9" t="s">
        <v>72</v>
      </c>
      <c r="E134" s="47" t="s">
        <v>743</v>
      </c>
      <c r="F134" s="129">
        <v>32.18</v>
      </c>
      <c r="G134" s="128"/>
      <c r="H134" s="128"/>
      <c r="I134" s="128"/>
      <c r="J134" s="128">
        <v>1609</v>
      </c>
      <c r="K134" s="128"/>
      <c r="L134" s="128"/>
      <c r="M134" s="128"/>
    </row>
    <row r="135" spans="1:13" ht="61.2" x14ac:dyDescent="0.25">
      <c r="A135" s="5"/>
      <c r="B135" s="48" t="s">
        <v>744</v>
      </c>
      <c r="C135" s="94" t="s">
        <v>745</v>
      </c>
      <c r="D135" s="9" t="s">
        <v>72</v>
      </c>
      <c r="E135" s="47" t="s">
        <v>743</v>
      </c>
      <c r="F135" s="129">
        <v>21.74</v>
      </c>
      <c r="G135" s="128"/>
      <c r="H135" s="128"/>
      <c r="I135" s="128"/>
      <c r="J135" s="128">
        <v>1087</v>
      </c>
      <c r="K135" s="128"/>
      <c r="L135" s="128"/>
      <c r="M135" s="128"/>
    </row>
    <row r="136" spans="1:13" ht="61.2" x14ac:dyDescent="0.25">
      <c r="A136" s="5"/>
      <c r="B136" s="48" t="s">
        <v>746</v>
      </c>
      <c r="C136" s="94" t="s">
        <v>747</v>
      </c>
      <c r="D136" s="9" t="s">
        <v>72</v>
      </c>
      <c r="E136" s="47" t="s">
        <v>748</v>
      </c>
      <c r="F136" s="129">
        <v>5.42</v>
      </c>
      <c r="G136" s="128"/>
      <c r="H136" s="128"/>
      <c r="I136" s="128"/>
      <c r="J136" s="128">
        <v>54</v>
      </c>
      <c r="K136" s="128"/>
      <c r="L136" s="128"/>
      <c r="M136" s="128"/>
    </row>
    <row r="137" spans="1:13" ht="70.8" x14ac:dyDescent="0.25">
      <c r="A137" s="5"/>
      <c r="B137" s="48" t="s">
        <v>749</v>
      </c>
      <c r="C137" s="94" t="s">
        <v>750</v>
      </c>
      <c r="D137" s="9" t="s">
        <v>57</v>
      </c>
      <c r="E137" s="49">
        <v>20</v>
      </c>
      <c r="F137" s="129">
        <v>30.67</v>
      </c>
      <c r="G137" s="128"/>
      <c r="H137" s="128"/>
      <c r="I137" s="128"/>
      <c r="J137" s="128">
        <v>613</v>
      </c>
      <c r="K137" s="128"/>
      <c r="L137" s="128"/>
      <c r="M137" s="128"/>
    </row>
    <row r="138" spans="1:13" ht="70.8" x14ac:dyDescent="0.25">
      <c r="A138" s="5"/>
      <c r="B138" s="48" t="s">
        <v>751</v>
      </c>
      <c r="C138" s="94" t="s">
        <v>750</v>
      </c>
      <c r="D138" s="9" t="s">
        <v>57</v>
      </c>
      <c r="E138" s="49">
        <v>36</v>
      </c>
      <c r="F138" s="129">
        <v>30.67</v>
      </c>
      <c r="G138" s="128"/>
      <c r="H138" s="128"/>
      <c r="I138" s="128"/>
      <c r="J138" s="128">
        <v>1104</v>
      </c>
      <c r="K138" s="128"/>
      <c r="L138" s="128"/>
      <c r="M138" s="128"/>
    </row>
    <row r="139" spans="1:13" ht="70.8" x14ac:dyDescent="0.25">
      <c r="A139" s="5"/>
      <c r="B139" s="48" t="s">
        <v>752</v>
      </c>
      <c r="C139" s="94" t="s">
        <v>750</v>
      </c>
      <c r="D139" s="9" t="s">
        <v>57</v>
      </c>
      <c r="E139" s="49">
        <v>20</v>
      </c>
      <c r="F139" s="129">
        <v>30.67</v>
      </c>
      <c r="G139" s="128"/>
      <c r="H139" s="128"/>
      <c r="I139" s="128"/>
      <c r="J139" s="128">
        <v>613</v>
      </c>
      <c r="K139" s="128"/>
      <c r="L139" s="128"/>
      <c r="M139" s="128"/>
    </row>
    <row r="140" spans="1:13" ht="70.8" x14ac:dyDescent="0.25">
      <c r="A140" s="5"/>
      <c r="B140" s="48" t="s">
        <v>753</v>
      </c>
      <c r="C140" s="94" t="s">
        <v>750</v>
      </c>
      <c r="D140" s="9" t="s">
        <v>57</v>
      </c>
      <c r="E140" s="49">
        <v>36</v>
      </c>
      <c r="F140" s="129">
        <v>30.67</v>
      </c>
      <c r="G140" s="128"/>
      <c r="H140" s="128"/>
      <c r="I140" s="128"/>
      <c r="J140" s="128">
        <v>1104</v>
      </c>
      <c r="K140" s="128"/>
      <c r="L140" s="128"/>
      <c r="M140" s="128"/>
    </row>
    <row r="141" spans="1:13" ht="61.2" x14ac:dyDescent="0.25">
      <c r="A141" s="5"/>
      <c r="B141" s="48" t="s">
        <v>754</v>
      </c>
      <c r="C141" s="94" t="s">
        <v>755</v>
      </c>
      <c r="D141" s="9" t="s">
        <v>57</v>
      </c>
      <c r="E141" s="49">
        <v>1</v>
      </c>
      <c r="F141" s="129">
        <v>0.92</v>
      </c>
      <c r="G141" s="128"/>
      <c r="H141" s="128"/>
      <c r="I141" s="128"/>
      <c r="J141" s="128">
        <v>1</v>
      </c>
      <c r="K141" s="128"/>
      <c r="L141" s="128"/>
      <c r="M141" s="128"/>
    </row>
    <row r="142" spans="1:13" ht="61.2" x14ac:dyDescent="0.25">
      <c r="A142" s="5"/>
      <c r="B142" s="48" t="s">
        <v>756</v>
      </c>
      <c r="C142" s="94" t="s">
        <v>757</v>
      </c>
      <c r="D142" s="9" t="s">
        <v>78</v>
      </c>
      <c r="E142" s="49">
        <v>7.2</v>
      </c>
      <c r="F142" s="129">
        <v>32.380000000000003</v>
      </c>
      <c r="G142" s="128"/>
      <c r="H142" s="128"/>
      <c r="I142" s="128"/>
      <c r="J142" s="128">
        <v>233</v>
      </c>
      <c r="K142" s="128"/>
      <c r="L142" s="128"/>
      <c r="M142" s="128"/>
    </row>
    <row r="143" spans="1:13" ht="61.2" x14ac:dyDescent="0.25">
      <c r="A143" s="5"/>
      <c r="B143" s="48" t="s">
        <v>758</v>
      </c>
      <c r="C143" s="94" t="s">
        <v>759</v>
      </c>
      <c r="D143" s="9" t="s">
        <v>78</v>
      </c>
      <c r="E143" s="49">
        <v>14.4</v>
      </c>
      <c r="F143" s="129">
        <v>31.03</v>
      </c>
      <c r="G143" s="128"/>
      <c r="H143" s="128"/>
      <c r="I143" s="128"/>
      <c r="J143" s="128">
        <v>447</v>
      </c>
      <c r="K143" s="128"/>
      <c r="L143" s="128"/>
      <c r="M143" s="128"/>
    </row>
    <row r="144" spans="1:13" x14ac:dyDescent="0.25">
      <c r="A144" s="234" t="s">
        <v>760</v>
      </c>
      <c r="B144" s="235"/>
      <c r="C144" s="235"/>
      <c r="D144" s="235"/>
      <c r="E144" s="235"/>
      <c r="F144" s="235"/>
      <c r="G144" s="235"/>
      <c r="H144" s="235"/>
      <c r="I144" s="235"/>
      <c r="J144" s="131">
        <v>49798</v>
      </c>
      <c r="K144" s="128"/>
      <c r="L144" s="128"/>
      <c r="M144" s="128"/>
    </row>
    <row r="145" spans="1:13" x14ac:dyDescent="0.25">
      <c r="A145" s="241" t="s">
        <v>761</v>
      </c>
      <c r="B145" s="235"/>
      <c r="C145" s="235"/>
      <c r="D145" s="235"/>
      <c r="E145" s="235"/>
      <c r="F145" s="235"/>
      <c r="G145" s="235"/>
      <c r="H145" s="235"/>
      <c r="I145" s="235"/>
      <c r="J145" s="235"/>
      <c r="K145" s="235"/>
      <c r="L145" s="235"/>
      <c r="M145" s="235"/>
    </row>
    <row r="146" spans="1:13" ht="61.2" x14ac:dyDescent="0.25">
      <c r="A146" s="5"/>
      <c r="B146" s="48" t="s">
        <v>762</v>
      </c>
      <c r="C146" s="94" t="s">
        <v>674</v>
      </c>
      <c r="D146" s="9" t="s">
        <v>57</v>
      </c>
      <c r="E146" s="49">
        <v>1</v>
      </c>
      <c r="F146" s="129">
        <v>1.48</v>
      </c>
      <c r="G146" s="128"/>
      <c r="H146" s="128"/>
      <c r="I146" s="128"/>
      <c r="J146" s="128">
        <v>1</v>
      </c>
      <c r="K146" s="128"/>
      <c r="L146" s="128"/>
      <c r="M146" s="128"/>
    </row>
    <row r="147" spans="1:13" ht="61.2" x14ac:dyDescent="0.25">
      <c r="A147" s="5"/>
      <c r="B147" s="48" t="s">
        <v>763</v>
      </c>
      <c r="C147" s="94" t="s">
        <v>676</v>
      </c>
      <c r="D147" s="9" t="s">
        <v>57</v>
      </c>
      <c r="E147" s="49">
        <v>1</v>
      </c>
      <c r="F147" s="129">
        <v>1.48</v>
      </c>
      <c r="G147" s="128"/>
      <c r="H147" s="128"/>
      <c r="I147" s="128"/>
      <c r="J147" s="128">
        <v>1</v>
      </c>
      <c r="K147" s="128"/>
      <c r="L147" s="128"/>
      <c r="M147" s="128"/>
    </row>
    <row r="148" spans="1:13" ht="61.2" x14ac:dyDescent="0.25">
      <c r="A148" s="5"/>
      <c r="B148" s="48" t="s">
        <v>764</v>
      </c>
      <c r="C148" s="94" t="s">
        <v>678</v>
      </c>
      <c r="D148" s="9" t="s">
        <v>57</v>
      </c>
      <c r="E148" s="49">
        <v>1</v>
      </c>
      <c r="F148" s="129">
        <v>1.48</v>
      </c>
      <c r="G148" s="128"/>
      <c r="H148" s="128"/>
      <c r="I148" s="128"/>
      <c r="J148" s="128">
        <v>1</v>
      </c>
      <c r="K148" s="128"/>
      <c r="L148" s="128"/>
      <c r="M148" s="128"/>
    </row>
    <row r="149" spans="1:13" ht="61.2" x14ac:dyDescent="0.25">
      <c r="A149" s="5"/>
      <c r="B149" s="48" t="s">
        <v>765</v>
      </c>
      <c r="C149" s="94" t="s">
        <v>680</v>
      </c>
      <c r="D149" s="9" t="s">
        <v>57</v>
      </c>
      <c r="E149" s="49">
        <v>1</v>
      </c>
      <c r="F149" s="129">
        <v>1.48</v>
      </c>
      <c r="G149" s="128"/>
      <c r="H149" s="128"/>
      <c r="I149" s="128"/>
      <c r="J149" s="128">
        <v>1</v>
      </c>
      <c r="K149" s="128"/>
      <c r="L149" s="128"/>
      <c r="M149" s="128"/>
    </row>
    <row r="150" spans="1:13" ht="61.2" x14ac:dyDescent="0.25">
      <c r="A150" s="5"/>
      <c r="B150" s="48" t="s">
        <v>766</v>
      </c>
      <c r="C150" s="94" t="s">
        <v>682</v>
      </c>
      <c r="D150" s="9" t="s">
        <v>57</v>
      </c>
      <c r="E150" s="49">
        <v>1</v>
      </c>
      <c r="F150" s="129">
        <v>0.74</v>
      </c>
      <c r="G150" s="128"/>
      <c r="H150" s="128"/>
      <c r="I150" s="128"/>
      <c r="J150" s="128">
        <v>1</v>
      </c>
      <c r="K150" s="128"/>
      <c r="L150" s="128"/>
      <c r="M150" s="128"/>
    </row>
    <row r="151" spans="1:13" ht="176.4" x14ac:dyDescent="0.25">
      <c r="A151" s="5"/>
      <c r="B151" s="48" t="s">
        <v>767</v>
      </c>
      <c r="C151" s="94" t="s">
        <v>551</v>
      </c>
      <c r="D151" s="9" t="s">
        <v>57</v>
      </c>
      <c r="E151" s="49">
        <v>1</v>
      </c>
      <c r="F151" s="128"/>
      <c r="G151" s="128"/>
      <c r="H151" s="128"/>
      <c r="I151" s="128"/>
      <c r="J151" s="128">
        <v>26</v>
      </c>
      <c r="K151" s="128"/>
      <c r="L151" s="128"/>
      <c r="M151" s="128"/>
    </row>
    <row r="152" spans="1:13" ht="176.4" x14ac:dyDescent="0.25">
      <c r="A152" s="5"/>
      <c r="B152" s="48" t="s">
        <v>768</v>
      </c>
      <c r="C152" s="94" t="s">
        <v>769</v>
      </c>
      <c r="D152" s="9" t="s">
        <v>57</v>
      </c>
      <c r="E152" s="49">
        <v>1</v>
      </c>
      <c r="F152" s="128"/>
      <c r="G152" s="128"/>
      <c r="H152" s="128"/>
      <c r="I152" s="128"/>
      <c r="J152" s="128">
        <v>32</v>
      </c>
      <c r="K152" s="128"/>
      <c r="L152" s="128"/>
      <c r="M152" s="128"/>
    </row>
    <row r="153" spans="1:13" ht="176.4" x14ac:dyDescent="0.25">
      <c r="A153" s="5"/>
      <c r="B153" s="48" t="s">
        <v>770</v>
      </c>
      <c r="C153" s="94" t="s">
        <v>540</v>
      </c>
      <c r="D153" s="9" t="s">
        <v>57</v>
      </c>
      <c r="E153" s="49">
        <v>1</v>
      </c>
      <c r="F153" s="128"/>
      <c r="G153" s="128"/>
      <c r="H153" s="128"/>
      <c r="I153" s="128"/>
      <c r="J153" s="128">
        <v>491</v>
      </c>
      <c r="K153" s="128"/>
      <c r="L153" s="128"/>
      <c r="M153" s="128"/>
    </row>
    <row r="154" spans="1:13" ht="176.4" x14ac:dyDescent="0.25">
      <c r="A154" s="5"/>
      <c r="B154" s="48" t="s">
        <v>771</v>
      </c>
      <c r="C154" s="94" t="s">
        <v>544</v>
      </c>
      <c r="D154" s="9" t="s">
        <v>57</v>
      </c>
      <c r="E154" s="49">
        <v>1</v>
      </c>
      <c r="F154" s="128"/>
      <c r="G154" s="128"/>
      <c r="H154" s="128"/>
      <c r="I154" s="128"/>
      <c r="J154" s="128">
        <v>409</v>
      </c>
      <c r="K154" s="128"/>
      <c r="L154" s="128"/>
      <c r="M154" s="128"/>
    </row>
    <row r="155" spans="1:13" ht="176.4" x14ac:dyDescent="0.25">
      <c r="A155" s="5"/>
      <c r="B155" s="48" t="s">
        <v>772</v>
      </c>
      <c r="C155" s="94" t="s">
        <v>548</v>
      </c>
      <c r="D155" s="9" t="s">
        <v>57</v>
      </c>
      <c r="E155" s="49">
        <v>1</v>
      </c>
      <c r="F155" s="128"/>
      <c r="G155" s="128"/>
      <c r="H155" s="128"/>
      <c r="I155" s="128"/>
      <c r="J155" s="128">
        <v>247</v>
      </c>
      <c r="K155" s="128"/>
      <c r="L155" s="128"/>
      <c r="M155" s="128"/>
    </row>
    <row r="156" spans="1:13" ht="187.8" x14ac:dyDescent="0.25">
      <c r="A156" s="5"/>
      <c r="B156" s="48" t="s">
        <v>773</v>
      </c>
      <c r="C156" s="94" t="s">
        <v>774</v>
      </c>
      <c r="D156" s="9" t="s">
        <v>57</v>
      </c>
      <c r="E156" s="49">
        <v>1</v>
      </c>
      <c r="F156" s="128"/>
      <c r="G156" s="128"/>
      <c r="H156" s="128"/>
      <c r="I156" s="128"/>
      <c r="J156" s="128">
        <v>43</v>
      </c>
      <c r="K156" s="128"/>
      <c r="L156" s="128"/>
      <c r="M156" s="128"/>
    </row>
    <row r="157" spans="1:13" ht="176.4" x14ac:dyDescent="0.25">
      <c r="A157" s="5"/>
      <c r="B157" s="48" t="s">
        <v>773</v>
      </c>
      <c r="C157" s="94" t="s">
        <v>775</v>
      </c>
      <c r="D157" s="9" t="s">
        <v>57</v>
      </c>
      <c r="E157" s="49">
        <v>1</v>
      </c>
      <c r="F157" s="128"/>
      <c r="G157" s="128"/>
      <c r="H157" s="128"/>
      <c r="I157" s="128"/>
      <c r="J157" s="128">
        <v>20</v>
      </c>
      <c r="K157" s="128"/>
      <c r="L157" s="128"/>
      <c r="M157" s="128"/>
    </row>
    <row r="158" spans="1:13" ht="187.8" x14ac:dyDescent="0.25">
      <c r="A158" s="5"/>
      <c r="B158" s="48" t="s">
        <v>773</v>
      </c>
      <c r="C158" s="94" t="s">
        <v>776</v>
      </c>
      <c r="D158" s="9" t="s">
        <v>57</v>
      </c>
      <c r="E158" s="49">
        <v>1</v>
      </c>
      <c r="F158" s="128"/>
      <c r="G158" s="128"/>
      <c r="H158" s="128"/>
      <c r="I158" s="128"/>
      <c r="J158" s="128">
        <v>49</v>
      </c>
      <c r="K158" s="128"/>
      <c r="L158" s="128"/>
      <c r="M158" s="128"/>
    </row>
    <row r="159" spans="1:13" ht="187.8" x14ac:dyDescent="0.25">
      <c r="A159" s="5"/>
      <c r="B159" s="48" t="s">
        <v>777</v>
      </c>
      <c r="C159" s="94" t="s">
        <v>774</v>
      </c>
      <c r="D159" s="9" t="s">
        <v>57</v>
      </c>
      <c r="E159" s="49">
        <v>1</v>
      </c>
      <c r="F159" s="128"/>
      <c r="G159" s="128"/>
      <c r="H159" s="128"/>
      <c r="I159" s="128"/>
      <c r="J159" s="128">
        <v>43</v>
      </c>
      <c r="K159" s="128"/>
      <c r="L159" s="128"/>
      <c r="M159" s="128"/>
    </row>
    <row r="160" spans="1:13" ht="176.4" x14ac:dyDescent="0.25">
      <c r="A160" s="5"/>
      <c r="B160" s="48" t="s">
        <v>777</v>
      </c>
      <c r="C160" s="94" t="s">
        <v>775</v>
      </c>
      <c r="D160" s="9" t="s">
        <v>57</v>
      </c>
      <c r="E160" s="49">
        <v>1</v>
      </c>
      <c r="F160" s="128"/>
      <c r="G160" s="128"/>
      <c r="H160" s="128"/>
      <c r="I160" s="128"/>
      <c r="J160" s="128">
        <v>20</v>
      </c>
      <c r="K160" s="128"/>
      <c r="L160" s="128"/>
      <c r="M160" s="128"/>
    </row>
    <row r="161" spans="1:13" ht="187.8" x14ac:dyDescent="0.25">
      <c r="A161" s="5"/>
      <c r="B161" s="48" t="s">
        <v>777</v>
      </c>
      <c r="C161" s="94" t="s">
        <v>778</v>
      </c>
      <c r="D161" s="9" t="s">
        <v>57</v>
      </c>
      <c r="E161" s="49">
        <v>1</v>
      </c>
      <c r="F161" s="128"/>
      <c r="G161" s="128"/>
      <c r="H161" s="128"/>
      <c r="I161" s="128"/>
      <c r="J161" s="128">
        <v>49</v>
      </c>
      <c r="K161" s="128"/>
      <c r="L161" s="128"/>
      <c r="M161" s="128"/>
    </row>
    <row r="162" spans="1:13" ht="187.8" x14ac:dyDescent="0.25">
      <c r="A162" s="5"/>
      <c r="B162" s="48" t="s">
        <v>779</v>
      </c>
      <c r="C162" s="94" t="s">
        <v>774</v>
      </c>
      <c r="D162" s="9" t="s">
        <v>57</v>
      </c>
      <c r="E162" s="49">
        <v>1</v>
      </c>
      <c r="F162" s="128"/>
      <c r="G162" s="128"/>
      <c r="H162" s="128"/>
      <c r="I162" s="128"/>
      <c r="J162" s="128">
        <v>43</v>
      </c>
      <c r="K162" s="128"/>
      <c r="L162" s="128"/>
      <c r="M162" s="128"/>
    </row>
    <row r="163" spans="1:13" ht="176.4" x14ac:dyDescent="0.25">
      <c r="A163" s="5"/>
      <c r="B163" s="48" t="s">
        <v>779</v>
      </c>
      <c r="C163" s="94" t="s">
        <v>775</v>
      </c>
      <c r="D163" s="9" t="s">
        <v>57</v>
      </c>
      <c r="E163" s="49">
        <v>1</v>
      </c>
      <c r="F163" s="128"/>
      <c r="G163" s="128"/>
      <c r="H163" s="128"/>
      <c r="I163" s="128"/>
      <c r="J163" s="128">
        <v>20</v>
      </c>
      <c r="K163" s="128"/>
      <c r="L163" s="128"/>
      <c r="M163" s="128"/>
    </row>
    <row r="164" spans="1:13" ht="187.8" x14ac:dyDescent="0.25">
      <c r="A164" s="5"/>
      <c r="B164" s="48" t="s">
        <v>779</v>
      </c>
      <c r="C164" s="94" t="s">
        <v>780</v>
      </c>
      <c r="D164" s="9" t="s">
        <v>57</v>
      </c>
      <c r="E164" s="49">
        <v>1</v>
      </c>
      <c r="F164" s="128"/>
      <c r="G164" s="128"/>
      <c r="H164" s="128"/>
      <c r="I164" s="128"/>
      <c r="J164" s="128">
        <v>49</v>
      </c>
      <c r="K164" s="128"/>
      <c r="L164" s="128"/>
      <c r="M164" s="128"/>
    </row>
    <row r="165" spans="1:13" ht="61.2" x14ac:dyDescent="0.25">
      <c r="A165" s="5"/>
      <c r="B165" s="48" t="s">
        <v>781</v>
      </c>
      <c r="C165" s="94" t="s">
        <v>782</v>
      </c>
      <c r="D165" s="9" t="s">
        <v>57</v>
      </c>
      <c r="E165" s="49">
        <v>3</v>
      </c>
      <c r="F165" s="129">
        <v>19.399999999999999</v>
      </c>
      <c r="G165" s="128"/>
      <c r="H165" s="128"/>
      <c r="I165" s="128"/>
      <c r="J165" s="128">
        <v>58</v>
      </c>
      <c r="K165" s="128"/>
      <c r="L165" s="128"/>
      <c r="M165" s="128"/>
    </row>
    <row r="166" spans="1:13" ht="210.6" x14ac:dyDescent="0.25">
      <c r="A166" s="5"/>
      <c r="B166" s="48" t="s">
        <v>783</v>
      </c>
      <c r="C166" s="94" t="s">
        <v>784</v>
      </c>
      <c r="D166" s="9" t="s">
        <v>57</v>
      </c>
      <c r="E166" s="49">
        <v>1</v>
      </c>
      <c r="F166" s="130" t="s">
        <v>785</v>
      </c>
      <c r="G166" s="128"/>
      <c r="H166" s="128"/>
      <c r="I166" s="128"/>
      <c r="J166" s="128">
        <v>133</v>
      </c>
      <c r="K166" s="128"/>
      <c r="L166" s="128"/>
      <c r="M166" s="128"/>
    </row>
    <row r="167" spans="1:13" ht="176.4" x14ac:dyDescent="0.25">
      <c r="A167" s="5"/>
      <c r="B167" s="48" t="s">
        <v>786</v>
      </c>
      <c r="C167" s="94" t="s">
        <v>787</v>
      </c>
      <c r="D167" s="9" t="s">
        <v>57</v>
      </c>
      <c r="E167" s="49">
        <v>1</v>
      </c>
      <c r="F167" s="128"/>
      <c r="G167" s="128"/>
      <c r="H167" s="128"/>
      <c r="I167" s="128"/>
      <c r="J167" s="128">
        <v>354</v>
      </c>
      <c r="K167" s="128"/>
      <c r="L167" s="128"/>
      <c r="M167" s="128"/>
    </row>
    <row r="168" spans="1:13" ht="165" x14ac:dyDescent="0.25">
      <c r="A168" s="5"/>
      <c r="B168" s="48" t="s">
        <v>788</v>
      </c>
      <c r="C168" s="94" t="s">
        <v>789</v>
      </c>
      <c r="D168" s="9" t="s">
        <v>57</v>
      </c>
      <c r="E168" s="49">
        <v>1</v>
      </c>
      <c r="F168" s="128"/>
      <c r="G168" s="128"/>
      <c r="H168" s="128"/>
      <c r="I168" s="128"/>
      <c r="J168" s="128">
        <v>39</v>
      </c>
      <c r="K168" s="128"/>
      <c r="L168" s="128"/>
      <c r="M168" s="128"/>
    </row>
    <row r="169" spans="1:13" x14ac:dyDescent="0.25">
      <c r="A169" s="234" t="s">
        <v>790</v>
      </c>
      <c r="B169" s="235"/>
      <c r="C169" s="235"/>
      <c r="D169" s="235"/>
      <c r="E169" s="235"/>
      <c r="F169" s="235"/>
      <c r="G169" s="235"/>
      <c r="H169" s="235"/>
      <c r="I169" s="235"/>
      <c r="J169" s="131">
        <v>2130</v>
      </c>
      <c r="K169" s="128"/>
      <c r="L169" s="128"/>
      <c r="M169" s="128"/>
    </row>
    <row r="170" spans="1:13" x14ac:dyDescent="0.25">
      <c r="A170" s="243" t="s">
        <v>33</v>
      </c>
      <c r="B170" s="244"/>
      <c r="C170" s="244"/>
      <c r="D170" s="244"/>
      <c r="E170" s="244"/>
      <c r="F170" s="244"/>
      <c r="G170" s="244"/>
      <c r="H170" s="244"/>
      <c r="I170" s="244"/>
      <c r="J170" s="244"/>
      <c r="K170" s="244"/>
      <c r="L170" s="244"/>
      <c r="M170" s="244"/>
    </row>
    <row r="171" spans="1:13" x14ac:dyDescent="0.25">
      <c r="A171" s="242" t="s">
        <v>6</v>
      </c>
      <c r="B171" s="235"/>
      <c r="C171" s="235"/>
      <c r="D171" s="235"/>
      <c r="E171" s="235"/>
      <c r="F171" s="235"/>
      <c r="G171" s="235"/>
      <c r="H171" s="235"/>
      <c r="I171" s="235"/>
      <c r="J171" s="129">
        <v>97442</v>
      </c>
      <c r="K171" s="129">
        <v>6026</v>
      </c>
      <c r="L171" s="129">
        <v>8006</v>
      </c>
      <c r="M171" s="129">
        <v>926</v>
      </c>
    </row>
    <row r="172" spans="1:13" x14ac:dyDescent="0.25">
      <c r="A172" s="242" t="s">
        <v>79</v>
      </c>
      <c r="B172" s="235"/>
      <c r="C172" s="235"/>
      <c r="D172" s="235"/>
      <c r="E172" s="235"/>
      <c r="F172" s="235"/>
      <c r="G172" s="235"/>
      <c r="H172" s="235"/>
      <c r="I172" s="235"/>
      <c r="J172" s="129">
        <v>106631</v>
      </c>
      <c r="K172" s="129">
        <v>10187</v>
      </c>
      <c r="L172" s="129">
        <v>13034</v>
      </c>
      <c r="M172" s="129">
        <v>1565</v>
      </c>
    </row>
    <row r="173" spans="1:13" x14ac:dyDescent="0.25">
      <c r="A173" s="242" t="s">
        <v>7</v>
      </c>
      <c r="B173" s="235"/>
      <c r="C173" s="235"/>
      <c r="D173" s="235"/>
      <c r="E173" s="235"/>
      <c r="F173" s="235"/>
      <c r="G173" s="235"/>
      <c r="H173" s="235"/>
      <c r="I173" s="235"/>
      <c r="J173" s="129">
        <v>11171</v>
      </c>
      <c r="K173" s="128"/>
      <c r="L173" s="128"/>
      <c r="M173" s="128"/>
    </row>
    <row r="174" spans="1:13" x14ac:dyDescent="0.25">
      <c r="A174" s="242" t="s">
        <v>8</v>
      </c>
      <c r="B174" s="235"/>
      <c r="C174" s="235"/>
      <c r="D174" s="235"/>
      <c r="E174" s="235"/>
      <c r="F174" s="235"/>
      <c r="G174" s="235"/>
      <c r="H174" s="235"/>
      <c r="I174" s="235"/>
      <c r="J174" s="129">
        <v>7646</v>
      </c>
      <c r="K174" s="128"/>
      <c r="L174" s="128"/>
      <c r="M174" s="128"/>
    </row>
    <row r="175" spans="1:13" x14ac:dyDescent="0.25">
      <c r="A175" s="234" t="s">
        <v>9</v>
      </c>
      <c r="B175" s="235"/>
      <c r="C175" s="235"/>
      <c r="D175" s="235"/>
      <c r="E175" s="235"/>
      <c r="F175" s="235"/>
      <c r="G175" s="235"/>
      <c r="H175" s="235"/>
      <c r="I175" s="235"/>
      <c r="J175" s="128"/>
      <c r="K175" s="128"/>
      <c r="L175" s="128"/>
      <c r="M175" s="128"/>
    </row>
    <row r="176" spans="1:13" x14ac:dyDescent="0.25">
      <c r="A176" s="242" t="s">
        <v>791</v>
      </c>
      <c r="B176" s="235"/>
      <c r="C176" s="235"/>
      <c r="D176" s="235"/>
      <c r="E176" s="235"/>
      <c r="F176" s="235"/>
      <c r="G176" s="235"/>
      <c r="H176" s="235"/>
      <c r="I176" s="235"/>
      <c r="J176" s="128"/>
      <c r="K176" s="128"/>
      <c r="L176" s="128"/>
      <c r="M176" s="128"/>
    </row>
    <row r="177" spans="1:13" x14ac:dyDescent="0.25">
      <c r="A177" s="242" t="s">
        <v>321</v>
      </c>
      <c r="B177" s="235"/>
      <c r="C177" s="235"/>
      <c r="D177" s="235"/>
      <c r="E177" s="235"/>
      <c r="F177" s="235"/>
      <c r="G177" s="235"/>
      <c r="H177" s="235"/>
      <c r="I177" s="235"/>
      <c r="J177" s="128"/>
      <c r="K177" s="128"/>
      <c r="L177" s="128"/>
      <c r="M177" s="128"/>
    </row>
    <row r="178" spans="1:13" x14ac:dyDescent="0.25">
      <c r="A178" s="242" t="s">
        <v>329</v>
      </c>
      <c r="B178" s="235"/>
      <c r="C178" s="235"/>
      <c r="D178" s="235"/>
      <c r="E178" s="235"/>
      <c r="F178" s="235"/>
      <c r="G178" s="235"/>
      <c r="H178" s="235"/>
      <c r="I178" s="235"/>
      <c r="J178" s="128"/>
      <c r="K178" s="128"/>
      <c r="L178" s="128"/>
      <c r="M178" s="128"/>
    </row>
    <row r="179" spans="1:13" x14ac:dyDescent="0.25">
      <c r="A179" s="242" t="s">
        <v>301</v>
      </c>
      <c r="B179" s="235"/>
      <c r="C179" s="235"/>
      <c r="D179" s="235"/>
      <c r="E179" s="235"/>
      <c r="F179" s="235"/>
      <c r="G179" s="235"/>
      <c r="H179" s="235"/>
      <c r="I179" s="235"/>
      <c r="J179" s="129">
        <v>116</v>
      </c>
      <c r="K179" s="129">
        <v>81</v>
      </c>
      <c r="L179" s="129">
        <v>27</v>
      </c>
      <c r="M179" s="128"/>
    </row>
    <row r="180" spans="1:13" x14ac:dyDescent="0.25">
      <c r="A180" s="242" t="s">
        <v>302</v>
      </c>
      <c r="B180" s="235"/>
      <c r="C180" s="235"/>
      <c r="D180" s="235"/>
      <c r="E180" s="235"/>
      <c r="F180" s="235"/>
      <c r="G180" s="235"/>
      <c r="H180" s="235"/>
      <c r="I180" s="235"/>
      <c r="J180" s="129">
        <v>120</v>
      </c>
      <c r="K180" s="129">
        <v>85</v>
      </c>
      <c r="L180" s="129">
        <v>27</v>
      </c>
      <c r="M180" s="128"/>
    </row>
    <row r="181" spans="1:13" x14ac:dyDescent="0.25">
      <c r="A181" s="242" t="s">
        <v>330</v>
      </c>
      <c r="B181" s="235"/>
      <c r="C181" s="235"/>
      <c r="D181" s="235"/>
      <c r="E181" s="235"/>
      <c r="F181" s="235"/>
      <c r="G181" s="235"/>
      <c r="H181" s="235"/>
      <c r="I181" s="235"/>
      <c r="J181" s="129">
        <v>159</v>
      </c>
      <c r="K181" s="129">
        <v>115</v>
      </c>
      <c r="L181" s="129">
        <v>36</v>
      </c>
      <c r="M181" s="128"/>
    </row>
    <row r="182" spans="1:13" x14ac:dyDescent="0.25">
      <c r="A182" s="242" t="s">
        <v>331</v>
      </c>
      <c r="B182" s="235"/>
      <c r="C182" s="235"/>
      <c r="D182" s="235"/>
      <c r="E182" s="235"/>
      <c r="F182" s="235"/>
      <c r="G182" s="235"/>
      <c r="H182" s="235"/>
      <c r="I182" s="235"/>
      <c r="J182" s="129">
        <v>189</v>
      </c>
      <c r="K182" s="129">
        <v>138</v>
      </c>
      <c r="L182" s="129">
        <v>43</v>
      </c>
      <c r="M182" s="128"/>
    </row>
    <row r="183" spans="1:13" x14ac:dyDescent="0.25">
      <c r="A183" s="242" t="s">
        <v>792</v>
      </c>
      <c r="B183" s="235"/>
      <c r="C183" s="235"/>
      <c r="D183" s="235"/>
      <c r="E183" s="235"/>
      <c r="F183" s="235"/>
      <c r="G183" s="235"/>
      <c r="H183" s="235"/>
      <c r="I183" s="235"/>
      <c r="J183" s="129">
        <v>138</v>
      </c>
      <c r="K183" s="128"/>
      <c r="L183" s="128"/>
      <c r="M183" s="128"/>
    </row>
    <row r="184" spans="1:13" x14ac:dyDescent="0.25">
      <c r="A184" s="242" t="s">
        <v>793</v>
      </c>
      <c r="B184" s="235"/>
      <c r="C184" s="235"/>
      <c r="D184" s="235"/>
      <c r="E184" s="235"/>
      <c r="F184" s="235"/>
      <c r="G184" s="235"/>
      <c r="H184" s="235"/>
      <c r="I184" s="235"/>
      <c r="J184" s="129">
        <v>97</v>
      </c>
      <c r="K184" s="128"/>
      <c r="L184" s="128"/>
      <c r="M184" s="128"/>
    </row>
    <row r="185" spans="1:13" x14ac:dyDescent="0.25">
      <c r="A185" s="242" t="s">
        <v>307</v>
      </c>
      <c r="B185" s="235"/>
      <c r="C185" s="235"/>
      <c r="D185" s="235"/>
      <c r="E185" s="235"/>
      <c r="F185" s="235"/>
      <c r="G185" s="235"/>
      <c r="H185" s="235"/>
      <c r="I185" s="235"/>
      <c r="J185" s="129">
        <v>424</v>
      </c>
      <c r="K185" s="128"/>
      <c r="L185" s="128"/>
      <c r="M185" s="128"/>
    </row>
    <row r="186" spans="1:13" x14ac:dyDescent="0.25">
      <c r="A186" s="242" t="s">
        <v>308</v>
      </c>
      <c r="B186" s="235"/>
      <c r="C186" s="235"/>
      <c r="D186" s="235"/>
      <c r="E186" s="235"/>
      <c r="F186" s="235"/>
      <c r="G186" s="235"/>
      <c r="H186" s="235"/>
      <c r="I186" s="235"/>
      <c r="J186" s="129">
        <v>424</v>
      </c>
      <c r="K186" s="128"/>
      <c r="L186" s="128"/>
      <c r="M186" s="128"/>
    </row>
    <row r="187" spans="1:13" x14ac:dyDescent="0.25">
      <c r="A187" s="242" t="s">
        <v>299</v>
      </c>
      <c r="B187" s="235"/>
      <c r="C187" s="235"/>
      <c r="D187" s="235"/>
      <c r="E187" s="235"/>
      <c r="F187" s="235"/>
      <c r="G187" s="235"/>
      <c r="H187" s="235"/>
      <c r="I187" s="235"/>
      <c r="J187" s="128"/>
      <c r="K187" s="128"/>
      <c r="L187" s="128"/>
      <c r="M187" s="128"/>
    </row>
    <row r="188" spans="1:13" x14ac:dyDescent="0.25">
      <c r="A188" s="242" t="s">
        <v>334</v>
      </c>
      <c r="B188" s="235"/>
      <c r="C188" s="235"/>
      <c r="D188" s="235"/>
      <c r="E188" s="235"/>
      <c r="F188" s="235"/>
      <c r="G188" s="235"/>
      <c r="H188" s="235"/>
      <c r="I188" s="235"/>
      <c r="J188" s="128"/>
      <c r="K188" s="128"/>
      <c r="L188" s="128"/>
      <c r="M188" s="128"/>
    </row>
    <row r="189" spans="1:13" x14ac:dyDescent="0.25">
      <c r="A189" s="242" t="s">
        <v>301</v>
      </c>
      <c r="B189" s="235"/>
      <c r="C189" s="235"/>
      <c r="D189" s="235"/>
      <c r="E189" s="235"/>
      <c r="F189" s="235"/>
      <c r="G189" s="235"/>
      <c r="H189" s="235"/>
      <c r="I189" s="235"/>
      <c r="J189" s="129">
        <v>23089</v>
      </c>
      <c r="K189" s="129">
        <v>5945</v>
      </c>
      <c r="L189" s="129">
        <v>7979</v>
      </c>
      <c r="M189" s="129">
        <v>926</v>
      </c>
    </row>
    <row r="190" spans="1:13" x14ac:dyDescent="0.25">
      <c r="A190" s="242" t="s">
        <v>302</v>
      </c>
      <c r="B190" s="235"/>
      <c r="C190" s="235"/>
      <c r="D190" s="235"/>
      <c r="E190" s="235"/>
      <c r="F190" s="235"/>
      <c r="G190" s="235"/>
      <c r="H190" s="235"/>
      <c r="I190" s="235"/>
      <c r="J190" s="129">
        <v>23387</v>
      </c>
      <c r="K190" s="129">
        <v>6203</v>
      </c>
      <c r="L190" s="129">
        <v>8019</v>
      </c>
      <c r="M190" s="129">
        <v>966</v>
      </c>
    </row>
    <row r="191" spans="1:13" x14ac:dyDescent="0.25">
      <c r="A191" s="242" t="s">
        <v>303</v>
      </c>
      <c r="B191" s="235"/>
      <c r="C191" s="235"/>
      <c r="D191" s="235"/>
      <c r="E191" s="235"/>
      <c r="F191" s="235"/>
      <c r="G191" s="235"/>
      <c r="H191" s="235"/>
      <c r="I191" s="235"/>
      <c r="J191" s="129">
        <v>28365</v>
      </c>
      <c r="K191" s="129">
        <v>8374</v>
      </c>
      <c r="L191" s="129">
        <v>10826</v>
      </c>
      <c r="M191" s="129">
        <v>1304</v>
      </c>
    </row>
    <row r="192" spans="1:13" x14ac:dyDescent="0.25">
      <c r="A192" s="242" t="s">
        <v>304</v>
      </c>
      <c r="B192" s="235"/>
      <c r="C192" s="235"/>
      <c r="D192" s="235"/>
      <c r="E192" s="235"/>
      <c r="F192" s="235"/>
      <c r="G192" s="235"/>
      <c r="H192" s="235"/>
      <c r="I192" s="235"/>
      <c r="J192" s="129">
        <v>32205</v>
      </c>
      <c r="K192" s="129">
        <v>10049</v>
      </c>
      <c r="L192" s="129">
        <v>12991</v>
      </c>
      <c r="M192" s="129">
        <v>1565</v>
      </c>
    </row>
    <row r="193" spans="1:13" x14ac:dyDescent="0.25">
      <c r="A193" s="242" t="s">
        <v>794</v>
      </c>
      <c r="B193" s="235"/>
      <c r="C193" s="235"/>
      <c r="D193" s="235"/>
      <c r="E193" s="235"/>
      <c r="F193" s="235"/>
      <c r="G193" s="235"/>
      <c r="H193" s="235"/>
      <c r="I193" s="235"/>
      <c r="J193" s="129">
        <v>11033</v>
      </c>
      <c r="K193" s="128"/>
      <c r="L193" s="128"/>
      <c r="M193" s="128"/>
    </row>
    <row r="194" spans="1:13" x14ac:dyDescent="0.25">
      <c r="A194" s="242" t="s">
        <v>795</v>
      </c>
      <c r="B194" s="235"/>
      <c r="C194" s="235"/>
      <c r="D194" s="235"/>
      <c r="E194" s="235"/>
      <c r="F194" s="235"/>
      <c r="G194" s="235"/>
      <c r="H194" s="235"/>
      <c r="I194" s="235"/>
      <c r="J194" s="129">
        <v>7549</v>
      </c>
      <c r="K194" s="128"/>
      <c r="L194" s="128"/>
      <c r="M194" s="128"/>
    </row>
    <row r="195" spans="1:13" x14ac:dyDescent="0.25">
      <c r="A195" s="242" t="s">
        <v>307</v>
      </c>
      <c r="B195" s="235"/>
      <c r="C195" s="235"/>
      <c r="D195" s="235"/>
      <c r="E195" s="235"/>
      <c r="F195" s="235"/>
      <c r="G195" s="235"/>
      <c r="H195" s="235"/>
      <c r="I195" s="235"/>
      <c r="J195" s="129">
        <v>50787</v>
      </c>
      <c r="K195" s="128"/>
      <c r="L195" s="128"/>
      <c r="M195" s="128"/>
    </row>
    <row r="196" spans="1:13" x14ac:dyDescent="0.25">
      <c r="A196" s="242" t="s">
        <v>308</v>
      </c>
      <c r="B196" s="235"/>
      <c r="C196" s="235"/>
      <c r="D196" s="235"/>
      <c r="E196" s="235"/>
      <c r="F196" s="235"/>
      <c r="G196" s="235"/>
      <c r="H196" s="235"/>
      <c r="I196" s="235"/>
      <c r="J196" s="129">
        <v>50787</v>
      </c>
      <c r="K196" s="128"/>
      <c r="L196" s="128"/>
      <c r="M196" s="128"/>
    </row>
    <row r="197" spans="1:13" x14ac:dyDescent="0.25">
      <c r="A197" s="242" t="s">
        <v>309</v>
      </c>
      <c r="B197" s="235"/>
      <c r="C197" s="235"/>
      <c r="D197" s="235"/>
      <c r="E197" s="235"/>
      <c r="F197" s="235"/>
      <c r="G197" s="235"/>
      <c r="H197" s="235"/>
      <c r="I197" s="235"/>
      <c r="J197" s="128"/>
      <c r="K197" s="128"/>
      <c r="L197" s="128"/>
      <c r="M197" s="128"/>
    </row>
    <row r="198" spans="1:13" x14ac:dyDescent="0.25">
      <c r="A198" s="242" t="s">
        <v>310</v>
      </c>
      <c r="B198" s="235"/>
      <c r="C198" s="235"/>
      <c r="D198" s="235"/>
      <c r="E198" s="235"/>
      <c r="F198" s="235"/>
      <c r="G198" s="235"/>
      <c r="H198" s="235"/>
      <c r="I198" s="235"/>
      <c r="J198" s="128"/>
      <c r="K198" s="128"/>
      <c r="L198" s="128"/>
      <c r="M198" s="128"/>
    </row>
    <row r="199" spans="1:13" x14ac:dyDescent="0.25">
      <c r="A199" s="242" t="s">
        <v>301</v>
      </c>
      <c r="B199" s="235"/>
      <c r="C199" s="235"/>
      <c r="D199" s="235"/>
      <c r="E199" s="235"/>
      <c r="F199" s="235"/>
      <c r="G199" s="235"/>
      <c r="H199" s="235"/>
      <c r="I199" s="235"/>
      <c r="J199" s="129">
        <v>22309</v>
      </c>
      <c r="K199" s="128"/>
      <c r="L199" s="128"/>
      <c r="M199" s="128"/>
    </row>
    <row r="200" spans="1:13" x14ac:dyDescent="0.25">
      <c r="A200" s="242" t="s">
        <v>308</v>
      </c>
      <c r="B200" s="235"/>
      <c r="C200" s="235"/>
      <c r="D200" s="235"/>
      <c r="E200" s="235"/>
      <c r="F200" s="235"/>
      <c r="G200" s="235"/>
      <c r="H200" s="235"/>
      <c r="I200" s="235"/>
      <c r="J200" s="129">
        <v>22309</v>
      </c>
      <c r="K200" s="128"/>
      <c r="L200" s="128"/>
      <c r="M200" s="128"/>
    </row>
    <row r="201" spans="1:13" x14ac:dyDescent="0.25">
      <c r="A201" s="242" t="s">
        <v>311</v>
      </c>
      <c r="B201" s="235"/>
      <c r="C201" s="235"/>
      <c r="D201" s="235"/>
      <c r="E201" s="235"/>
      <c r="F201" s="235"/>
      <c r="G201" s="235"/>
      <c r="H201" s="235"/>
      <c r="I201" s="235"/>
      <c r="J201" s="129">
        <v>73520</v>
      </c>
      <c r="K201" s="128"/>
      <c r="L201" s="128"/>
      <c r="M201" s="128"/>
    </row>
    <row r="202" spans="1:13" x14ac:dyDescent="0.25">
      <c r="A202" s="234" t="s">
        <v>796</v>
      </c>
      <c r="B202" s="235"/>
      <c r="C202" s="235"/>
      <c r="D202" s="235"/>
      <c r="E202" s="235"/>
      <c r="F202" s="235"/>
      <c r="G202" s="235"/>
      <c r="H202" s="235"/>
      <c r="I202" s="235"/>
      <c r="J202" s="131">
        <v>73520</v>
      </c>
      <c r="K202" s="128"/>
      <c r="L202" s="128"/>
      <c r="M202" s="128"/>
    </row>
    <row r="203" spans="1:13" x14ac:dyDescent="0.25">
      <c r="A203" s="242" t="s">
        <v>797</v>
      </c>
      <c r="B203" s="235"/>
      <c r="C203" s="235"/>
      <c r="D203" s="235"/>
      <c r="E203" s="235"/>
      <c r="F203" s="235"/>
      <c r="G203" s="235"/>
      <c r="H203" s="235"/>
      <c r="I203" s="235"/>
      <c r="J203" s="128"/>
      <c r="K203" s="128"/>
      <c r="L203" s="128"/>
      <c r="M203" s="128"/>
    </row>
    <row r="204" spans="1:13" x14ac:dyDescent="0.25">
      <c r="A204" s="242" t="s">
        <v>321</v>
      </c>
      <c r="B204" s="235"/>
      <c r="C204" s="235"/>
      <c r="D204" s="235"/>
      <c r="E204" s="235"/>
      <c r="F204" s="235"/>
      <c r="G204" s="235"/>
      <c r="H204" s="235"/>
      <c r="I204" s="235"/>
      <c r="J204" s="128"/>
      <c r="K204" s="128"/>
      <c r="L204" s="128"/>
      <c r="M204" s="128"/>
    </row>
    <row r="205" spans="1:13" x14ac:dyDescent="0.25">
      <c r="A205" s="242" t="s">
        <v>322</v>
      </c>
      <c r="B205" s="235"/>
      <c r="C205" s="235"/>
      <c r="D205" s="235"/>
      <c r="E205" s="235"/>
      <c r="F205" s="235"/>
      <c r="G205" s="235"/>
      <c r="H205" s="235"/>
      <c r="I205" s="235"/>
      <c r="J205" s="128"/>
      <c r="K205" s="128"/>
      <c r="L205" s="128"/>
      <c r="M205" s="128"/>
    </row>
    <row r="206" spans="1:13" x14ac:dyDescent="0.25">
      <c r="A206" s="242" t="s">
        <v>301</v>
      </c>
      <c r="B206" s="235"/>
      <c r="C206" s="235"/>
      <c r="D206" s="235"/>
      <c r="E206" s="235"/>
      <c r="F206" s="235"/>
      <c r="G206" s="235"/>
      <c r="H206" s="235"/>
      <c r="I206" s="235"/>
      <c r="J206" s="129">
        <v>45461</v>
      </c>
      <c r="K206" s="128"/>
      <c r="L206" s="128"/>
      <c r="M206" s="128"/>
    </row>
    <row r="207" spans="1:13" x14ac:dyDescent="0.25">
      <c r="A207" s="242" t="s">
        <v>302</v>
      </c>
      <c r="B207" s="235"/>
      <c r="C207" s="235"/>
      <c r="D207" s="235"/>
      <c r="E207" s="235"/>
      <c r="F207" s="235"/>
      <c r="G207" s="235"/>
      <c r="H207" s="235"/>
      <c r="I207" s="235"/>
      <c r="J207" s="129">
        <v>45461</v>
      </c>
      <c r="K207" s="128"/>
      <c r="L207" s="128"/>
      <c r="M207" s="128"/>
    </row>
    <row r="208" spans="1:13" x14ac:dyDescent="0.25">
      <c r="A208" s="242" t="s">
        <v>308</v>
      </c>
      <c r="B208" s="235"/>
      <c r="C208" s="235"/>
      <c r="D208" s="235"/>
      <c r="E208" s="235"/>
      <c r="F208" s="235"/>
      <c r="G208" s="235"/>
      <c r="H208" s="235"/>
      <c r="I208" s="235"/>
      <c r="J208" s="129">
        <v>45461</v>
      </c>
      <c r="K208" s="128"/>
      <c r="L208" s="128"/>
      <c r="M208" s="128"/>
    </row>
    <row r="209" spans="1:13" x14ac:dyDescent="0.25">
      <c r="A209" s="242" t="s">
        <v>299</v>
      </c>
      <c r="B209" s="235"/>
      <c r="C209" s="235"/>
      <c r="D209" s="235"/>
      <c r="E209" s="235"/>
      <c r="F209" s="235"/>
      <c r="G209" s="235"/>
      <c r="H209" s="235"/>
      <c r="I209" s="235"/>
      <c r="J209" s="128"/>
      <c r="K209" s="128"/>
      <c r="L209" s="128"/>
      <c r="M209" s="128"/>
    </row>
    <row r="210" spans="1:13" x14ac:dyDescent="0.25">
      <c r="A210" s="242" t="s">
        <v>334</v>
      </c>
      <c r="B210" s="235"/>
      <c r="C210" s="235"/>
      <c r="D210" s="235"/>
      <c r="E210" s="235"/>
      <c r="F210" s="235"/>
      <c r="G210" s="235"/>
      <c r="H210" s="235"/>
      <c r="I210" s="235"/>
      <c r="J210" s="128"/>
      <c r="K210" s="128"/>
      <c r="L210" s="128"/>
      <c r="M210" s="128"/>
    </row>
    <row r="211" spans="1:13" x14ac:dyDescent="0.25">
      <c r="A211" s="242" t="s">
        <v>301</v>
      </c>
      <c r="B211" s="235"/>
      <c r="C211" s="235"/>
      <c r="D211" s="235"/>
      <c r="E211" s="235"/>
      <c r="F211" s="235"/>
      <c r="G211" s="235"/>
      <c r="H211" s="235"/>
      <c r="I211" s="235"/>
      <c r="J211" s="129">
        <v>4337</v>
      </c>
      <c r="K211" s="128"/>
      <c r="L211" s="128"/>
      <c r="M211" s="128"/>
    </row>
    <row r="212" spans="1:13" x14ac:dyDescent="0.25">
      <c r="A212" s="242" t="s">
        <v>302</v>
      </c>
      <c r="B212" s="235"/>
      <c r="C212" s="235"/>
      <c r="D212" s="235"/>
      <c r="E212" s="235"/>
      <c r="F212" s="235"/>
      <c r="G212" s="235"/>
      <c r="H212" s="235"/>
      <c r="I212" s="235"/>
      <c r="J212" s="129">
        <v>4337</v>
      </c>
      <c r="K212" s="128"/>
      <c r="L212" s="128"/>
      <c r="M212" s="128"/>
    </row>
    <row r="213" spans="1:13" x14ac:dyDescent="0.25">
      <c r="A213" s="242" t="s">
        <v>798</v>
      </c>
      <c r="B213" s="235"/>
      <c r="C213" s="235"/>
      <c r="D213" s="235"/>
      <c r="E213" s="235"/>
      <c r="F213" s="235"/>
      <c r="G213" s="235"/>
      <c r="H213" s="235"/>
      <c r="I213" s="235"/>
      <c r="J213" s="128"/>
      <c r="K213" s="128"/>
      <c r="L213" s="128"/>
      <c r="M213" s="128"/>
    </row>
    <row r="214" spans="1:13" x14ac:dyDescent="0.25">
      <c r="A214" s="242" t="s">
        <v>799</v>
      </c>
      <c r="B214" s="235"/>
      <c r="C214" s="235"/>
      <c r="D214" s="235"/>
      <c r="E214" s="235"/>
      <c r="F214" s="235"/>
      <c r="G214" s="235"/>
      <c r="H214" s="235"/>
      <c r="I214" s="235"/>
      <c r="J214" s="128"/>
      <c r="K214" s="128"/>
      <c r="L214" s="128"/>
      <c r="M214" s="128"/>
    </row>
    <row r="215" spans="1:13" x14ac:dyDescent="0.25">
      <c r="A215" s="242" t="s">
        <v>307</v>
      </c>
      <c r="B215" s="235"/>
      <c r="C215" s="235"/>
      <c r="D215" s="235"/>
      <c r="E215" s="235"/>
      <c r="F215" s="235"/>
      <c r="G215" s="235"/>
      <c r="H215" s="235"/>
      <c r="I215" s="235"/>
      <c r="J215" s="129">
        <v>4337</v>
      </c>
      <c r="K215" s="128"/>
      <c r="L215" s="128"/>
      <c r="M215" s="128"/>
    </row>
    <row r="216" spans="1:13" x14ac:dyDescent="0.25">
      <c r="A216" s="242" t="s">
        <v>308</v>
      </c>
      <c r="B216" s="235"/>
      <c r="C216" s="235"/>
      <c r="D216" s="235"/>
      <c r="E216" s="235"/>
      <c r="F216" s="235"/>
      <c r="G216" s="235"/>
      <c r="H216" s="235"/>
      <c r="I216" s="235"/>
      <c r="J216" s="129">
        <v>4337</v>
      </c>
      <c r="K216" s="128"/>
      <c r="L216" s="128"/>
      <c r="M216" s="128"/>
    </row>
    <row r="217" spans="1:13" x14ac:dyDescent="0.25">
      <c r="A217" s="242" t="s">
        <v>311</v>
      </c>
      <c r="B217" s="235"/>
      <c r="C217" s="235"/>
      <c r="D217" s="235"/>
      <c r="E217" s="235"/>
      <c r="F217" s="235"/>
      <c r="G217" s="235"/>
      <c r="H217" s="235"/>
      <c r="I217" s="235"/>
      <c r="J217" s="129">
        <v>49798</v>
      </c>
      <c r="K217" s="128"/>
      <c r="L217" s="128"/>
      <c r="M217" s="128"/>
    </row>
    <row r="218" spans="1:13" x14ac:dyDescent="0.25">
      <c r="A218" s="234" t="s">
        <v>800</v>
      </c>
      <c r="B218" s="235"/>
      <c r="C218" s="235"/>
      <c r="D218" s="235"/>
      <c r="E218" s="235"/>
      <c r="F218" s="235"/>
      <c r="G218" s="235"/>
      <c r="H218" s="235"/>
      <c r="I218" s="235"/>
      <c r="J218" s="131">
        <v>49798</v>
      </c>
      <c r="K218" s="128"/>
      <c r="L218" s="128"/>
      <c r="M218" s="128"/>
    </row>
    <row r="219" spans="1:13" x14ac:dyDescent="0.25">
      <c r="A219" s="242" t="s">
        <v>801</v>
      </c>
      <c r="B219" s="235"/>
      <c r="C219" s="235"/>
      <c r="D219" s="235"/>
      <c r="E219" s="235"/>
      <c r="F219" s="235"/>
      <c r="G219" s="235"/>
      <c r="H219" s="235"/>
      <c r="I219" s="235"/>
      <c r="J219" s="128"/>
      <c r="K219" s="128"/>
      <c r="L219" s="128"/>
      <c r="M219" s="128"/>
    </row>
    <row r="220" spans="1:13" x14ac:dyDescent="0.25">
      <c r="A220" s="242" t="s">
        <v>321</v>
      </c>
      <c r="B220" s="235"/>
      <c r="C220" s="235"/>
      <c r="D220" s="235"/>
      <c r="E220" s="235"/>
      <c r="F220" s="235"/>
      <c r="G220" s="235"/>
      <c r="H220" s="235"/>
      <c r="I220" s="235"/>
      <c r="J220" s="128"/>
      <c r="K220" s="128"/>
      <c r="L220" s="128"/>
      <c r="M220" s="128"/>
    </row>
    <row r="221" spans="1:13" x14ac:dyDescent="0.25">
      <c r="A221" s="242" t="s">
        <v>322</v>
      </c>
      <c r="B221" s="235"/>
      <c r="C221" s="235"/>
      <c r="D221" s="235"/>
      <c r="E221" s="235"/>
      <c r="F221" s="235"/>
      <c r="G221" s="235"/>
      <c r="H221" s="235"/>
      <c r="I221" s="235"/>
      <c r="J221" s="128"/>
      <c r="K221" s="128"/>
      <c r="L221" s="128"/>
      <c r="M221" s="128"/>
    </row>
    <row r="222" spans="1:13" x14ac:dyDescent="0.25">
      <c r="A222" s="242" t="s">
        <v>301</v>
      </c>
      <c r="B222" s="235"/>
      <c r="C222" s="235"/>
      <c r="D222" s="235"/>
      <c r="E222" s="235"/>
      <c r="F222" s="235"/>
      <c r="G222" s="235"/>
      <c r="H222" s="235"/>
      <c r="I222" s="235"/>
      <c r="J222" s="129">
        <v>63</v>
      </c>
      <c r="K222" s="128"/>
      <c r="L222" s="128"/>
      <c r="M222" s="128"/>
    </row>
    <row r="223" spans="1:13" x14ac:dyDescent="0.25">
      <c r="A223" s="242" t="s">
        <v>302</v>
      </c>
      <c r="B223" s="235"/>
      <c r="C223" s="235"/>
      <c r="D223" s="235"/>
      <c r="E223" s="235"/>
      <c r="F223" s="235"/>
      <c r="G223" s="235"/>
      <c r="H223" s="235"/>
      <c r="I223" s="235"/>
      <c r="J223" s="129">
        <v>63</v>
      </c>
      <c r="K223" s="128"/>
      <c r="L223" s="128"/>
      <c r="M223" s="128"/>
    </row>
    <row r="224" spans="1:13" x14ac:dyDescent="0.25">
      <c r="A224" s="242" t="s">
        <v>308</v>
      </c>
      <c r="B224" s="235"/>
      <c r="C224" s="235"/>
      <c r="D224" s="235"/>
      <c r="E224" s="235"/>
      <c r="F224" s="235"/>
      <c r="G224" s="235"/>
      <c r="H224" s="235"/>
      <c r="I224" s="235"/>
      <c r="J224" s="129">
        <v>63</v>
      </c>
      <c r="K224" s="128"/>
      <c r="L224" s="128"/>
      <c r="M224" s="128"/>
    </row>
    <row r="225" spans="1:13" x14ac:dyDescent="0.25">
      <c r="A225" s="242" t="s">
        <v>309</v>
      </c>
      <c r="B225" s="235"/>
      <c r="C225" s="235"/>
      <c r="D225" s="235"/>
      <c r="E225" s="235"/>
      <c r="F225" s="235"/>
      <c r="G225" s="235"/>
      <c r="H225" s="235"/>
      <c r="I225" s="235"/>
      <c r="J225" s="128"/>
      <c r="K225" s="128"/>
      <c r="L225" s="128"/>
      <c r="M225" s="128"/>
    </row>
    <row r="226" spans="1:13" x14ac:dyDescent="0.25">
      <c r="A226" s="242" t="s">
        <v>310</v>
      </c>
      <c r="B226" s="235"/>
      <c r="C226" s="235"/>
      <c r="D226" s="235"/>
      <c r="E226" s="235"/>
      <c r="F226" s="235"/>
      <c r="G226" s="235"/>
      <c r="H226" s="235"/>
      <c r="I226" s="235"/>
      <c r="J226" s="128"/>
      <c r="K226" s="128"/>
      <c r="L226" s="128"/>
      <c r="M226" s="128"/>
    </row>
    <row r="227" spans="1:13" x14ac:dyDescent="0.25">
      <c r="A227" s="242" t="s">
        <v>301</v>
      </c>
      <c r="B227" s="235"/>
      <c r="C227" s="235"/>
      <c r="D227" s="235"/>
      <c r="E227" s="235"/>
      <c r="F227" s="235"/>
      <c r="G227" s="235"/>
      <c r="H227" s="235"/>
      <c r="I227" s="235"/>
      <c r="J227" s="129">
        <v>2067</v>
      </c>
      <c r="K227" s="128"/>
      <c r="L227" s="128"/>
      <c r="M227" s="128"/>
    </row>
    <row r="228" spans="1:13" x14ac:dyDescent="0.25">
      <c r="A228" s="242" t="s">
        <v>308</v>
      </c>
      <c r="B228" s="235"/>
      <c r="C228" s="235"/>
      <c r="D228" s="235"/>
      <c r="E228" s="235"/>
      <c r="F228" s="235"/>
      <c r="G228" s="235"/>
      <c r="H228" s="235"/>
      <c r="I228" s="235"/>
      <c r="J228" s="129">
        <v>2067</v>
      </c>
      <c r="K228" s="128"/>
      <c r="L228" s="128"/>
      <c r="M228" s="128"/>
    </row>
    <row r="229" spans="1:13" x14ac:dyDescent="0.25">
      <c r="A229" s="242" t="s">
        <v>311</v>
      </c>
      <c r="B229" s="235"/>
      <c r="C229" s="235"/>
      <c r="D229" s="235"/>
      <c r="E229" s="235"/>
      <c r="F229" s="235"/>
      <c r="G229" s="235"/>
      <c r="H229" s="235"/>
      <c r="I229" s="235"/>
      <c r="J229" s="129">
        <v>2130</v>
      </c>
      <c r="K229" s="128"/>
      <c r="L229" s="128"/>
      <c r="M229" s="128"/>
    </row>
    <row r="230" spans="1:13" x14ac:dyDescent="0.25">
      <c r="A230" s="234" t="s">
        <v>802</v>
      </c>
      <c r="B230" s="235"/>
      <c r="C230" s="235"/>
      <c r="D230" s="235"/>
      <c r="E230" s="235"/>
      <c r="F230" s="235"/>
      <c r="G230" s="235"/>
      <c r="H230" s="235"/>
      <c r="I230" s="235"/>
      <c r="J230" s="131">
        <v>2130</v>
      </c>
      <c r="K230" s="128"/>
      <c r="L230" s="128"/>
      <c r="M230" s="128"/>
    </row>
    <row r="231" spans="1:13" x14ac:dyDescent="0.25">
      <c r="A231" s="242" t="s">
        <v>10</v>
      </c>
      <c r="B231" s="235"/>
      <c r="C231" s="235"/>
      <c r="D231" s="235"/>
      <c r="E231" s="235"/>
      <c r="F231" s="235"/>
      <c r="G231" s="235"/>
      <c r="H231" s="235"/>
      <c r="I231" s="235"/>
      <c r="J231" s="129">
        <v>125448</v>
      </c>
      <c r="K231" s="128"/>
      <c r="L231" s="128"/>
      <c r="M231" s="128"/>
    </row>
    <row r="232" spans="1:13" x14ac:dyDescent="0.25">
      <c r="A232" s="242" t="s">
        <v>11</v>
      </c>
      <c r="B232" s="235"/>
      <c r="C232" s="235"/>
      <c r="D232" s="235"/>
      <c r="E232" s="235"/>
      <c r="F232" s="235"/>
      <c r="G232" s="235"/>
      <c r="H232" s="235"/>
      <c r="I232" s="235"/>
      <c r="J232" s="128"/>
      <c r="K232" s="128"/>
      <c r="L232" s="128"/>
      <c r="M232" s="128"/>
    </row>
    <row r="233" spans="1:13" x14ac:dyDescent="0.25">
      <c r="A233" s="242" t="s">
        <v>12</v>
      </c>
      <c r="B233" s="235"/>
      <c r="C233" s="235"/>
      <c r="D233" s="235"/>
      <c r="E233" s="235"/>
      <c r="F233" s="235"/>
      <c r="G233" s="235"/>
      <c r="H233" s="235"/>
      <c r="I233" s="235"/>
      <c r="J233" s="129">
        <v>59034</v>
      </c>
      <c r="K233" s="128"/>
      <c r="L233" s="128"/>
      <c r="M233" s="128"/>
    </row>
    <row r="234" spans="1:13" x14ac:dyDescent="0.25">
      <c r="A234" s="242" t="s">
        <v>13</v>
      </c>
      <c r="B234" s="235"/>
      <c r="C234" s="235"/>
      <c r="D234" s="235"/>
      <c r="E234" s="235"/>
      <c r="F234" s="235"/>
      <c r="G234" s="235"/>
      <c r="H234" s="235"/>
      <c r="I234" s="235"/>
      <c r="J234" s="129">
        <v>13034</v>
      </c>
      <c r="K234" s="128"/>
      <c r="L234" s="128"/>
      <c r="M234" s="128"/>
    </row>
    <row r="235" spans="1:13" x14ac:dyDescent="0.25">
      <c r="A235" s="242" t="s">
        <v>14</v>
      </c>
      <c r="B235" s="235"/>
      <c r="C235" s="235"/>
      <c r="D235" s="235"/>
      <c r="E235" s="235"/>
      <c r="F235" s="235"/>
      <c r="G235" s="235"/>
      <c r="H235" s="235"/>
      <c r="I235" s="235"/>
      <c r="J235" s="129">
        <v>11752</v>
      </c>
      <c r="K235" s="128"/>
      <c r="L235" s="128"/>
      <c r="M235" s="128"/>
    </row>
    <row r="236" spans="1:13" x14ac:dyDescent="0.25">
      <c r="A236" s="242" t="s">
        <v>0</v>
      </c>
      <c r="B236" s="235"/>
      <c r="C236" s="235"/>
      <c r="D236" s="235"/>
      <c r="E236" s="235"/>
      <c r="F236" s="235"/>
      <c r="G236" s="235"/>
      <c r="H236" s="235"/>
      <c r="I236" s="235"/>
      <c r="J236" s="129">
        <v>24376</v>
      </c>
      <c r="K236" s="128"/>
      <c r="L236" s="128"/>
      <c r="M236" s="128"/>
    </row>
    <row r="237" spans="1:13" x14ac:dyDescent="0.25">
      <c r="A237" s="242" t="s">
        <v>15</v>
      </c>
      <c r="B237" s="235"/>
      <c r="C237" s="235"/>
      <c r="D237" s="235"/>
      <c r="E237" s="235"/>
      <c r="F237" s="235"/>
      <c r="G237" s="235"/>
      <c r="H237" s="235"/>
      <c r="I237" s="235"/>
      <c r="J237" s="129">
        <v>11171</v>
      </c>
      <c r="K237" s="128"/>
      <c r="L237" s="128"/>
      <c r="M237" s="128"/>
    </row>
    <row r="238" spans="1:13" x14ac:dyDescent="0.25">
      <c r="A238" s="242" t="s">
        <v>16</v>
      </c>
      <c r="B238" s="235"/>
      <c r="C238" s="235"/>
      <c r="D238" s="235"/>
      <c r="E238" s="235"/>
      <c r="F238" s="235"/>
      <c r="G238" s="235"/>
      <c r="H238" s="235"/>
      <c r="I238" s="235"/>
      <c r="J238" s="129">
        <v>7646</v>
      </c>
      <c r="K238" s="128"/>
      <c r="L238" s="128"/>
      <c r="M238" s="128"/>
    </row>
    <row r="239" spans="1:13" x14ac:dyDescent="0.25">
      <c r="A239" s="234" t="s">
        <v>17</v>
      </c>
      <c r="B239" s="235"/>
      <c r="C239" s="235"/>
      <c r="D239" s="235"/>
      <c r="E239" s="235"/>
      <c r="F239" s="235"/>
      <c r="G239" s="235"/>
      <c r="H239" s="235"/>
      <c r="I239" s="235"/>
      <c r="J239" s="131">
        <v>125448</v>
      </c>
      <c r="K239" s="128"/>
      <c r="L239" s="128"/>
      <c r="M239" s="128"/>
    </row>
    <row r="240" spans="1:13" x14ac:dyDescent="0.25">
      <c r="A240" s="8"/>
      <c r="B240" s="1"/>
      <c r="C240" s="6"/>
      <c r="D240" s="71"/>
      <c r="E240" s="75"/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8"/>
      <c r="B241" s="1"/>
      <c r="C241" s="6"/>
      <c r="D241" s="71"/>
      <c r="E241" s="75"/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8"/>
      <c r="B242" s="1"/>
      <c r="C242" s="6"/>
      <c r="D242" s="71"/>
      <c r="E242" s="75"/>
      <c r="F242" s="2"/>
      <c r="G242" s="2"/>
      <c r="H242" s="2"/>
      <c r="I242" s="2"/>
      <c r="J242" s="2"/>
      <c r="K242" s="2"/>
      <c r="L242" s="2"/>
      <c r="M242" s="2"/>
    </row>
  </sheetData>
  <mergeCells count="93">
    <mergeCell ref="A238:I238"/>
    <mergeCell ref="A239:I239"/>
    <mergeCell ref="A232:I232"/>
    <mergeCell ref="A233:I233"/>
    <mergeCell ref="A234:I234"/>
    <mergeCell ref="A235:I235"/>
    <mergeCell ref="A236:I236"/>
    <mergeCell ref="A237:I237"/>
    <mergeCell ref="A219:I219"/>
    <mergeCell ref="A220:I220"/>
    <mergeCell ref="A221:I221"/>
    <mergeCell ref="A210:I210"/>
    <mergeCell ref="A211:I211"/>
    <mergeCell ref="A212:I212"/>
    <mergeCell ref="A213:I213"/>
    <mergeCell ref="A145:M145"/>
    <mergeCell ref="A170:M170"/>
    <mergeCell ref="A216:I216"/>
    <mergeCell ref="A217:I217"/>
    <mergeCell ref="A218:I218"/>
    <mergeCell ref="A214:I214"/>
    <mergeCell ref="A215:I215"/>
    <mergeCell ref="A204:I204"/>
    <mergeCell ref="A205:I205"/>
    <mergeCell ref="A206:I206"/>
    <mergeCell ref="A207:I207"/>
    <mergeCell ref="A208:I208"/>
    <mergeCell ref="A209:I209"/>
    <mergeCell ref="A203:I203"/>
    <mergeCell ref="A192:I192"/>
    <mergeCell ref="A193:I193"/>
    <mergeCell ref="A230:I230"/>
    <mergeCell ref="A231:I231"/>
    <mergeCell ref="A222:I222"/>
    <mergeCell ref="A223:I223"/>
    <mergeCell ref="A224:I224"/>
    <mergeCell ref="A225:I225"/>
    <mergeCell ref="A226:I226"/>
    <mergeCell ref="A227:I227"/>
    <mergeCell ref="A228:I228"/>
    <mergeCell ref="A229:I229"/>
    <mergeCell ref="A199:I199"/>
    <mergeCell ref="A200:I200"/>
    <mergeCell ref="A201:I201"/>
    <mergeCell ref="A202:I202"/>
    <mergeCell ref="A191:I191"/>
    <mergeCell ref="A194:I194"/>
    <mergeCell ref="A195:I195"/>
    <mergeCell ref="A196:I196"/>
    <mergeCell ref="A197:I197"/>
    <mergeCell ref="A198:I198"/>
    <mergeCell ref="A180:I180"/>
    <mergeCell ref="A181:I181"/>
    <mergeCell ref="A182:I182"/>
    <mergeCell ref="A183:I183"/>
    <mergeCell ref="A184:I184"/>
    <mergeCell ref="A190:I190"/>
    <mergeCell ref="A179:I179"/>
    <mergeCell ref="A169:I169"/>
    <mergeCell ref="A171:I171"/>
    <mergeCell ref="A172:I172"/>
    <mergeCell ref="A173:I173"/>
    <mergeCell ref="A174:I174"/>
    <mergeCell ref="A175:I175"/>
    <mergeCell ref="A176:I176"/>
    <mergeCell ref="A177:I177"/>
    <mergeCell ref="A178:I178"/>
    <mergeCell ref="A185:I185"/>
    <mergeCell ref="A186:I186"/>
    <mergeCell ref="A187:I187"/>
    <mergeCell ref="A188:I188"/>
    <mergeCell ref="A189:I189"/>
    <mergeCell ref="A144:I144"/>
    <mergeCell ref="J25:M25"/>
    <mergeCell ref="F26:F27"/>
    <mergeCell ref="G26:I26"/>
    <mergeCell ref="J26:J27"/>
    <mergeCell ref="K26:M26"/>
    <mergeCell ref="A29:M29"/>
    <mergeCell ref="A25:A27"/>
    <mergeCell ref="B25:B27"/>
    <mergeCell ref="C25:C27"/>
    <mergeCell ref="D25:D27"/>
    <mergeCell ref="E25:E27"/>
    <mergeCell ref="F25:I25"/>
    <mergeCell ref="A98:I98"/>
    <mergeCell ref="A99:M99"/>
    <mergeCell ref="E21:F21"/>
    <mergeCell ref="E16:F16"/>
    <mergeCell ref="E17:F17"/>
    <mergeCell ref="E18:F18"/>
    <mergeCell ref="E19:F19"/>
    <mergeCell ref="E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5"/>
  <sheetViews>
    <sheetView topLeftCell="A916" workbookViewId="0">
      <selection activeCell="D9" sqref="D9"/>
    </sheetView>
  </sheetViews>
  <sheetFormatPr defaultRowHeight="13.2" x14ac:dyDescent="0.25"/>
  <cols>
    <col min="2" max="2" width="17.5546875" customWidth="1"/>
    <col min="3" max="3" width="26.33203125" customWidth="1"/>
  </cols>
  <sheetData>
    <row r="1" spans="1:13" x14ac:dyDescent="0.25">
      <c r="A1" s="73" t="s">
        <v>90</v>
      </c>
      <c r="B1" s="1"/>
      <c r="C1" s="6"/>
      <c r="D1" s="71"/>
      <c r="E1" s="75"/>
      <c r="F1" s="2"/>
      <c r="G1" s="2"/>
      <c r="H1" s="2"/>
      <c r="I1" s="2"/>
      <c r="J1" s="73" t="s">
        <v>91</v>
      </c>
      <c r="K1" s="2"/>
      <c r="L1" s="2"/>
      <c r="M1" s="2"/>
    </row>
    <row r="2" spans="1:13" x14ac:dyDescent="0.25">
      <c r="A2" s="4"/>
      <c r="B2" s="1"/>
      <c r="C2" s="6"/>
      <c r="D2" s="71"/>
      <c r="E2" s="75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71"/>
      <c r="E3" s="75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 t="s">
        <v>112</v>
      </c>
      <c r="B4" s="1"/>
      <c r="C4" s="6"/>
      <c r="D4" s="71"/>
      <c r="E4" s="75"/>
      <c r="F4" s="2"/>
      <c r="G4" s="2"/>
      <c r="H4" s="2"/>
      <c r="I4" s="2"/>
      <c r="J4" s="4" t="s">
        <v>112</v>
      </c>
      <c r="K4" s="2"/>
      <c r="L4" s="2"/>
      <c r="M4" s="2"/>
    </row>
    <row r="5" spans="1:13" x14ac:dyDescent="0.25">
      <c r="A5" s="76" t="s">
        <v>113</v>
      </c>
      <c r="B5" s="1"/>
      <c r="C5" s="6"/>
      <c r="D5" s="71"/>
      <c r="E5" s="75"/>
      <c r="F5" s="2"/>
      <c r="G5" s="2"/>
      <c r="H5" s="2"/>
      <c r="I5" s="2"/>
      <c r="J5" s="76" t="s">
        <v>114</v>
      </c>
      <c r="K5" s="2"/>
      <c r="L5" s="2"/>
      <c r="M5" s="2"/>
    </row>
    <row r="6" spans="1:13" ht="13.8" x14ac:dyDescent="0.25">
      <c r="A6" s="8"/>
      <c r="B6" s="1"/>
      <c r="C6" s="102"/>
      <c r="D6" s="103"/>
      <c r="E6" s="103"/>
      <c r="F6" s="104"/>
      <c r="G6" s="104"/>
      <c r="H6" s="103"/>
      <c r="I6" s="104"/>
      <c r="J6" s="104"/>
      <c r="K6" s="2"/>
      <c r="L6" s="2"/>
      <c r="M6" s="2"/>
    </row>
    <row r="7" spans="1:13" ht="14.4" x14ac:dyDescent="0.25">
      <c r="A7" s="8"/>
      <c r="B7" s="1"/>
      <c r="C7" s="76"/>
      <c r="D7" s="8"/>
      <c r="E7" s="105" t="s">
        <v>2</v>
      </c>
      <c r="F7" s="106"/>
      <c r="G7" s="106"/>
      <c r="H7" s="2"/>
      <c r="I7" s="107"/>
      <c r="J7" s="2"/>
      <c r="K7" s="2"/>
      <c r="L7" s="2"/>
      <c r="M7" s="2"/>
    </row>
    <row r="8" spans="1:13" ht="14.4" x14ac:dyDescent="0.25">
      <c r="A8" s="8"/>
      <c r="B8" s="1"/>
      <c r="C8" s="76"/>
      <c r="D8" s="8"/>
      <c r="E8" s="105"/>
      <c r="F8" s="106"/>
      <c r="G8" s="106"/>
      <c r="H8" s="2"/>
      <c r="I8" s="107"/>
      <c r="J8" s="2"/>
      <c r="K8" s="2"/>
      <c r="L8" s="2"/>
      <c r="M8" s="2"/>
    </row>
    <row r="9" spans="1:13" ht="15.6" x14ac:dyDescent="0.25">
      <c r="A9" s="8"/>
      <c r="B9" s="1"/>
      <c r="C9" s="76"/>
      <c r="D9" s="108" t="s">
        <v>1504</v>
      </c>
      <c r="E9" s="75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76"/>
      <c r="D10" s="109" t="s">
        <v>31</v>
      </c>
      <c r="E10" s="75"/>
      <c r="F10" s="2"/>
      <c r="G10" s="2"/>
      <c r="H10" s="2"/>
      <c r="I10" s="110"/>
      <c r="J10" s="2"/>
      <c r="K10" s="2"/>
      <c r="L10" s="2"/>
      <c r="M10" s="2"/>
    </row>
    <row r="11" spans="1:13" x14ac:dyDescent="0.25">
      <c r="A11" s="8"/>
      <c r="B11" s="1"/>
      <c r="C11" s="111"/>
      <c r="D11" s="8"/>
      <c r="E11" s="112"/>
      <c r="F11" s="113"/>
      <c r="G11" s="113"/>
      <c r="H11" s="2"/>
      <c r="I11" s="7"/>
      <c r="J11" s="2"/>
      <c r="K11" s="2"/>
      <c r="L11" s="2"/>
      <c r="M11" s="2"/>
    </row>
    <row r="12" spans="1:13" ht="13.8" x14ac:dyDescent="0.25">
      <c r="A12" s="8"/>
      <c r="B12" s="114" t="s">
        <v>3</v>
      </c>
      <c r="C12" s="115" t="s">
        <v>805</v>
      </c>
      <c r="D12" s="103"/>
      <c r="E12" s="116"/>
      <c r="F12" s="117"/>
      <c r="G12" s="117"/>
      <c r="H12" s="118"/>
      <c r="I12" s="104"/>
      <c r="J12" s="104"/>
      <c r="K12" s="2"/>
      <c r="L12" s="2"/>
      <c r="M12" s="2"/>
    </row>
    <row r="13" spans="1:13" ht="13.8" x14ac:dyDescent="0.25">
      <c r="A13" s="8"/>
      <c r="B13" s="1"/>
      <c r="C13" s="119"/>
      <c r="D13" s="8"/>
      <c r="E13" s="74" t="s">
        <v>30</v>
      </c>
      <c r="F13" s="2"/>
      <c r="G13" s="106"/>
      <c r="H13" s="109"/>
      <c r="I13" s="106"/>
      <c r="J13" s="106"/>
      <c r="K13" s="2"/>
      <c r="L13" s="2"/>
      <c r="M13" s="2"/>
    </row>
    <row r="14" spans="1:13" x14ac:dyDescent="0.25">
      <c r="A14" s="120"/>
      <c r="B14" s="121"/>
      <c r="C14" s="76"/>
      <c r="D14" s="8"/>
      <c r="E14" s="122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23" t="s">
        <v>806</v>
      </c>
      <c r="D15" s="8"/>
      <c r="E15" s="7"/>
      <c r="F15" s="2"/>
      <c r="G15" s="2"/>
      <c r="H15" s="2"/>
      <c r="I15" s="123"/>
      <c r="J15" s="123"/>
      <c r="K15" s="2"/>
      <c r="L15" s="2"/>
      <c r="M15" s="2"/>
    </row>
    <row r="16" spans="1:13" ht="13.8" x14ac:dyDescent="0.25">
      <c r="A16" s="109"/>
      <c r="B16" s="124"/>
      <c r="C16" s="123" t="s">
        <v>34</v>
      </c>
      <c r="D16" s="125"/>
      <c r="E16" s="232" t="s">
        <v>807</v>
      </c>
      <c r="F16" s="233"/>
      <c r="G16" s="126" t="s">
        <v>29</v>
      </c>
      <c r="H16" s="125"/>
      <c r="I16" s="123"/>
      <c r="J16" s="123"/>
      <c r="K16" s="125"/>
      <c r="L16" s="125"/>
      <c r="M16" s="125"/>
    </row>
    <row r="17" spans="1:13" ht="13.8" x14ac:dyDescent="0.25">
      <c r="A17" s="109"/>
      <c r="B17" s="124"/>
      <c r="C17" s="123" t="s">
        <v>66</v>
      </c>
      <c r="D17" s="109"/>
      <c r="E17" s="232" t="s">
        <v>808</v>
      </c>
      <c r="F17" s="233"/>
      <c r="G17" s="126" t="s">
        <v>29</v>
      </c>
      <c r="H17" s="125"/>
      <c r="I17" s="123"/>
      <c r="J17" s="123"/>
      <c r="K17" s="125"/>
      <c r="L17" s="125"/>
      <c r="M17" s="125"/>
    </row>
    <row r="18" spans="1:13" ht="13.8" x14ac:dyDescent="0.25">
      <c r="A18" s="109"/>
      <c r="B18" s="124"/>
      <c r="C18" s="123" t="s">
        <v>18</v>
      </c>
      <c r="D18" s="109"/>
      <c r="E18" s="232" t="s">
        <v>809</v>
      </c>
      <c r="F18" s="233"/>
      <c r="G18" s="126" t="s">
        <v>19</v>
      </c>
      <c r="H18" s="125"/>
      <c r="I18" s="123"/>
      <c r="J18" s="123"/>
      <c r="K18" s="125"/>
      <c r="L18" s="125"/>
      <c r="M18" s="125"/>
    </row>
    <row r="19" spans="1:13" ht="13.8" x14ac:dyDescent="0.25">
      <c r="A19" s="8"/>
      <c r="B19" s="1"/>
      <c r="C19" s="127" t="s">
        <v>123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/>
      <c r="B20" s="1"/>
      <c r="C20" s="76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/>
      <c r="B21" s="1"/>
      <c r="C21" s="76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36" t="s">
        <v>4</v>
      </c>
      <c r="B22" s="238" t="s">
        <v>92</v>
      </c>
      <c r="C22" s="236" t="s">
        <v>65</v>
      </c>
      <c r="D22" s="236" t="s">
        <v>64</v>
      </c>
      <c r="E22" s="236" t="s">
        <v>63</v>
      </c>
      <c r="F22" s="236" t="s">
        <v>28</v>
      </c>
      <c r="G22" s="237"/>
      <c r="H22" s="237"/>
      <c r="I22" s="237"/>
      <c r="J22" s="236" t="s">
        <v>27</v>
      </c>
      <c r="K22" s="237"/>
      <c r="L22" s="237"/>
      <c r="M22" s="237"/>
    </row>
    <row r="23" spans="1:13" x14ac:dyDescent="0.25">
      <c r="A23" s="237"/>
      <c r="B23" s="239"/>
      <c r="C23" s="240"/>
      <c r="D23" s="236"/>
      <c r="E23" s="236"/>
      <c r="F23" s="236" t="s">
        <v>5</v>
      </c>
      <c r="G23" s="236" t="s">
        <v>62</v>
      </c>
      <c r="H23" s="237"/>
      <c r="I23" s="237"/>
      <c r="J23" s="236" t="s">
        <v>5</v>
      </c>
      <c r="K23" s="236" t="s">
        <v>62</v>
      </c>
      <c r="L23" s="237"/>
      <c r="M23" s="237"/>
    </row>
    <row r="24" spans="1:13" x14ac:dyDescent="0.25">
      <c r="A24" s="237"/>
      <c r="B24" s="239"/>
      <c r="C24" s="240"/>
      <c r="D24" s="236"/>
      <c r="E24" s="236"/>
      <c r="F24" s="237"/>
      <c r="G24" s="95" t="s">
        <v>61</v>
      </c>
      <c r="H24" s="95" t="s">
        <v>124</v>
      </c>
      <c r="I24" s="95" t="s">
        <v>60</v>
      </c>
      <c r="J24" s="237"/>
      <c r="K24" s="95" t="s">
        <v>61</v>
      </c>
      <c r="L24" s="95" t="s">
        <v>124</v>
      </c>
      <c r="M24" s="95" t="s">
        <v>60</v>
      </c>
    </row>
    <row r="25" spans="1:13" x14ac:dyDescent="0.25">
      <c r="A25" s="5">
        <v>1</v>
      </c>
      <c r="B25" s="97">
        <v>2</v>
      </c>
      <c r="C25" s="95">
        <v>3</v>
      </c>
      <c r="D25" s="95">
        <v>4</v>
      </c>
      <c r="E25" s="9">
        <v>5</v>
      </c>
      <c r="F25" s="96">
        <v>6</v>
      </c>
      <c r="G25" s="96">
        <v>7</v>
      </c>
      <c r="H25" s="96">
        <v>8</v>
      </c>
      <c r="I25" s="96">
        <v>9</v>
      </c>
      <c r="J25" s="96">
        <v>10</v>
      </c>
      <c r="K25" s="96">
        <v>11</v>
      </c>
      <c r="L25" s="96">
        <v>12</v>
      </c>
      <c r="M25" s="96">
        <v>13</v>
      </c>
    </row>
    <row r="26" spans="1:13" x14ac:dyDescent="0.25">
      <c r="A26" s="241" t="s">
        <v>810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</row>
    <row r="27" spans="1:13" x14ac:dyDescent="0.25">
      <c r="A27" s="242" t="s">
        <v>811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</row>
    <row r="28" spans="1:13" x14ac:dyDescent="0.25">
      <c r="A28" s="242" t="s">
        <v>812</v>
      </c>
      <c r="B28" s="235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</row>
    <row r="29" spans="1:13" ht="105" x14ac:dyDescent="0.25">
      <c r="A29" s="5"/>
      <c r="B29" s="48" t="s">
        <v>813</v>
      </c>
      <c r="C29" s="94" t="s">
        <v>814</v>
      </c>
      <c r="D29" s="9" t="s">
        <v>815</v>
      </c>
      <c r="E29" s="47" t="s">
        <v>816</v>
      </c>
      <c r="F29" s="129">
        <v>888.16</v>
      </c>
      <c r="G29" s="129">
        <v>120.9</v>
      </c>
      <c r="H29" s="129">
        <v>22.48</v>
      </c>
      <c r="I29" s="129">
        <v>0.32</v>
      </c>
      <c r="J29" s="128">
        <v>1332</v>
      </c>
      <c r="K29" s="128">
        <v>181</v>
      </c>
      <c r="L29" s="128">
        <v>34</v>
      </c>
      <c r="M29" s="128"/>
    </row>
    <row r="30" spans="1:13" ht="46.2" x14ac:dyDescent="0.25">
      <c r="A30" s="5"/>
      <c r="B30" s="48" t="s">
        <v>817</v>
      </c>
      <c r="C30" s="94" t="s">
        <v>818</v>
      </c>
      <c r="D30" s="9" t="s">
        <v>71</v>
      </c>
      <c r="E30" s="49">
        <v>-4.7699999999999999E-2</v>
      </c>
      <c r="F30" s="129">
        <v>17433.5</v>
      </c>
      <c r="G30" s="128"/>
      <c r="H30" s="128"/>
      <c r="I30" s="128"/>
      <c r="J30" s="128">
        <v>-832</v>
      </c>
      <c r="K30" s="128"/>
      <c r="L30" s="128"/>
      <c r="M30" s="128"/>
    </row>
    <row r="31" spans="1:13" ht="72.599999999999994" x14ac:dyDescent="0.25">
      <c r="A31" s="5"/>
      <c r="B31" s="48" t="s">
        <v>93</v>
      </c>
      <c r="C31" s="94" t="s">
        <v>819</v>
      </c>
      <c r="D31" s="9" t="s">
        <v>78</v>
      </c>
      <c r="E31" s="49">
        <v>47.7</v>
      </c>
      <c r="F31" s="129">
        <v>49.55</v>
      </c>
      <c r="G31" s="128"/>
      <c r="H31" s="128"/>
      <c r="I31" s="128"/>
      <c r="J31" s="128">
        <v>2364</v>
      </c>
      <c r="K31" s="128"/>
      <c r="L31" s="128"/>
      <c r="M31" s="128"/>
    </row>
    <row r="32" spans="1:13" x14ac:dyDescent="0.25">
      <c r="A32" s="242" t="s">
        <v>820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</row>
    <row r="33" spans="1:13" ht="105" x14ac:dyDescent="0.25">
      <c r="A33" s="5"/>
      <c r="B33" s="48" t="s">
        <v>821</v>
      </c>
      <c r="C33" s="94" t="s">
        <v>822</v>
      </c>
      <c r="D33" s="9" t="s">
        <v>815</v>
      </c>
      <c r="E33" s="47" t="s">
        <v>816</v>
      </c>
      <c r="F33" s="129">
        <v>961.56</v>
      </c>
      <c r="G33" s="129">
        <v>63.14</v>
      </c>
      <c r="H33" s="129">
        <v>20.3</v>
      </c>
      <c r="I33" s="129">
        <v>0.32</v>
      </c>
      <c r="J33" s="128">
        <v>1442</v>
      </c>
      <c r="K33" s="128">
        <v>95</v>
      </c>
      <c r="L33" s="128">
        <v>30</v>
      </c>
      <c r="M33" s="128"/>
    </row>
    <row r="34" spans="1:13" ht="46.2" x14ac:dyDescent="0.25">
      <c r="A34" s="5"/>
      <c r="B34" s="48" t="s">
        <v>823</v>
      </c>
      <c r="C34" s="94" t="s">
        <v>824</v>
      </c>
      <c r="D34" s="9" t="s">
        <v>71</v>
      </c>
      <c r="E34" s="49">
        <v>-0.03</v>
      </c>
      <c r="F34" s="129">
        <v>39311.65</v>
      </c>
      <c r="G34" s="128"/>
      <c r="H34" s="128"/>
      <c r="I34" s="128"/>
      <c r="J34" s="128">
        <v>-1179</v>
      </c>
      <c r="K34" s="128"/>
      <c r="L34" s="128"/>
      <c r="M34" s="128"/>
    </row>
    <row r="35" spans="1:13" ht="72.599999999999994" x14ac:dyDescent="0.25">
      <c r="A35" s="5"/>
      <c r="B35" s="48" t="s">
        <v>93</v>
      </c>
      <c r="C35" s="94" t="s">
        <v>825</v>
      </c>
      <c r="D35" s="9" t="s">
        <v>78</v>
      </c>
      <c r="E35" s="49">
        <v>30</v>
      </c>
      <c r="F35" s="129">
        <v>47.33</v>
      </c>
      <c r="G35" s="128"/>
      <c r="H35" s="128"/>
      <c r="I35" s="128"/>
      <c r="J35" s="128">
        <v>1420</v>
      </c>
      <c r="K35" s="128"/>
      <c r="L35" s="128"/>
      <c r="M35" s="128"/>
    </row>
    <row r="36" spans="1:13" x14ac:dyDescent="0.25">
      <c r="A36" s="242" t="s">
        <v>826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</row>
    <row r="37" spans="1:13" ht="57" x14ac:dyDescent="0.25">
      <c r="A37" s="5"/>
      <c r="B37" s="48" t="s">
        <v>827</v>
      </c>
      <c r="C37" s="94" t="s">
        <v>828</v>
      </c>
      <c r="D37" s="9" t="s">
        <v>815</v>
      </c>
      <c r="E37" s="47" t="s">
        <v>829</v>
      </c>
      <c r="F37" s="129">
        <v>417.46</v>
      </c>
      <c r="G37" s="129">
        <v>79.650000000000006</v>
      </c>
      <c r="H37" s="129">
        <v>10.15</v>
      </c>
      <c r="I37" s="129">
        <v>0.16</v>
      </c>
      <c r="J37" s="128">
        <v>134</v>
      </c>
      <c r="K37" s="128">
        <v>25</v>
      </c>
      <c r="L37" s="128">
        <v>3</v>
      </c>
      <c r="M37" s="128"/>
    </row>
    <row r="38" spans="1:13" ht="82.2" x14ac:dyDescent="0.25">
      <c r="A38" s="5"/>
      <c r="B38" s="48" t="s">
        <v>830</v>
      </c>
      <c r="C38" s="94" t="s">
        <v>831</v>
      </c>
      <c r="D38" s="9" t="s">
        <v>815</v>
      </c>
      <c r="E38" s="47" t="s">
        <v>829</v>
      </c>
      <c r="F38" s="129">
        <v>1261.82</v>
      </c>
      <c r="G38" s="129">
        <v>97.9</v>
      </c>
      <c r="H38" s="129">
        <v>13.36</v>
      </c>
      <c r="I38" s="129">
        <v>0.32</v>
      </c>
      <c r="J38" s="128">
        <v>404</v>
      </c>
      <c r="K38" s="128">
        <v>31</v>
      </c>
      <c r="L38" s="128">
        <v>4</v>
      </c>
      <c r="M38" s="128"/>
    </row>
    <row r="39" spans="1:13" x14ac:dyDescent="0.25">
      <c r="A39" s="242" t="s">
        <v>832</v>
      </c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</row>
    <row r="40" spans="1:13" ht="90" x14ac:dyDescent="0.25">
      <c r="A40" s="5"/>
      <c r="B40" s="48" t="s">
        <v>833</v>
      </c>
      <c r="C40" s="94" t="s">
        <v>834</v>
      </c>
      <c r="D40" s="9" t="s">
        <v>69</v>
      </c>
      <c r="E40" s="47" t="s">
        <v>835</v>
      </c>
      <c r="F40" s="129">
        <v>403.73</v>
      </c>
      <c r="G40" s="129">
        <v>179.75</v>
      </c>
      <c r="H40" s="129">
        <v>223.98</v>
      </c>
      <c r="I40" s="129">
        <v>17.79</v>
      </c>
      <c r="J40" s="128">
        <v>12</v>
      </c>
      <c r="K40" s="128">
        <v>5</v>
      </c>
      <c r="L40" s="128">
        <v>7</v>
      </c>
      <c r="M40" s="128">
        <v>1</v>
      </c>
    </row>
    <row r="41" spans="1:13" ht="180" x14ac:dyDescent="0.25">
      <c r="A41" s="5"/>
      <c r="B41" s="48" t="s">
        <v>836</v>
      </c>
      <c r="C41" s="94" t="s">
        <v>837</v>
      </c>
      <c r="D41" s="9" t="s">
        <v>838</v>
      </c>
      <c r="E41" s="47" t="s">
        <v>839</v>
      </c>
      <c r="F41" s="129">
        <v>47.28</v>
      </c>
      <c r="G41" s="129">
        <v>47.28</v>
      </c>
      <c r="H41" s="128"/>
      <c r="I41" s="128"/>
      <c r="J41" s="128">
        <v>1</v>
      </c>
      <c r="K41" s="128">
        <v>1</v>
      </c>
      <c r="L41" s="128"/>
      <c r="M41" s="128"/>
    </row>
    <row r="42" spans="1:13" ht="212.4" x14ac:dyDescent="0.25">
      <c r="A42" s="5"/>
      <c r="B42" s="48" t="s">
        <v>840</v>
      </c>
      <c r="C42" s="94" t="s">
        <v>841</v>
      </c>
      <c r="D42" s="9" t="s">
        <v>838</v>
      </c>
      <c r="E42" s="47" t="s">
        <v>835</v>
      </c>
      <c r="F42" s="129">
        <v>26.85</v>
      </c>
      <c r="G42" s="128"/>
      <c r="H42" s="129">
        <v>26.85</v>
      </c>
      <c r="I42" s="128"/>
      <c r="J42" s="128">
        <v>1</v>
      </c>
      <c r="K42" s="128"/>
      <c r="L42" s="128">
        <v>1</v>
      </c>
      <c r="M42" s="128"/>
    </row>
    <row r="43" spans="1:13" x14ac:dyDescent="0.25">
      <c r="A43" s="242" t="s">
        <v>842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</row>
    <row r="44" spans="1:13" ht="101.4" x14ac:dyDescent="0.25">
      <c r="A44" s="5"/>
      <c r="B44" s="48" t="s">
        <v>843</v>
      </c>
      <c r="C44" s="94" t="s">
        <v>844</v>
      </c>
      <c r="D44" s="9" t="s">
        <v>100</v>
      </c>
      <c r="E44" s="47" t="s">
        <v>845</v>
      </c>
      <c r="F44" s="129">
        <v>84.31</v>
      </c>
      <c r="G44" s="129">
        <v>33.57</v>
      </c>
      <c r="H44" s="129">
        <v>23.68</v>
      </c>
      <c r="I44" s="128"/>
      <c r="J44" s="128">
        <v>177</v>
      </c>
      <c r="K44" s="128">
        <v>70</v>
      </c>
      <c r="L44" s="128">
        <v>50</v>
      </c>
      <c r="M44" s="128"/>
    </row>
    <row r="45" spans="1:13" ht="61.2" x14ac:dyDescent="0.25">
      <c r="A45" s="5"/>
      <c r="B45" s="48" t="s">
        <v>846</v>
      </c>
      <c r="C45" s="94" t="s">
        <v>847</v>
      </c>
      <c r="D45" s="9" t="s">
        <v>74</v>
      </c>
      <c r="E45" s="49">
        <v>1</v>
      </c>
      <c r="F45" s="129">
        <v>1466.41</v>
      </c>
      <c r="G45" s="128"/>
      <c r="H45" s="128"/>
      <c r="I45" s="128"/>
      <c r="J45" s="128">
        <v>1466</v>
      </c>
      <c r="K45" s="128"/>
      <c r="L45" s="128"/>
      <c r="M45" s="128"/>
    </row>
    <row r="46" spans="1:13" ht="90" x14ac:dyDescent="0.25">
      <c r="A46" s="5"/>
      <c r="B46" s="48" t="s">
        <v>848</v>
      </c>
      <c r="C46" s="94" t="s">
        <v>849</v>
      </c>
      <c r="D46" s="9" t="s">
        <v>58</v>
      </c>
      <c r="E46" s="49">
        <v>1</v>
      </c>
      <c r="F46" s="129">
        <v>19.84</v>
      </c>
      <c r="G46" s="129">
        <v>15.52</v>
      </c>
      <c r="H46" s="129">
        <v>3.56</v>
      </c>
      <c r="I46" s="128"/>
      <c r="J46" s="128">
        <v>20</v>
      </c>
      <c r="K46" s="128">
        <v>16</v>
      </c>
      <c r="L46" s="128">
        <v>4</v>
      </c>
      <c r="M46" s="128"/>
    </row>
    <row r="47" spans="1:13" ht="82.2" x14ac:dyDescent="0.25">
      <c r="A47" s="5"/>
      <c r="B47" s="48" t="s">
        <v>850</v>
      </c>
      <c r="C47" s="94" t="s">
        <v>851</v>
      </c>
      <c r="D47" s="9" t="s">
        <v>57</v>
      </c>
      <c r="E47" s="49">
        <v>1</v>
      </c>
      <c r="F47" s="129">
        <v>450.54</v>
      </c>
      <c r="G47" s="128"/>
      <c r="H47" s="128"/>
      <c r="I47" s="128"/>
      <c r="J47" s="128">
        <v>451</v>
      </c>
      <c r="K47" s="128"/>
      <c r="L47" s="128"/>
      <c r="M47" s="128"/>
    </row>
    <row r="48" spans="1:13" x14ac:dyDescent="0.25">
      <c r="A48" s="242" t="s">
        <v>852</v>
      </c>
      <c r="B48" s="235"/>
      <c r="C48" s="235"/>
      <c r="D48" s="235"/>
      <c r="E48" s="235"/>
      <c r="F48" s="235"/>
      <c r="G48" s="235"/>
      <c r="H48" s="235"/>
      <c r="I48" s="235"/>
      <c r="J48" s="235"/>
      <c r="K48" s="235"/>
      <c r="L48" s="235"/>
      <c r="M48" s="235"/>
    </row>
    <row r="49" spans="1:13" ht="112.8" x14ac:dyDescent="0.25">
      <c r="A49" s="5"/>
      <c r="B49" s="48" t="s">
        <v>853</v>
      </c>
      <c r="C49" s="94" t="s">
        <v>854</v>
      </c>
      <c r="D49" s="9" t="s">
        <v>81</v>
      </c>
      <c r="E49" s="47" t="s">
        <v>855</v>
      </c>
      <c r="F49" s="129">
        <v>940.07</v>
      </c>
      <c r="G49" s="129">
        <v>761.71</v>
      </c>
      <c r="H49" s="129">
        <v>178.36</v>
      </c>
      <c r="I49" s="129">
        <v>36.619999999999997</v>
      </c>
      <c r="J49" s="128">
        <v>85</v>
      </c>
      <c r="K49" s="128">
        <v>69</v>
      </c>
      <c r="L49" s="128">
        <v>16</v>
      </c>
      <c r="M49" s="128">
        <v>3</v>
      </c>
    </row>
    <row r="50" spans="1:13" ht="70.8" x14ac:dyDescent="0.25">
      <c r="A50" s="5"/>
      <c r="B50" s="48" t="s">
        <v>856</v>
      </c>
      <c r="C50" s="94" t="s">
        <v>857</v>
      </c>
      <c r="D50" s="9" t="s">
        <v>85</v>
      </c>
      <c r="E50" s="49">
        <v>1.8</v>
      </c>
      <c r="F50" s="129">
        <v>495.3</v>
      </c>
      <c r="G50" s="129">
        <v>114.13</v>
      </c>
      <c r="H50" s="129">
        <v>381.17</v>
      </c>
      <c r="I50" s="129">
        <v>35.299999999999997</v>
      </c>
      <c r="J50" s="128">
        <v>892</v>
      </c>
      <c r="K50" s="128">
        <v>205</v>
      </c>
      <c r="L50" s="128">
        <v>687</v>
      </c>
      <c r="M50" s="128">
        <v>64</v>
      </c>
    </row>
    <row r="51" spans="1:13" ht="180" x14ac:dyDescent="0.25">
      <c r="A51" s="5"/>
      <c r="B51" s="48" t="s">
        <v>836</v>
      </c>
      <c r="C51" s="94" t="s">
        <v>837</v>
      </c>
      <c r="D51" s="9" t="s">
        <v>838</v>
      </c>
      <c r="E51" s="47" t="s">
        <v>858</v>
      </c>
      <c r="F51" s="129">
        <v>47.28</v>
      </c>
      <c r="G51" s="129">
        <v>47.28</v>
      </c>
      <c r="H51" s="128"/>
      <c r="I51" s="128"/>
      <c r="J51" s="128">
        <v>266</v>
      </c>
      <c r="K51" s="128">
        <v>266</v>
      </c>
      <c r="L51" s="128"/>
      <c r="M51" s="128"/>
    </row>
    <row r="52" spans="1:13" ht="212.4" x14ac:dyDescent="0.25">
      <c r="A52" s="5"/>
      <c r="B52" s="48" t="s">
        <v>840</v>
      </c>
      <c r="C52" s="94" t="s">
        <v>841</v>
      </c>
      <c r="D52" s="9" t="s">
        <v>838</v>
      </c>
      <c r="E52" s="47" t="s">
        <v>859</v>
      </c>
      <c r="F52" s="129">
        <v>26.85</v>
      </c>
      <c r="G52" s="128"/>
      <c r="H52" s="129">
        <v>26.85</v>
      </c>
      <c r="I52" s="128"/>
      <c r="J52" s="128">
        <v>151</v>
      </c>
      <c r="K52" s="128"/>
      <c r="L52" s="128">
        <v>151</v>
      </c>
      <c r="M52" s="128"/>
    </row>
    <row r="53" spans="1:13" x14ac:dyDescent="0.25">
      <c r="A53" s="242" t="s">
        <v>860</v>
      </c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</row>
    <row r="54" spans="1:13" ht="74.400000000000006" x14ac:dyDescent="0.25">
      <c r="A54" s="5"/>
      <c r="B54" s="48" t="s">
        <v>861</v>
      </c>
      <c r="C54" s="94" t="s">
        <v>862</v>
      </c>
      <c r="D54" s="9" t="s">
        <v>863</v>
      </c>
      <c r="E54" s="47" t="s">
        <v>864</v>
      </c>
      <c r="F54" s="129">
        <v>10332.14</v>
      </c>
      <c r="G54" s="129">
        <v>2043.74</v>
      </c>
      <c r="H54" s="129">
        <v>1064</v>
      </c>
      <c r="I54" s="129">
        <v>74.8</v>
      </c>
      <c r="J54" s="128">
        <v>2790</v>
      </c>
      <c r="K54" s="128">
        <v>552</v>
      </c>
      <c r="L54" s="128">
        <v>287</v>
      </c>
      <c r="M54" s="128">
        <v>20</v>
      </c>
    </row>
    <row r="55" spans="1:13" ht="46.2" x14ac:dyDescent="0.25">
      <c r="A55" s="5"/>
      <c r="B55" s="48" t="s">
        <v>865</v>
      </c>
      <c r="C55" s="94" t="s">
        <v>866</v>
      </c>
      <c r="D55" s="9" t="s">
        <v>73</v>
      </c>
      <c r="E55" s="49">
        <v>-0.621</v>
      </c>
      <c r="F55" s="129">
        <v>624.80999999999995</v>
      </c>
      <c r="G55" s="128"/>
      <c r="H55" s="128"/>
      <c r="I55" s="128"/>
      <c r="J55" s="128">
        <v>-388</v>
      </c>
      <c r="K55" s="128"/>
      <c r="L55" s="128"/>
      <c r="M55" s="128"/>
    </row>
    <row r="56" spans="1:13" ht="46.2" x14ac:dyDescent="0.25">
      <c r="A56" s="5"/>
      <c r="B56" s="48" t="s">
        <v>867</v>
      </c>
      <c r="C56" s="94" t="s">
        <v>868</v>
      </c>
      <c r="D56" s="9" t="s">
        <v>73</v>
      </c>
      <c r="E56" s="49">
        <v>0.621</v>
      </c>
      <c r="F56" s="129">
        <v>650.34</v>
      </c>
      <c r="G56" s="128"/>
      <c r="H56" s="128"/>
      <c r="I56" s="128"/>
      <c r="J56" s="128">
        <v>404</v>
      </c>
      <c r="K56" s="128"/>
      <c r="L56" s="128"/>
      <c r="M56" s="128"/>
    </row>
    <row r="57" spans="1:13" ht="46.2" x14ac:dyDescent="0.25">
      <c r="A57" s="5"/>
      <c r="B57" s="48" t="s">
        <v>869</v>
      </c>
      <c r="C57" s="94" t="s">
        <v>870</v>
      </c>
      <c r="D57" s="9" t="s">
        <v>71</v>
      </c>
      <c r="E57" s="49">
        <v>-2.4299999999999999E-2</v>
      </c>
      <c r="F57" s="129">
        <v>7601.69</v>
      </c>
      <c r="G57" s="128"/>
      <c r="H57" s="128"/>
      <c r="I57" s="128"/>
      <c r="J57" s="128">
        <v>-185</v>
      </c>
      <c r="K57" s="128"/>
      <c r="L57" s="128"/>
      <c r="M57" s="128"/>
    </row>
    <row r="58" spans="1:13" ht="59.4" x14ac:dyDescent="0.25">
      <c r="A58" s="5"/>
      <c r="B58" s="48" t="s">
        <v>871</v>
      </c>
      <c r="C58" s="94" t="s">
        <v>870</v>
      </c>
      <c r="D58" s="9" t="s">
        <v>71</v>
      </c>
      <c r="E58" s="47" t="s">
        <v>872</v>
      </c>
      <c r="F58" s="129">
        <v>7601.69</v>
      </c>
      <c r="G58" s="128"/>
      <c r="H58" s="128"/>
      <c r="I58" s="128"/>
      <c r="J58" s="128">
        <v>53</v>
      </c>
      <c r="K58" s="128"/>
      <c r="L58" s="128"/>
      <c r="M58" s="128"/>
    </row>
    <row r="59" spans="1:13" ht="59.4" x14ac:dyDescent="0.25">
      <c r="A59" s="5"/>
      <c r="B59" s="48" t="s">
        <v>873</v>
      </c>
      <c r="C59" s="94" t="s">
        <v>874</v>
      </c>
      <c r="D59" s="9" t="s">
        <v>71</v>
      </c>
      <c r="E59" s="47" t="s">
        <v>875</v>
      </c>
      <c r="F59" s="129">
        <v>7390</v>
      </c>
      <c r="G59" s="128"/>
      <c r="H59" s="128"/>
      <c r="I59" s="128"/>
      <c r="J59" s="128">
        <v>296</v>
      </c>
      <c r="K59" s="128"/>
      <c r="L59" s="128"/>
      <c r="M59" s="128"/>
    </row>
    <row r="60" spans="1:13" ht="59.4" x14ac:dyDescent="0.25">
      <c r="A60" s="5"/>
      <c r="B60" s="48" t="s">
        <v>876</v>
      </c>
      <c r="C60" s="94" t="s">
        <v>877</v>
      </c>
      <c r="D60" s="9" t="s">
        <v>78</v>
      </c>
      <c r="E60" s="47" t="s">
        <v>878</v>
      </c>
      <c r="F60" s="129">
        <v>11.39</v>
      </c>
      <c r="G60" s="128"/>
      <c r="H60" s="128"/>
      <c r="I60" s="128"/>
      <c r="J60" s="128">
        <v>4</v>
      </c>
      <c r="K60" s="128"/>
      <c r="L60" s="128"/>
      <c r="M60" s="128"/>
    </row>
    <row r="61" spans="1:13" ht="85.8" x14ac:dyDescent="0.25">
      <c r="A61" s="5"/>
      <c r="B61" s="48" t="s">
        <v>879</v>
      </c>
      <c r="C61" s="94" t="s">
        <v>880</v>
      </c>
      <c r="D61" s="9" t="s">
        <v>881</v>
      </c>
      <c r="E61" s="47" t="s">
        <v>882</v>
      </c>
      <c r="F61" s="129">
        <v>2722.42</v>
      </c>
      <c r="G61" s="129">
        <v>1137.3800000000001</v>
      </c>
      <c r="H61" s="129">
        <v>182.31</v>
      </c>
      <c r="I61" s="129">
        <v>78.56</v>
      </c>
      <c r="J61" s="128">
        <v>1470</v>
      </c>
      <c r="K61" s="128">
        <v>614</v>
      </c>
      <c r="L61" s="128">
        <v>98</v>
      </c>
      <c r="M61" s="128">
        <v>42</v>
      </c>
    </row>
    <row r="62" spans="1:13" x14ac:dyDescent="0.25">
      <c r="A62" s="242" t="s">
        <v>883</v>
      </c>
      <c r="B62" s="235"/>
      <c r="C62" s="235"/>
      <c r="D62" s="235"/>
      <c r="E62" s="235"/>
      <c r="F62" s="235"/>
      <c r="G62" s="235"/>
      <c r="H62" s="235"/>
      <c r="I62" s="235"/>
      <c r="J62" s="235"/>
      <c r="K62" s="235"/>
      <c r="L62" s="235"/>
      <c r="M62" s="235"/>
    </row>
    <row r="63" spans="1:13" ht="101.4" x14ac:dyDescent="0.25">
      <c r="A63" s="5"/>
      <c r="B63" s="48" t="s">
        <v>884</v>
      </c>
      <c r="C63" s="94" t="s">
        <v>885</v>
      </c>
      <c r="D63" s="9" t="s">
        <v>815</v>
      </c>
      <c r="E63" s="47" t="s">
        <v>886</v>
      </c>
      <c r="F63" s="129">
        <v>1690.52</v>
      </c>
      <c r="G63" s="129">
        <v>536.79999999999995</v>
      </c>
      <c r="H63" s="129">
        <v>16.93</v>
      </c>
      <c r="I63" s="129">
        <v>0.32</v>
      </c>
      <c r="J63" s="128">
        <v>913</v>
      </c>
      <c r="K63" s="128">
        <v>290</v>
      </c>
      <c r="L63" s="128">
        <v>9</v>
      </c>
      <c r="M63" s="128"/>
    </row>
    <row r="64" spans="1:13" x14ac:dyDescent="0.25">
      <c r="A64" s="242" t="s">
        <v>887</v>
      </c>
      <c r="B64" s="235"/>
      <c r="C64" s="235"/>
      <c r="D64" s="235"/>
      <c r="E64" s="235"/>
      <c r="F64" s="235"/>
      <c r="G64" s="235"/>
      <c r="H64" s="235"/>
      <c r="I64" s="235"/>
      <c r="J64" s="235"/>
      <c r="K64" s="235"/>
      <c r="L64" s="235"/>
      <c r="M64" s="235"/>
    </row>
    <row r="65" spans="1:13" ht="68.400000000000006" x14ac:dyDescent="0.25">
      <c r="A65" s="5"/>
      <c r="B65" s="48" t="s">
        <v>888</v>
      </c>
      <c r="C65" s="94" t="s">
        <v>889</v>
      </c>
      <c r="D65" s="9" t="s">
        <v>890</v>
      </c>
      <c r="E65" s="47" t="s">
        <v>891</v>
      </c>
      <c r="F65" s="129">
        <v>79747.23</v>
      </c>
      <c r="G65" s="129">
        <v>5566.58</v>
      </c>
      <c r="H65" s="129">
        <v>8517.3700000000008</v>
      </c>
      <c r="I65" s="129">
        <v>523.04</v>
      </c>
      <c r="J65" s="128">
        <v>399</v>
      </c>
      <c r="K65" s="128">
        <v>28</v>
      </c>
      <c r="L65" s="128">
        <v>43</v>
      </c>
      <c r="M65" s="128">
        <v>3</v>
      </c>
    </row>
    <row r="66" spans="1:13" ht="59.4" x14ac:dyDescent="0.25">
      <c r="A66" s="5"/>
      <c r="B66" s="48" t="s">
        <v>892</v>
      </c>
      <c r="C66" s="94" t="s">
        <v>874</v>
      </c>
      <c r="D66" s="9" t="s">
        <v>71</v>
      </c>
      <c r="E66" s="47" t="s">
        <v>893</v>
      </c>
      <c r="F66" s="129">
        <v>7390</v>
      </c>
      <c r="G66" s="128"/>
      <c r="H66" s="128"/>
      <c r="I66" s="128"/>
      <c r="J66" s="128">
        <v>44</v>
      </c>
      <c r="K66" s="128"/>
      <c r="L66" s="128"/>
      <c r="M66" s="128"/>
    </row>
    <row r="67" spans="1:13" ht="53.4" x14ac:dyDescent="0.25">
      <c r="A67" s="5"/>
      <c r="B67" s="48" t="s">
        <v>894</v>
      </c>
      <c r="C67" s="94" t="s">
        <v>895</v>
      </c>
      <c r="D67" s="9" t="s">
        <v>81</v>
      </c>
      <c r="E67" s="47" t="s">
        <v>896</v>
      </c>
      <c r="F67" s="129">
        <v>4671.8999999999996</v>
      </c>
      <c r="G67" s="129">
        <v>2201.0300000000002</v>
      </c>
      <c r="H67" s="129">
        <v>339.3</v>
      </c>
      <c r="I67" s="129">
        <v>32.65</v>
      </c>
      <c r="J67" s="128">
        <v>210</v>
      </c>
      <c r="K67" s="128">
        <v>99</v>
      </c>
      <c r="L67" s="128">
        <v>15</v>
      </c>
      <c r="M67" s="128">
        <v>1</v>
      </c>
    </row>
    <row r="68" spans="1:13" ht="114.6" x14ac:dyDescent="0.25">
      <c r="A68" s="5"/>
      <c r="B68" s="48" t="s">
        <v>897</v>
      </c>
      <c r="C68" s="94" t="s">
        <v>898</v>
      </c>
      <c r="D68" s="9" t="s">
        <v>81</v>
      </c>
      <c r="E68" s="47" t="s">
        <v>899</v>
      </c>
      <c r="F68" s="129">
        <v>14356.4</v>
      </c>
      <c r="G68" s="129">
        <v>4405.3999999999996</v>
      </c>
      <c r="H68" s="129">
        <v>134.4</v>
      </c>
      <c r="I68" s="129">
        <v>15.6</v>
      </c>
      <c r="J68" s="128">
        <v>646</v>
      </c>
      <c r="K68" s="128">
        <v>198</v>
      </c>
      <c r="L68" s="128">
        <v>6</v>
      </c>
      <c r="M68" s="128">
        <v>1</v>
      </c>
    </row>
    <row r="69" spans="1:13" ht="46.2" x14ac:dyDescent="0.25">
      <c r="A69" s="5"/>
      <c r="B69" s="48" t="s">
        <v>900</v>
      </c>
      <c r="C69" s="94" t="s">
        <v>901</v>
      </c>
      <c r="D69" s="9" t="s">
        <v>902</v>
      </c>
      <c r="E69" s="47" t="s">
        <v>667</v>
      </c>
      <c r="F69" s="129">
        <v>267.38</v>
      </c>
      <c r="G69" s="129">
        <v>140.91999999999999</v>
      </c>
      <c r="H69" s="129">
        <v>4.37</v>
      </c>
      <c r="I69" s="128"/>
      <c r="J69" s="128">
        <v>43</v>
      </c>
      <c r="K69" s="128">
        <v>23</v>
      </c>
      <c r="L69" s="128">
        <v>1</v>
      </c>
      <c r="M69" s="128"/>
    </row>
    <row r="70" spans="1:13" ht="46.2" x14ac:dyDescent="0.25">
      <c r="A70" s="5"/>
      <c r="B70" s="48" t="s">
        <v>903</v>
      </c>
      <c r="C70" s="94" t="s">
        <v>904</v>
      </c>
      <c r="D70" s="9" t="s">
        <v>73</v>
      </c>
      <c r="E70" s="47" t="s">
        <v>905</v>
      </c>
      <c r="F70" s="129">
        <v>763.06</v>
      </c>
      <c r="G70" s="128"/>
      <c r="H70" s="128"/>
      <c r="I70" s="128"/>
      <c r="J70" s="128">
        <v>-23</v>
      </c>
      <c r="K70" s="128"/>
      <c r="L70" s="128"/>
      <c r="M70" s="128"/>
    </row>
    <row r="71" spans="1:13" ht="46.2" x14ac:dyDescent="0.25">
      <c r="A71" s="5"/>
      <c r="B71" s="48" t="s">
        <v>906</v>
      </c>
      <c r="C71" s="94" t="s">
        <v>907</v>
      </c>
      <c r="D71" s="9" t="s">
        <v>73</v>
      </c>
      <c r="E71" s="47" t="s">
        <v>908</v>
      </c>
      <c r="F71" s="129">
        <v>707.88</v>
      </c>
      <c r="G71" s="128"/>
      <c r="H71" s="128"/>
      <c r="I71" s="128"/>
      <c r="J71" s="128">
        <v>21</v>
      </c>
      <c r="K71" s="128"/>
      <c r="L71" s="128"/>
      <c r="M71" s="128"/>
    </row>
    <row r="72" spans="1:13" ht="82.2" x14ac:dyDescent="0.25">
      <c r="A72" s="5"/>
      <c r="B72" s="48" t="s">
        <v>909</v>
      </c>
      <c r="C72" s="94" t="s">
        <v>910</v>
      </c>
      <c r="D72" s="9" t="s">
        <v>815</v>
      </c>
      <c r="E72" s="47" t="s">
        <v>164</v>
      </c>
      <c r="F72" s="129">
        <v>2387.62</v>
      </c>
      <c r="G72" s="129">
        <v>651.91</v>
      </c>
      <c r="H72" s="129">
        <v>12.41</v>
      </c>
      <c r="I72" s="129">
        <v>0.16</v>
      </c>
      <c r="J72" s="128">
        <v>48</v>
      </c>
      <c r="K72" s="128">
        <v>13</v>
      </c>
      <c r="L72" s="128"/>
      <c r="M72" s="128"/>
    </row>
    <row r="73" spans="1:13" ht="46.2" x14ac:dyDescent="0.25">
      <c r="A73" s="5"/>
      <c r="B73" s="48" t="s">
        <v>911</v>
      </c>
      <c r="C73" s="94" t="s">
        <v>912</v>
      </c>
      <c r="D73" s="9" t="s">
        <v>71</v>
      </c>
      <c r="E73" s="49">
        <v>-4.0000000000000002E-4</v>
      </c>
      <c r="F73" s="129">
        <v>16871.82</v>
      </c>
      <c r="G73" s="128"/>
      <c r="H73" s="128"/>
      <c r="I73" s="128"/>
      <c r="J73" s="128">
        <v>-7</v>
      </c>
      <c r="K73" s="128"/>
      <c r="L73" s="128"/>
      <c r="M73" s="128"/>
    </row>
    <row r="74" spans="1:13" ht="46.2" x14ac:dyDescent="0.25">
      <c r="A74" s="5"/>
      <c r="B74" s="48" t="s">
        <v>913</v>
      </c>
      <c r="C74" s="94" t="s">
        <v>914</v>
      </c>
      <c r="D74" s="9" t="s">
        <v>78</v>
      </c>
      <c r="E74" s="49">
        <v>0.4</v>
      </c>
      <c r="F74" s="129">
        <v>35.700000000000003</v>
      </c>
      <c r="G74" s="128"/>
      <c r="H74" s="128"/>
      <c r="I74" s="128"/>
      <c r="J74" s="128">
        <v>14</v>
      </c>
      <c r="K74" s="128"/>
      <c r="L74" s="128"/>
      <c r="M74" s="128"/>
    </row>
    <row r="75" spans="1:13" x14ac:dyDescent="0.25">
      <c r="A75" s="242" t="s">
        <v>915</v>
      </c>
      <c r="B75" s="235"/>
      <c r="C75" s="235"/>
      <c r="D75" s="235"/>
      <c r="E75" s="235"/>
      <c r="F75" s="235"/>
      <c r="G75" s="235"/>
      <c r="H75" s="235"/>
      <c r="I75" s="235"/>
      <c r="J75" s="235"/>
      <c r="K75" s="235"/>
      <c r="L75" s="235"/>
      <c r="M75" s="235"/>
    </row>
    <row r="76" spans="1:13" ht="70.8" x14ac:dyDescent="0.25">
      <c r="A76" s="5"/>
      <c r="B76" s="48" t="s">
        <v>916</v>
      </c>
      <c r="C76" s="94" t="s">
        <v>917</v>
      </c>
      <c r="D76" s="9" t="s">
        <v>918</v>
      </c>
      <c r="E76" s="47" t="s">
        <v>919</v>
      </c>
      <c r="F76" s="129">
        <v>4.99</v>
      </c>
      <c r="G76" s="129">
        <v>4.29</v>
      </c>
      <c r="H76" s="129">
        <v>0.7</v>
      </c>
      <c r="I76" s="128"/>
      <c r="J76" s="128">
        <v>16</v>
      </c>
      <c r="K76" s="128">
        <v>14</v>
      </c>
      <c r="L76" s="128">
        <v>2</v>
      </c>
      <c r="M76" s="128"/>
    </row>
    <row r="77" spans="1:13" ht="52.2" x14ac:dyDescent="0.25">
      <c r="A77" s="5"/>
      <c r="B77" s="48" t="s">
        <v>920</v>
      </c>
      <c r="C77" s="94" t="s">
        <v>921</v>
      </c>
      <c r="D77" s="9" t="s">
        <v>922</v>
      </c>
      <c r="E77" s="47" t="s">
        <v>923</v>
      </c>
      <c r="F77" s="129">
        <v>1240.97</v>
      </c>
      <c r="G77" s="129">
        <v>1013.93</v>
      </c>
      <c r="H77" s="129">
        <v>176.49</v>
      </c>
      <c r="I77" s="129">
        <v>12.38</v>
      </c>
      <c r="J77" s="128">
        <v>16</v>
      </c>
      <c r="K77" s="128">
        <v>13</v>
      </c>
      <c r="L77" s="128">
        <v>2</v>
      </c>
      <c r="M77" s="128"/>
    </row>
    <row r="78" spans="1:13" ht="59.4" x14ac:dyDescent="0.25">
      <c r="A78" s="5"/>
      <c r="B78" s="48" t="s">
        <v>924</v>
      </c>
      <c r="C78" s="94" t="s">
        <v>925</v>
      </c>
      <c r="D78" s="9" t="s">
        <v>71</v>
      </c>
      <c r="E78" s="47" t="s">
        <v>923</v>
      </c>
      <c r="F78" s="129">
        <v>9744.43</v>
      </c>
      <c r="G78" s="128"/>
      <c r="H78" s="128"/>
      <c r="I78" s="128"/>
      <c r="J78" s="128">
        <v>127</v>
      </c>
      <c r="K78" s="128"/>
      <c r="L78" s="128"/>
      <c r="M78" s="128"/>
    </row>
    <row r="79" spans="1:13" ht="82.2" x14ac:dyDescent="0.25">
      <c r="A79" s="5"/>
      <c r="B79" s="48" t="s">
        <v>926</v>
      </c>
      <c r="C79" s="94" t="s">
        <v>927</v>
      </c>
      <c r="D79" s="9" t="s">
        <v>928</v>
      </c>
      <c r="E79" s="49">
        <v>3.2</v>
      </c>
      <c r="F79" s="129">
        <v>84.47</v>
      </c>
      <c r="G79" s="129">
        <v>32.270000000000003</v>
      </c>
      <c r="H79" s="129">
        <v>21.01</v>
      </c>
      <c r="I79" s="128"/>
      <c r="J79" s="128">
        <v>270</v>
      </c>
      <c r="K79" s="128">
        <v>103</v>
      </c>
      <c r="L79" s="128">
        <v>67</v>
      </c>
      <c r="M79" s="128"/>
    </row>
    <row r="80" spans="1:13" x14ac:dyDescent="0.25">
      <c r="A80" s="242" t="s">
        <v>929</v>
      </c>
      <c r="B80" s="235"/>
      <c r="C80" s="235"/>
      <c r="D80" s="235"/>
      <c r="E80" s="235"/>
      <c r="F80" s="235"/>
      <c r="G80" s="235"/>
      <c r="H80" s="235"/>
      <c r="I80" s="235"/>
      <c r="J80" s="235"/>
      <c r="K80" s="235"/>
      <c r="L80" s="235"/>
      <c r="M80" s="235"/>
    </row>
    <row r="81" spans="1:13" ht="59.4" x14ac:dyDescent="0.25">
      <c r="A81" s="5"/>
      <c r="B81" s="48" t="s">
        <v>930</v>
      </c>
      <c r="C81" s="94" t="s">
        <v>931</v>
      </c>
      <c r="D81" s="9" t="s">
        <v>76</v>
      </c>
      <c r="E81" s="47" t="s">
        <v>932</v>
      </c>
      <c r="F81" s="129">
        <v>11035.04</v>
      </c>
      <c r="G81" s="129">
        <v>627.77</v>
      </c>
      <c r="H81" s="129">
        <v>589.30999999999995</v>
      </c>
      <c r="I81" s="129">
        <v>31.85</v>
      </c>
      <c r="J81" s="128">
        <v>541</v>
      </c>
      <c r="K81" s="128">
        <v>31</v>
      </c>
      <c r="L81" s="128">
        <v>29</v>
      </c>
      <c r="M81" s="128">
        <v>2</v>
      </c>
    </row>
    <row r="82" spans="1:13" ht="59.4" x14ac:dyDescent="0.25">
      <c r="A82" s="5"/>
      <c r="B82" s="48" t="s">
        <v>933</v>
      </c>
      <c r="C82" s="94" t="s">
        <v>934</v>
      </c>
      <c r="D82" s="9" t="s">
        <v>76</v>
      </c>
      <c r="E82" s="47" t="s">
        <v>935</v>
      </c>
      <c r="F82" s="129">
        <v>6931.96</v>
      </c>
      <c r="G82" s="129">
        <v>555.72</v>
      </c>
      <c r="H82" s="129">
        <v>30.09</v>
      </c>
      <c r="I82" s="129">
        <v>5.94</v>
      </c>
      <c r="J82" s="128">
        <v>1068</v>
      </c>
      <c r="K82" s="128">
        <v>86</v>
      </c>
      <c r="L82" s="128">
        <v>5</v>
      </c>
      <c r="M82" s="128">
        <v>1</v>
      </c>
    </row>
    <row r="83" spans="1:13" ht="51.6" x14ac:dyDescent="0.25">
      <c r="A83" s="5"/>
      <c r="B83" s="48" t="s">
        <v>93</v>
      </c>
      <c r="C83" s="94" t="s">
        <v>936</v>
      </c>
      <c r="D83" s="9" t="s">
        <v>74</v>
      </c>
      <c r="E83" s="49">
        <v>8</v>
      </c>
      <c r="F83" s="129">
        <v>1.99</v>
      </c>
      <c r="G83" s="128"/>
      <c r="H83" s="128"/>
      <c r="I83" s="128"/>
      <c r="J83" s="128">
        <v>16</v>
      </c>
      <c r="K83" s="128"/>
      <c r="L83" s="128"/>
      <c r="M83" s="128"/>
    </row>
    <row r="84" spans="1:13" x14ac:dyDescent="0.25">
      <c r="A84" s="234" t="s">
        <v>937</v>
      </c>
      <c r="B84" s="235"/>
      <c r="C84" s="235"/>
      <c r="D84" s="235"/>
      <c r="E84" s="235"/>
      <c r="F84" s="235"/>
      <c r="G84" s="235"/>
      <c r="H84" s="235"/>
      <c r="I84" s="235"/>
      <c r="J84" s="131">
        <v>28386</v>
      </c>
      <c r="K84" s="128"/>
      <c r="L84" s="128"/>
      <c r="M84" s="128"/>
    </row>
    <row r="85" spans="1:13" x14ac:dyDescent="0.25">
      <c r="A85" s="241" t="s">
        <v>938</v>
      </c>
      <c r="B85" s="235"/>
      <c r="C85" s="235"/>
      <c r="D85" s="235"/>
      <c r="E85" s="235"/>
      <c r="F85" s="235"/>
      <c r="G85" s="235"/>
      <c r="H85" s="235"/>
      <c r="I85" s="235"/>
      <c r="J85" s="235"/>
      <c r="K85" s="235"/>
      <c r="L85" s="235"/>
      <c r="M85" s="235"/>
    </row>
    <row r="86" spans="1:13" x14ac:dyDescent="0.25">
      <c r="A86" s="242" t="s">
        <v>842</v>
      </c>
      <c r="B86" s="235"/>
      <c r="C86" s="235"/>
      <c r="D86" s="235"/>
      <c r="E86" s="235"/>
      <c r="F86" s="235"/>
      <c r="G86" s="235"/>
      <c r="H86" s="235"/>
      <c r="I86" s="235"/>
      <c r="J86" s="235"/>
      <c r="K86" s="235"/>
      <c r="L86" s="235"/>
      <c r="M86" s="235"/>
    </row>
    <row r="87" spans="1:13" ht="112.8" x14ac:dyDescent="0.25">
      <c r="A87" s="5"/>
      <c r="B87" s="48" t="s">
        <v>939</v>
      </c>
      <c r="C87" s="94" t="s">
        <v>940</v>
      </c>
      <c r="D87" s="9" t="s">
        <v>81</v>
      </c>
      <c r="E87" s="47" t="s">
        <v>564</v>
      </c>
      <c r="F87" s="129">
        <v>1301.29</v>
      </c>
      <c r="G87" s="129">
        <v>1180.55</v>
      </c>
      <c r="H87" s="129">
        <v>120.74</v>
      </c>
      <c r="I87" s="129">
        <v>33.24</v>
      </c>
      <c r="J87" s="128">
        <v>13</v>
      </c>
      <c r="K87" s="128">
        <v>12</v>
      </c>
      <c r="L87" s="128">
        <v>1</v>
      </c>
      <c r="M87" s="128"/>
    </row>
    <row r="88" spans="1:13" ht="112.8" x14ac:dyDescent="0.25">
      <c r="A88" s="5"/>
      <c r="B88" s="48" t="s">
        <v>853</v>
      </c>
      <c r="C88" s="94" t="s">
        <v>941</v>
      </c>
      <c r="D88" s="9" t="s">
        <v>81</v>
      </c>
      <c r="E88" s="47" t="s">
        <v>942</v>
      </c>
      <c r="F88" s="129">
        <v>940.07</v>
      </c>
      <c r="G88" s="129">
        <v>761.71</v>
      </c>
      <c r="H88" s="129">
        <v>178.36</v>
      </c>
      <c r="I88" s="129">
        <v>36.619999999999997</v>
      </c>
      <c r="J88" s="128">
        <v>16</v>
      </c>
      <c r="K88" s="128">
        <v>13</v>
      </c>
      <c r="L88" s="128">
        <v>3</v>
      </c>
      <c r="M88" s="128">
        <v>1</v>
      </c>
    </row>
    <row r="89" spans="1:13" ht="180" x14ac:dyDescent="0.25">
      <c r="A89" s="5"/>
      <c r="B89" s="48" t="s">
        <v>836</v>
      </c>
      <c r="C89" s="94" t="s">
        <v>837</v>
      </c>
      <c r="D89" s="9" t="s">
        <v>838</v>
      </c>
      <c r="E89" s="47" t="s">
        <v>943</v>
      </c>
      <c r="F89" s="129">
        <v>47.28</v>
      </c>
      <c r="G89" s="129">
        <v>47.28</v>
      </c>
      <c r="H89" s="128"/>
      <c r="I89" s="128"/>
      <c r="J89" s="128">
        <v>10</v>
      </c>
      <c r="K89" s="128">
        <v>10</v>
      </c>
      <c r="L89" s="128"/>
      <c r="M89" s="128"/>
    </row>
    <row r="90" spans="1:13" ht="212.4" x14ac:dyDescent="0.25">
      <c r="A90" s="5"/>
      <c r="B90" s="48" t="s">
        <v>840</v>
      </c>
      <c r="C90" s="94" t="s">
        <v>841</v>
      </c>
      <c r="D90" s="9" t="s">
        <v>838</v>
      </c>
      <c r="E90" s="49">
        <v>0.215</v>
      </c>
      <c r="F90" s="129">
        <v>26.85</v>
      </c>
      <c r="G90" s="128"/>
      <c r="H90" s="129">
        <v>26.85</v>
      </c>
      <c r="I90" s="128"/>
      <c r="J90" s="128">
        <v>6</v>
      </c>
      <c r="K90" s="128"/>
      <c r="L90" s="128">
        <v>6</v>
      </c>
      <c r="M90" s="128"/>
    </row>
    <row r="91" spans="1:13" ht="85.8" x14ac:dyDescent="0.25">
      <c r="A91" s="5"/>
      <c r="B91" s="48" t="s">
        <v>944</v>
      </c>
      <c r="C91" s="94" t="s">
        <v>945</v>
      </c>
      <c r="D91" s="9" t="s">
        <v>946</v>
      </c>
      <c r="E91" s="47" t="s">
        <v>947</v>
      </c>
      <c r="F91" s="129">
        <v>13769.84</v>
      </c>
      <c r="G91" s="129">
        <v>614.03</v>
      </c>
      <c r="H91" s="129">
        <v>303.06</v>
      </c>
      <c r="I91" s="128"/>
      <c r="J91" s="128">
        <v>1245</v>
      </c>
      <c r="K91" s="128">
        <v>56</v>
      </c>
      <c r="L91" s="128">
        <v>27</v>
      </c>
      <c r="M91" s="128"/>
    </row>
    <row r="92" spans="1:13" ht="59.4" x14ac:dyDescent="0.25">
      <c r="A92" s="5"/>
      <c r="B92" s="48" t="s">
        <v>948</v>
      </c>
      <c r="C92" s="94" t="s">
        <v>949</v>
      </c>
      <c r="D92" s="9" t="s">
        <v>76</v>
      </c>
      <c r="E92" s="47" t="s">
        <v>950</v>
      </c>
      <c r="F92" s="129">
        <v>9942.61</v>
      </c>
      <c r="G92" s="129">
        <v>2758.18</v>
      </c>
      <c r="H92" s="129">
        <v>42.05</v>
      </c>
      <c r="I92" s="129">
        <v>2.73</v>
      </c>
      <c r="J92" s="128">
        <v>13</v>
      </c>
      <c r="K92" s="128">
        <v>4</v>
      </c>
      <c r="L92" s="128"/>
      <c r="M92" s="128"/>
    </row>
    <row r="93" spans="1:13" x14ac:dyDescent="0.25">
      <c r="A93" s="242" t="s">
        <v>951</v>
      </c>
      <c r="B93" s="235"/>
      <c r="C93" s="235"/>
      <c r="D93" s="235"/>
      <c r="E93" s="235"/>
      <c r="F93" s="235"/>
      <c r="G93" s="235"/>
      <c r="H93" s="235"/>
      <c r="I93" s="235"/>
      <c r="J93" s="235"/>
      <c r="K93" s="235"/>
      <c r="L93" s="235"/>
      <c r="M93" s="235"/>
    </row>
    <row r="94" spans="1:13" ht="82.2" x14ac:dyDescent="0.25">
      <c r="A94" s="5"/>
      <c r="B94" s="48" t="s">
        <v>952</v>
      </c>
      <c r="C94" s="94" t="s">
        <v>953</v>
      </c>
      <c r="D94" s="9" t="s">
        <v>85</v>
      </c>
      <c r="E94" s="49">
        <v>0.3</v>
      </c>
      <c r="F94" s="129">
        <v>876.8</v>
      </c>
      <c r="G94" s="129">
        <v>116.14</v>
      </c>
      <c r="H94" s="129">
        <v>760.66</v>
      </c>
      <c r="I94" s="129">
        <v>70.45</v>
      </c>
      <c r="J94" s="128">
        <v>263</v>
      </c>
      <c r="K94" s="128">
        <v>35</v>
      </c>
      <c r="L94" s="128">
        <v>228</v>
      </c>
      <c r="M94" s="128">
        <v>21</v>
      </c>
    </row>
    <row r="95" spans="1:13" ht="180" x14ac:dyDescent="0.25">
      <c r="A95" s="5"/>
      <c r="B95" s="48" t="s">
        <v>836</v>
      </c>
      <c r="C95" s="94" t="s">
        <v>837</v>
      </c>
      <c r="D95" s="9" t="s">
        <v>838</v>
      </c>
      <c r="E95" s="47" t="s">
        <v>954</v>
      </c>
      <c r="F95" s="129">
        <v>47.28</v>
      </c>
      <c r="G95" s="129">
        <v>47.28</v>
      </c>
      <c r="H95" s="128"/>
      <c r="I95" s="128"/>
      <c r="J95" s="128">
        <v>34</v>
      </c>
      <c r="K95" s="128">
        <v>34</v>
      </c>
      <c r="L95" s="128"/>
      <c r="M95" s="128"/>
    </row>
    <row r="96" spans="1:13" ht="212.4" x14ac:dyDescent="0.25">
      <c r="A96" s="5"/>
      <c r="B96" s="48" t="s">
        <v>840</v>
      </c>
      <c r="C96" s="94" t="s">
        <v>841</v>
      </c>
      <c r="D96" s="9" t="s">
        <v>838</v>
      </c>
      <c r="E96" s="49">
        <v>0.72</v>
      </c>
      <c r="F96" s="129">
        <v>26.85</v>
      </c>
      <c r="G96" s="128"/>
      <c r="H96" s="129">
        <v>26.85</v>
      </c>
      <c r="I96" s="128"/>
      <c r="J96" s="128">
        <v>19</v>
      </c>
      <c r="K96" s="128"/>
      <c r="L96" s="128">
        <v>19</v>
      </c>
      <c r="M96" s="128"/>
    </row>
    <row r="97" spans="1:13" ht="93.6" x14ac:dyDescent="0.25">
      <c r="A97" s="5"/>
      <c r="B97" s="48" t="s">
        <v>955</v>
      </c>
      <c r="C97" s="94" t="s">
        <v>956</v>
      </c>
      <c r="D97" s="9" t="s">
        <v>86</v>
      </c>
      <c r="E97" s="49">
        <v>0.3</v>
      </c>
      <c r="F97" s="129">
        <v>1976.9</v>
      </c>
      <c r="G97" s="129">
        <v>628.82000000000005</v>
      </c>
      <c r="H97" s="129">
        <v>27.05</v>
      </c>
      <c r="I97" s="128"/>
      <c r="J97" s="128">
        <v>593</v>
      </c>
      <c r="K97" s="128">
        <v>189</v>
      </c>
      <c r="L97" s="128">
        <v>8</v>
      </c>
      <c r="M97" s="128"/>
    </row>
    <row r="98" spans="1:13" x14ac:dyDescent="0.25">
      <c r="A98" s="242" t="s">
        <v>887</v>
      </c>
      <c r="B98" s="235"/>
      <c r="C98" s="235"/>
      <c r="D98" s="235"/>
      <c r="E98" s="235"/>
      <c r="F98" s="235"/>
      <c r="G98" s="235"/>
      <c r="H98" s="235"/>
      <c r="I98" s="235"/>
      <c r="J98" s="235"/>
      <c r="K98" s="235"/>
      <c r="L98" s="235"/>
      <c r="M98" s="235"/>
    </row>
    <row r="99" spans="1:13" ht="64.8" x14ac:dyDescent="0.25">
      <c r="A99" s="5"/>
      <c r="B99" s="48" t="s">
        <v>957</v>
      </c>
      <c r="C99" s="94" t="s">
        <v>958</v>
      </c>
      <c r="D99" s="9" t="s">
        <v>86</v>
      </c>
      <c r="E99" s="49">
        <v>0.1</v>
      </c>
      <c r="F99" s="129">
        <v>1976.9</v>
      </c>
      <c r="G99" s="129">
        <v>628.82000000000005</v>
      </c>
      <c r="H99" s="129">
        <v>27.05</v>
      </c>
      <c r="I99" s="128"/>
      <c r="J99" s="128">
        <v>198</v>
      </c>
      <c r="K99" s="128">
        <v>63</v>
      </c>
      <c r="L99" s="128">
        <v>3</v>
      </c>
      <c r="M99" s="128"/>
    </row>
    <row r="100" spans="1:13" x14ac:dyDescent="0.25">
      <c r="A100" s="242" t="s">
        <v>915</v>
      </c>
      <c r="B100" s="235"/>
      <c r="C100" s="235"/>
      <c r="D100" s="235"/>
      <c r="E100" s="235"/>
      <c r="F100" s="235"/>
      <c r="G100" s="235"/>
      <c r="H100" s="235"/>
      <c r="I100" s="235"/>
      <c r="J100" s="235"/>
      <c r="K100" s="235"/>
      <c r="L100" s="235"/>
      <c r="M100" s="235"/>
    </row>
    <row r="101" spans="1:13" ht="59.4" x14ac:dyDescent="0.25">
      <c r="A101" s="5"/>
      <c r="B101" s="48" t="s">
        <v>959</v>
      </c>
      <c r="C101" s="94" t="s">
        <v>960</v>
      </c>
      <c r="D101" s="9" t="s">
        <v>86</v>
      </c>
      <c r="E101" s="49">
        <v>0.05</v>
      </c>
      <c r="F101" s="129">
        <v>2078.3200000000002</v>
      </c>
      <c r="G101" s="129">
        <v>857.51</v>
      </c>
      <c r="H101" s="129">
        <v>44.07</v>
      </c>
      <c r="I101" s="128"/>
      <c r="J101" s="128">
        <v>104</v>
      </c>
      <c r="K101" s="128">
        <v>43</v>
      </c>
      <c r="L101" s="128">
        <v>2</v>
      </c>
      <c r="M101" s="128"/>
    </row>
    <row r="102" spans="1:13" ht="46.2" x14ac:dyDescent="0.25">
      <c r="A102" s="5"/>
      <c r="B102" s="48" t="s">
        <v>961</v>
      </c>
      <c r="C102" s="94" t="s">
        <v>99</v>
      </c>
      <c r="D102" s="9" t="s">
        <v>73</v>
      </c>
      <c r="E102" s="49">
        <v>-5.1999999999999998E-2</v>
      </c>
      <c r="F102" s="129">
        <v>593.48</v>
      </c>
      <c r="G102" s="128"/>
      <c r="H102" s="128"/>
      <c r="I102" s="128"/>
      <c r="J102" s="128">
        <v>-31</v>
      </c>
      <c r="K102" s="128"/>
      <c r="L102" s="128"/>
      <c r="M102" s="128"/>
    </row>
    <row r="103" spans="1:13" ht="46.2" x14ac:dyDescent="0.25">
      <c r="A103" s="5"/>
      <c r="B103" s="48" t="s">
        <v>962</v>
      </c>
      <c r="C103" s="94" t="s">
        <v>963</v>
      </c>
      <c r="D103" s="9" t="s">
        <v>73</v>
      </c>
      <c r="E103" s="49">
        <v>5.1999999999999998E-2</v>
      </c>
      <c r="F103" s="129">
        <v>673.2</v>
      </c>
      <c r="G103" s="128"/>
      <c r="H103" s="128"/>
      <c r="I103" s="128"/>
      <c r="J103" s="128">
        <v>35</v>
      </c>
      <c r="K103" s="128"/>
      <c r="L103" s="128"/>
      <c r="M103" s="128"/>
    </row>
    <row r="104" spans="1:13" x14ac:dyDescent="0.25">
      <c r="A104" s="242" t="s">
        <v>964</v>
      </c>
      <c r="B104" s="235"/>
      <c r="C104" s="235"/>
      <c r="D104" s="235"/>
      <c r="E104" s="235"/>
      <c r="F104" s="235"/>
      <c r="G104" s="235"/>
      <c r="H104" s="235"/>
      <c r="I104" s="235"/>
      <c r="J104" s="235"/>
      <c r="K104" s="235"/>
      <c r="L104" s="235"/>
      <c r="M104" s="235"/>
    </row>
    <row r="105" spans="1:13" ht="53.4" x14ac:dyDescent="0.25">
      <c r="A105" s="5"/>
      <c r="B105" s="48" t="s">
        <v>894</v>
      </c>
      <c r="C105" s="94" t="s">
        <v>965</v>
      </c>
      <c r="D105" s="9" t="s">
        <v>81</v>
      </c>
      <c r="E105" s="47" t="s">
        <v>966</v>
      </c>
      <c r="F105" s="129">
        <v>4671.8999999999996</v>
      </c>
      <c r="G105" s="129">
        <v>2201.0300000000002</v>
      </c>
      <c r="H105" s="129">
        <v>339.3</v>
      </c>
      <c r="I105" s="129">
        <v>32.65</v>
      </c>
      <c r="J105" s="128">
        <v>79</v>
      </c>
      <c r="K105" s="128">
        <v>37</v>
      </c>
      <c r="L105" s="128">
        <v>6</v>
      </c>
      <c r="M105" s="128">
        <v>1</v>
      </c>
    </row>
    <row r="106" spans="1:13" ht="105" x14ac:dyDescent="0.25">
      <c r="A106" s="5"/>
      <c r="B106" s="48" t="s">
        <v>897</v>
      </c>
      <c r="C106" s="94" t="s">
        <v>967</v>
      </c>
      <c r="D106" s="9" t="s">
        <v>81</v>
      </c>
      <c r="E106" s="47" t="s">
        <v>966</v>
      </c>
      <c r="F106" s="129">
        <v>1435.64</v>
      </c>
      <c r="G106" s="129">
        <v>440.54</v>
      </c>
      <c r="H106" s="129">
        <v>13.44</v>
      </c>
      <c r="I106" s="129">
        <v>1.56</v>
      </c>
      <c r="J106" s="128">
        <v>24</v>
      </c>
      <c r="K106" s="128">
        <v>7</v>
      </c>
      <c r="L106" s="128"/>
      <c r="M106" s="128"/>
    </row>
    <row r="107" spans="1:13" x14ac:dyDescent="0.25">
      <c r="A107" s="242" t="s">
        <v>968</v>
      </c>
      <c r="B107" s="235"/>
      <c r="C107" s="235"/>
      <c r="D107" s="235"/>
      <c r="E107" s="235"/>
      <c r="F107" s="235"/>
      <c r="G107" s="235"/>
      <c r="H107" s="235"/>
      <c r="I107" s="235"/>
      <c r="J107" s="235"/>
      <c r="K107" s="235"/>
      <c r="L107" s="235"/>
      <c r="M107" s="235"/>
    </row>
    <row r="108" spans="1:13" ht="87.6" x14ac:dyDescent="0.25">
      <c r="A108" s="5"/>
      <c r="B108" s="48" t="s">
        <v>969</v>
      </c>
      <c r="C108" s="94" t="s">
        <v>970</v>
      </c>
      <c r="D108" s="9" t="s">
        <v>971</v>
      </c>
      <c r="E108" s="47" t="s">
        <v>899</v>
      </c>
      <c r="F108" s="129">
        <v>51766.07</v>
      </c>
      <c r="G108" s="129">
        <v>2186.92</v>
      </c>
      <c r="H108" s="129">
        <v>1400.63</v>
      </c>
      <c r="I108" s="128"/>
      <c r="J108" s="128">
        <v>2329</v>
      </c>
      <c r="K108" s="128">
        <v>98</v>
      </c>
      <c r="L108" s="128">
        <v>63</v>
      </c>
      <c r="M108" s="128"/>
    </row>
    <row r="109" spans="1:13" x14ac:dyDescent="0.25">
      <c r="A109" s="242" t="s">
        <v>972</v>
      </c>
      <c r="B109" s="235"/>
      <c r="C109" s="235"/>
      <c r="D109" s="235"/>
      <c r="E109" s="235"/>
      <c r="F109" s="235"/>
      <c r="G109" s="235"/>
      <c r="H109" s="235"/>
      <c r="I109" s="235"/>
      <c r="J109" s="235"/>
      <c r="K109" s="235"/>
      <c r="L109" s="235"/>
      <c r="M109" s="235"/>
    </row>
    <row r="110" spans="1:13" ht="138" x14ac:dyDescent="0.25">
      <c r="A110" s="5"/>
      <c r="B110" s="48" t="s">
        <v>973</v>
      </c>
      <c r="C110" s="94" t="s">
        <v>974</v>
      </c>
      <c r="D110" s="9" t="s">
        <v>85</v>
      </c>
      <c r="E110" s="47" t="s">
        <v>975</v>
      </c>
      <c r="F110" s="129">
        <v>3004.97</v>
      </c>
      <c r="G110" s="129">
        <v>460.3</v>
      </c>
      <c r="H110" s="129">
        <v>2544.67</v>
      </c>
      <c r="I110" s="129">
        <v>235.68</v>
      </c>
      <c r="J110" s="128">
        <v>279</v>
      </c>
      <c r="K110" s="128">
        <v>43</v>
      </c>
      <c r="L110" s="128">
        <v>236</v>
      </c>
      <c r="M110" s="128">
        <v>22</v>
      </c>
    </row>
    <row r="111" spans="1:13" x14ac:dyDescent="0.25">
      <c r="A111" s="242" t="s">
        <v>976</v>
      </c>
      <c r="B111" s="235"/>
      <c r="C111" s="235"/>
      <c r="D111" s="235"/>
      <c r="E111" s="235"/>
      <c r="F111" s="235"/>
      <c r="G111" s="235"/>
      <c r="H111" s="235"/>
      <c r="I111" s="235"/>
      <c r="J111" s="235"/>
      <c r="K111" s="235"/>
      <c r="L111" s="235"/>
      <c r="M111" s="235"/>
    </row>
    <row r="112" spans="1:13" ht="99.6" x14ac:dyDescent="0.25">
      <c r="A112" s="5"/>
      <c r="B112" s="48" t="s">
        <v>973</v>
      </c>
      <c r="C112" s="94" t="s">
        <v>977</v>
      </c>
      <c r="D112" s="9" t="s">
        <v>85</v>
      </c>
      <c r="E112" s="47" t="s">
        <v>978</v>
      </c>
      <c r="F112" s="129">
        <v>2504.14</v>
      </c>
      <c r="G112" s="129">
        <v>383.58</v>
      </c>
      <c r="H112" s="129">
        <v>2120.56</v>
      </c>
      <c r="I112" s="129">
        <v>196.39</v>
      </c>
      <c r="J112" s="128">
        <v>593</v>
      </c>
      <c r="K112" s="128">
        <v>91</v>
      </c>
      <c r="L112" s="128">
        <v>502</v>
      </c>
      <c r="M112" s="128">
        <v>47</v>
      </c>
    </row>
    <row r="113" spans="1:13" x14ac:dyDescent="0.25">
      <c r="A113" s="242" t="s">
        <v>979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</row>
    <row r="114" spans="1:13" ht="99.6" x14ac:dyDescent="0.25">
      <c r="A114" s="5"/>
      <c r="B114" s="48" t="s">
        <v>973</v>
      </c>
      <c r="C114" s="94" t="s">
        <v>980</v>
      </c>
      <c r="D114" s="9" t="s">
        <v>85</v>
      </c>
      <c r="E114" s="47" t="s">
        <v>981</v>
      </c>
      <c r="F114" s="129">
        <v>2504.14</v>
      </c>
      <c r="G114" s="129">
        <v>383.58</v>
      </c>
      <c r="H114" s="129">
        <v>2120.56</v>
      </c>
      <c r="I114" s="129">
        <v>196.39</v>
      </c>
      <c r="J114" s="128">
        <v>75</v>
      </c>
      <c r="K114" s="128">
        <v>12</v>
      </c>
      <c r="L114" s="128">
        <v>63</v>
      </c>
      <c r="M114" s="128">
        <v>6</v>
      </c>
    </row>
    <row r="115" spans="1:13" x14ac:dyDescent="0.25">
      <c r="A115" s="242" t="s">
        <v>929</v>
      </c>
      <c r="B115" s="235"/>
      <c r="C115" s="235"/>
      <c r="D115" s="235"/>
      <c r="E115" s="235"/>
      <c r="F115" s="235"/>
      <c r="G115" s="235"/>
      <c r="H115" s="235"/>
      <c r="I115" s="235"/>
      <c r="J115" s="235"/>
      <c r="K115" s="235"/>
      <c r="L115" s="235"/>
      <c r="M115" s="235"/>
    </row>
    <row r="116" spans="1:13" ht="180" x14ac:dyDescent="0.25">
      <c r="A116" s="5"/>
      <c r="B116" s="48" t="s">
        <v>836</v>
      </c>
      <c r="C116" s="94" t="s">
        <v>837</v>
      </c>
      <c r="D116" s="9" t="s">
        <v>838</v>
      </c>
      <c r="E116" s="47" t="s">
        <v>982</v>
      </c>
      <c r="F116" s="129">
        <v>47.28</v>
      </c>
      <c r="G116" s="129">
        <v>47.28</v>
      </c>
      <c r="H116" s="128"/>
      <c r="I116" s="128"/>
      <c r="J116" s="128">
        <v>43</v>
      </c>
      <c r="K116" s="128">
        <v>43</v>
      </c>
      <c r="L116" s="128"/>
      <c r="M116" s="128"/>
    </row>
    <row r="117" spans="1:13" ht="212.4" x14ac:dyDescent="0.25">
      <c r="A117" s="5"/>
      <c r="B117" s="48" t="s">
        <v>840</v>
      </c>
      <c r="C117" s="94" t="s">
        <v>841</v>
      </c>
      <c r="D117" s="9" t="s">
        <v>838</v>
      </c>
      <c r="E117" s="49">
        <v>0.9</v>
      </c>
      <c r="F117" s="129">
        <v>26.85</v>
      </c>
      <c r="G117" s="128"/>
      <c r="H117" s="129">
        <v>26.85</v>
      </c>
      <c r="I117" s="128"/>
      <c r="J117" s="128">
        <v>24</v>
      </c>
      <c r="K117" s="128"/>
      <c r="L117" s="128">
        <v>24</v>
      </c>
      <c r="M117" s="128"/>
    </row>
    <row r="118" spans="1:13" x14ac:dyDescent="0.25">
      <c r="A118" s="234" t="s">
        <v>983</v>
      </c>
      <c r="B118" s="235"/>
      <c r="C118" s="235"/>
      <c r="D118" s="235"/>
      <c r="E118" s="235"/>
      <c r="F118" s="235"/>
      <c r="G118" s="235"/>
      <c r="H118" s="235"/>
      <c r="I118" s="235"/>
      <c r="J118" s="131">
        <v>9012</v>
      </c>
      <c r="K118" s="128"/>
      <c r="L118" s="128"/>
      <c r="M118" s="128"/>
    </row>
    <row r="119" spans="1:13" x14ac:dyDescent="0.25">
      <c r="A119" s="241" t="s">
        <v>984</v>
      </c>
      <c r="B119" s="235"/>
      <c r="C119" s="235"/>
      <c r="D119" s="235"/>
      <c r="E119" s="235"/>
      <c r="F119" s="235"/>
      <c r="G119" s="235"/>
      <c r="H119" s="235"/>
      <c r="I119" s="235"/>
      <c r="J119" s="235"/>
      <c r="K119" s="235"/>
      <c r="L119" s="235"/>
      <c r="M119" s="235"/>
    </row>
    <row r="120" spans="1:13" ht="99" x14ac:dyDescent="0.25">
      <c r="A120" s="5"/>
      <c r="B120" s="48" t="s">
        <v>985</v>
      </c>
      <c r="C120" s="94" t="s">
        <v>986</v>
      </c>
      <c r="D120" s="9" t="s">
        <v>87</v>
      </c>
      <c r="E120" s="47" t="s">
        <v>667</v>
      </c>
      <c r="F120" s="129">
        <v>2712.24</v>
      </c>
      <c r="G120" s="129">
        <v>234.42</v>
      </c>
      <c r="H120" s="129">
        <v>872.51</v>
      </c>
      <c r="I120" s="129">
        <v>222.22</v>
      </c>
      <c r="J120" s="128">
        <v>434</v>
      </c>
      <c r="K120" s="128">
        <v>38</v>
      </c>
      <c r="L120" s="128">
        <v>140</v>
      </c>
      <c r="M120" s="128">
        <v>36</v>
      </c>
    </row>
    <row r="121" spans="1:13" ht="103.2" x14ac:dyDescent="0.25">
      <c r="A121" s="5"/>
      <c r="B121" s="48" t="s">
        <v>987</v>
      </c>
      <c r="C121" s="94" t="s">
        <v>988</v>
      </c>
      <c r="D121" s="9" t="s">
        <v>87</v>
      </c>
      <c r="E121" s="47" t="s">
        <v>989</v>
      </c>
      <c r="F121" s="129">
        <v>1516.19</v>
      </c>
      <c r="G121" s="129">
        <v>33.409999999999997</v>
      </c>
      <c r="H121" s="129">
        <v>439.4</v>
      </c>
      <c r="I121" s="129">
        <v>144.43</v>
      </c>
      <c r="J121" s="128">
        <v>-243</v>
      </c>
      <c r="K121" s="128">
        <v>-5</v>
      </c>
      <c r="L121" s="128">
        <v>-70</v>
      </c>
      <c r="M121" s="128">
        <v>-23</v>
      </c>
    </row>
    <row r="122" spans="1:13" ht="51.6" x14ac:dyDescent="0.25">
      <c r="A122" s="5"/>
      <c r="B122" s="48" t="s">
        <v>93</v>
      </c>
      <c r="C122" s="94" t="s">
        <v>990</v>
      </c>
      <c r="D122" s="9" t="s">
        <v>74</v>
      </c>
      <c r="E122" s="49">
        <v>16</v>
      </c>
      <c r="F122" s="129">
        <v>8.69</v>
      </c>
      <c r="G122" s="128"/>
      <c r="H122" s="128"/>
      <c r="I122" s="128"/>
      <c r="J122" s="128">
        <v>139</v>
      </c>
      <c r="K122" s="128"/>
      <c r="L122" s="128"/>
      <c r="M122" s="128"/>
    </row>
    <row r="123" spans="1:13" ht="77.400000000000006" x14ac:dyDescent="0.25">
      <c r="A123" s="5"/>
      <c r="B123" s="48" t="s">
        <v>991</v>
      </c>
      <c r="C123" s="94" t="s">
        <v>992</v>
      </c>
      <c r="D123" s="9" t="s">
        <v>69</v>
      </c>
      <c r="E123" s="47" t="s">
        <v>993</v>
      </c>
      <c r="F123" s="129">
        <v>1369.06</v>
      </c>
      <c r="G123" s="129">
        <v>506.34</v>
      </c>
      <c r="H123" s="129">
        <v>754.17</v>
      </c>
      <c r="I123" s="129">
        <v>86.09</v>
      </c>
      <c r="J123" s="128">
        <v>459</v>
      </c>
      <c r="K123" s="128">
        <v>170</v>
      </c>
      <c r="L123" s="128">
        <v>253</v>
      </c>
      <c r="M123" s="128">
        <v>29</v>
      </c>
    </row>
    <row r="124" spans="1:13" ht="68.400000000000006" x14ac:dyDescent="0.25">
      <c r="A124" s="5"/>
      <c r="B124" s="48" t="s">
        <v>994</v>
      </c>
      <c r="C124" s="94" t="s">
        <v>995</v>
      </c>
      <c r="D124" s="9" t="s">
        <v>71</v>
      </c>
      <c r="E124" s="47" t="s">
        <v>996</v>
      </c>
      <c r="F124" s="129">
        <v>9438.7999999999993</v>
      </c>
      <c r="G124" s="128"/>
      <c r="H124" s="128"/>
      <c r="I124" s="128"/>
      <c r="J124" s="128">
        <v>3168</v>
      </c>
      <c r="K124" s="128"/>
      <c r="L124" s="128"/>
      <c r="M124" s="128"/>
    </row>
    <row r="125" spans="1:13" x14ac:dyDescent="0.25">
      <c r="A125" s="242" t="s">
        <v>929</v>
      </c>
      <c r="B125" s="235"/>
      <c r="C125" s="235"/>
      <c r="D125" s="235"/>
      <c r="E125" s="235"/>
      <c r="F125" s="235"/>
      <c r="G125" s="235"/>
      <c r="H125" s="235"/>
      <c r="I125" s="235"/>
      <c r="J125" s="235"/>
      <c r="K125" s="235"/>
      <c r="L125" s="235"/>
      <c r="M125" s="235"/>
    </row>
    <row r="126" spans="1:13" ht="59.4" x14ac:dyDescent="0.25">
      <c r="A126" s="5"/>
      <c r="B126" s="48" t="s">
        <v>997</v>
      </c>
      <c r="C126" s="94" t="s">
        <v>998</v>
      </c>
      <c r="D126" s="9" t="s">
        <v>76</v>
      </c>
      <c r="E126" s="47" t="s">
        <v>999</v>
      </c>
      <c r="F126" s="129">
        <v>9942.61</v>
      </c>
      <c r="G126" s="129">
        <v>2758.18</v>
      </c>
      <c r="H126" s="129">
        <v>42.05</v>
      </c>
      <c r="I126" s="129">
        <v>2.73</v>
      </c>
      <c r="J126" s="128">
        <v>143</v>
      </c>
      <c r="K126" s="128">
        <v>40</v>
      </c>
      <c r="L126" s="128">
        <v>1</v>
      </c>
      <c r="M126" s="128"/>
    </row>
    <row r="127" spans="1:13" ht="68.400000000000006" x14ac:dyDescent="0.25">
      <c r="A127" s="5"/>
      <c r="B127" s="48" t="s">
        <v>1000</v>
      </c>
      <c r="C127" s="94" t="s">
        <v>1001</v>
      </c>
      <c r="D127" s="9" t="s">
        <v>890</v>
      </c>
      <c r="E127" s="47" t="s">
        <v>639</v>
      </c>
      <c r="F127" s="129">
        <v>64980.89</v>
      </c>
      <c r="G127" s="129">
        <v>1978.2</v>
      </c>
      <c r="H127" s="129">
        <v>4648.3500000000004</v>
      </c>
      <c r="I127" s="129">
        <v>327.60000000000002</v>
      </c>
      <c r="J127" s="128">
        <v>65</v>
      </c>
      <c r="K127" s="128">
        <v>2</v>
      </c>
      <c r="L127" s="128">
        <v>5</v>
      </c>
      <c r="M127" s="128"/>
    </row>
    <row r="128" spans="1:13" ht="46.2" x14ac:dyDescent="0.25">
      <c r="A128" s="5"/>
      <c r="B128" s="48" t="s">
        <v>1002</v>
      </c>
      <c r="C128" s="94" t="s">
        <v>1003</v>
      </c>
      <c r="D128" s="9" t="s">
        <v>73</v>
      </c>
      <c r="E128" s="49">
        <v>-0.10199999999999999</v>
      </c>
      <c r="F128" s="129">
        <v>542.67999999999995</v>
      </c>
      <c r="G128" s="128"/>
      <c r="H128" s="128"/>
      <c r="I128" s="128"/>
      <c r="J128" s="128">
        <v>-55</v>
      </c>
      <c r="K128" s="128"/>
      <c r="L128" s="128"/>
      <c r="M128" s="128"/>
    </row>
    <row r="129" spans="1:13" ht="46.2" x14ac:dyDescent="0.25">
      <c r="A129" s="5"/>
      <c r="B129" s="48" t="s">
        <v>1004</v>
      </c>
      <c r="C129" s="94" t="s">
        <v>84</v>
      </c>
      <c r="D129" s="9" t="s">
        <v>73</v>
      </c>
      <c r="E129" s="49">
        <v>0.10199999999999999</v>
      </c>
      <c r="F129" s="129">
        <v>562.22</v>
      </c>
      <c r="G129" s="128"/>
      <c r="H129" s="128"/>
      <c r="I129" s="128"/>
      <c r="J129" s="128">
        <v>57</v>
      </c>
      <c r="K129" s="128"/>
      <c r="L129" s="128"/>
      <c r="M129" s="128"/>
    </row>
    <row r="130" spans="1:13" ht="64.8" x14ac:dyDescent="0.25">
      <c r="A130" s="5"/>
      <c r="B130" s="48" t="s">
        <v>1005</v>
      </c>
      <c r="C130" s="94" t="s">
        <v>1006</v>
      </c>
      <c r="D130" s="9" t="s">
        <v>1007</v>
      </c>
      <c r="E130" s="47" t="s">
        <v>1008</v>
      </c>
      <c r="F130" s="129">
        <v>77878.740000000005</v>
      </c>
      <c r="G130" s="129">
        <v>7722.43</v>
      </c>
      <c r="H130" s="129">
        <v>7192.3</v>
      </c>
      <c r="I130" s="129">
        <v>1004.82</v>
      </c>
      <c r="J130" s="128">
        <v>467</v>
      </c>
      <c r="K130" s="128">
        <v>46</v>
      </c>
      <c r="L130" s="128">
        <v>43</v>
      </c>
      <c r="M130" s="128">
        <v>6</v>
      </c>
    </row>
    <row r="131" spans="1:13" ht="53.4" x14ac:dyDescent="0.25">
      <c r="A131" s="5"/>
      <c r="B131" s="48" t="s">
        <v>894</v>
      </c>
      <c r="C131" s="94" t="s">
        <v>1009</v>
      </c>
      <c r="D131" s="9" t="s">
        <v>81</v>
      </c>
      <c r="E131" s="47" t="s">
        <v>1010</v>
      </c>
      <c r="F131" s="129">
        <v>4671.8999999999996</v>
      </c>
      <c r="G131" s="129">
        <v>2201.0300000000002</v>
      </c>
      <c r="H131" s="129">
        <v>339.3</v>
      </c>
      <c r="I131" s="129">
        <v>32.65</v>
      </c>
      <c r="J131" s="128">
        <v>37</v>
      </c>
      <c r="K131" s="128">
        <v>18</v>
      </c>
      <c r="L131" s="128">
        <v>3</v>
      </c>
      <c r="M131" s="128"/>
    </row>
    <row r="132" spans="1:13" ht="114.6" x14ac:dyDescent="0.25">
      <c r="A132" s="5"/>
      <c r="B132" s="48" t="s">
        <v>897</v>
      </c>
      <c r="C132" s="94" t="s">
        <v>1011</v>
      </c>
      <c r="D132" s="9" t="s">
        <v>81</v>
      </c>
      <c r="E132" s="47" t="s">
        <v>1010</v>
      </c>
      <c r="F132" s="129">
        <v>15074.22</v>
      </c>
      <c r="G132" s="129">
        <v>4625.67</v>
      </c>
      <c r="H132" s="129">
        <v>141.12</v>
      </c>
      <c r="I132" s="129">
        <v>16.38</v>
      </c>
      <c r="J132" s="128">
        <v>121</v>
      </c>
      <c r="K132" s="128">
        <v>37</v>
      </c>
      <c r="L132" s="128">
        <v>1</v>
      </c>
      <c r="M132" s="128"/>
    </row>
    <row r="133" spans="1:13" x14ac:dyDescent="0.25">
      <c r="A133" s="242" t="s">
        <v>852</v>
      </c>
      <c r="B133" s="235"/>
      <c r="C133" s="235"/>
      <c r="D133" s="235"/>
      <c r="E133" s="235"/>
      <c r="F133" s="235"/>
      <c r="G133" s="235"/>
      <c r="H133" s="235"/>
      <c r="I133" s="235"/>
      <c r="J133" s="235"/>
      <c r="K133" s="235"/>
      <c r="L133" s="235"/>
      <c r="M133" s="235"/>
    </row>
    <row r="134" spans="1:13" ht="112.8" x14ac:dyDescent="0.25">
      <c r="A134" s="5"/>
      <c r="B134" s="48" t="s">
        <v>1012</v>
      </c>
      <c r="C134" s="94" t="s">
        <v>1013</v>
      </c>
      <c r="D134" s="9" t="s">
        <v>69</v>
      </c>
      <c r="E134" s="49">
        <v>1.2</v>
      </c>
      <c r="F134" s="129">
        <v>882.36</v>
      </c>
      <c r="G134" s="129">
        <v>354.44</v>
      </c>
      <c r="H134" s="129">
        <v>527.91999999999996</v>
      </c>
      <c r="I134" s="129">
        <v>60.26</v>
      </c>
      <c r="J134" s="128">
        <v>1059</v>
      </c>
      <c r="K134" s="128">
        <v>425</v>
      </c>
      <c r="L134" s="128">
        <v>634</v>
      </c>
      <c r="M134" s="128">
        <v>72</v>
      </c>
    </row>
    <row r="135" spans="1:13" ht="180" x14ac:dyDescent="0.25">
      <c r="A135" s="5"/>
      <c r="B135" s="48" t="s">
        <v>836</v>
      </c>
      <c r="C135" s="94" t="s">
        <v>837</v>
      </c>
      <c r="D135" s="9" t="s">
        <v>838</v>
      </c>
      <c r="E135" s="47" t="s">
        <v>1014</v>
      </c>
      <c r="F135" s="129">
        <v>47.28</v>
      </c>
      <c r="G135" s="129">
        <v>47.28</v>
      </c>
      <c r="H135" s="128"/>
      <c r="I135" s="128"/>
      <c r="J135" s="128">
        <v>57</v>
      </c>
      <c r="K135" s="128">
        <v>57</v>
      </c>
      <c r="L135" s="128"/>
      <c r="M135" s="128"/>
    </row>
    <row r="136" spans="1:13" ht="212.4" x14ac:dyDescent="0.25">
      <c r="A136" s="5"/>
      <c r="B136" s="48" t="s">
        <v>840</v>
      </c>
      <c r="C136" s="94" t="s">
        <v>841</v>
      </c>
      <c r="D136" s="9" t="s">
        <v>838</v>
      </c>
      <c r="E136" s="49">
        <v>1.2</v>
      </c>
      <c r="F136" s="129">
        <v>26.85</v>
      </c>
      <c r="G136" s="128"/>
      <c r="H136" s="129">
        <v>26.85</v>
      </c>
      <c r="I136" s="128"/>
      <c r="J136" s="128">
        <v>32</v>
      </c>
      <c r="K136" s="128"/>
      <c r="L136" s="128">
        <v>32</v>
      </c>
      <c r="M136" s="128"/>
    </row>
    <row r="137" spans="1:13" x14ac:dyDescent="0.25">
      <c r="A137" s="242" t="s">
        <v>1015</v>
      </c>
      <c r="B137" s="235"/>
      <c r="C137" s="235"/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</row>
    <row r="138" spans="1:13" ht="99.6" x14ac:dyDescent="0.25">
      <c r="A138" s="5"/>
      <c r="B138" s="48" t="s">
        <v>973</v>
      </c>
      <c r="C138" s="94" t="s">
        <v>1016</v>
      </c>
      <c r="D138" s="9" t="s">
        <v>85</v>
      </c>
      <c r="E138" s="49">
        <v>0.02</v>
      </c>
      <c r="F138" s="129">
        <v>2504.14</v>
      </c>
      <c r="G138" s="129">
        <v>383.58</v>
      </c>
      <c r="H138" s="129">
        <v>2120.56</v>
      </c>
      <c r="I138" s="129">
        <v>196.39</v>
      </c>
      <c r="J138" s="128">
        <v>50</v>
      </c>
      <c r="K138" s="128">
        <v>8</v>
      </c>
      <c r="L138" s="128">
        <v>42</v>
      </c>
      <c r="M138" s="128">
        <v>4</v>
      </c>
    </row>
    <row r="139" spans="1:13" ht="180" x14ac:dyDescent="0.25">
      <c r="A139" s="5"/>
      <c r="B139" s="48" t="s">
        <v>836</v>
      </c>
      <c r="C139" s="94" t="s">
        <v>837</v>
      </c>
      <c r="D139" s="9" t="s">
        <v>838</v>
      </c>
      <c r="E139" s="47" t="s">
        <v>1017</v>
      </c>
      <c r="F139" s="129">
        <v>47.28</v>
      </c>
      <c r="G139" s="129">
        <v>47.28</v>
      </c>
      <c r="H139" s="128"/>
      <c r="I139" s="128"/>
      <c r="J139" s="128">
        <v>2</v>
      </c>
      <c r="K139" s="128">
        <v>2</v>
      </c>
      <c r="L139" s="128"/>
      <c r="M139" s="128"/>
    </row>
    <row r="140" spans="1:13" ht="212.4" x14ac:dyDescent="0.25">
      <c r="A140" s="5"/>
      <c r="B140" s="48" t="s">
        <v>840</v>
      </c>
      <c r="C140" s="94" t="s">
        <v>841</v>
      </c>
      <c r="D140" s="9" t="s">
        <v>838</v>
      </c>
      <c r="E140" s="49">
        <v>0.05</v>
      </c>
      <c r="F140" s="129">
        <v>26.85</v>
      </c>
      <c r="G140" s="128"/>
      <c r="H140" s="129">
        <v>26.85</v>
      </c>
      <c r="I140" s="128"/>
      <c r="J140" s="128">
        <v>1</v>
      </c>
      <c r="K140" s="128"/>
      <c r="L140" s="128">
        <v>1</v>
      </c>
      <c r="M140" s="128"/>
    </row>
    <row r="141" spans="1:13" x14ac:dyDescent="0.25">
      <c r="A141" s="242" t="s">
        <v>1018</v>
      </c>
      <c r="B141" s="235"/>
      <c r="C141" s="235"/>
      <c r="D141" s="235"/>
      <c r="E141" s="235"/>
      <c r="F141" s="235"/>
      <c r="G141" s="235"/>
      <c r="H141" s="235"/>
      <c r="I141" s="235"/>
      <c r="J141" s="235"/>
      <c r="K141" s="235"/>
      <c r="L141" s="235"/>
      <c r="M141" s="235"/>
    </row>
    <row r="142" spans="1:13" ht="64.8" x14ac:dyDescent="0.25">
      <c r="A142" s="5"/>
      <c r="B142" s="48" t="s">
        <v>1019</v>
      </c>
      <c r="C142" s="94" t="s">
        <v>1020</v>
      </c>
      <c r="D142" s="9" t="s">
        <v>86</v>
      </c>
      <c r="E142" s="49">
        <v>1.4999999999999999E-2</v>
      </c>
      <c r="F142" s="129">
        <v>2622.07</v>
      </c>
      <c r="G142" s="129">
        <v>861.61</v>
      </c>
      <c r="H142" s="129">
        <v>47.39</v>
      </c>
      <c r="I142" s="128"/>
      <c r="J142" s="128">
        <v>39</v>
      </c>
      <c r="K142" s="128">
        <v>13</v>
      </c>
      <c r="L142" s="128">
        <v>1</v>
      </c>
      <c r="M142" s="128"/>
    </row>
    <row r="143" spans="1:13" x14ac:dyDescent="0.25">
      <c r="A143" s="234" t="s">
        <v>1021</v>
      </c>
      <c r="B143" s="235"/>
      <c r="C143" s="235"/>
      <c r="D143" s="235"/>
      <c r="E143" s="235"/>
      <c r="F143" s="235"/>
      <c r="G143" s="235"/>
      <c r="H143" s="235"/>
      <c r="I143" s="235"/>
      <c r="J143" s="131">
        <v>9893</v>
      </c>
      <c r="K143" s="128"/>
      <c r="L143" s="128"/>
      <c r="M143" s="128"/>
    </row>
    <row r="144" spans="1:13" x14ac:dyDescent="0.25">
      <c r="A144" s="241" t="s">
        <v>1022</v>
      </c>
      <c r="B144" s="235"/>
      <c r="C144" s="235"/>
      <c r="D144" s="235"/>
      <c r="E144" s="235"/>
      <c r="F144" s="235"/>
      <c r="G144" s="235"/>
      <c r="H144" s="235"/>
      <c r="I144" s="235"/>
      <c r="J144" s="235"/>
      <c r="K144" s="235"/>
      <c r="L144" s="235"/>
      <c r="M144" s="235"/>
    </row>
    <row r="145" spans="1:13" ht="76.2" x14ac:dyDescent="0.25">
      <c r="A145" s="5"/>
      <c r="B145" s="48" t="s">
        <v>1023</v>
      </c>
      <c r="C145" s="94" t="s">
        <v>1024</v>
      </c>
      <c r="D145" s="9" t="s">
        <v>69</v>
      </c>
      <c r="E145" s="47" t="s">
        <v>1025</v>
      </c>
      <c r="F145" s="129">
        <v>909.45</v>
      </c>
      <c r="G145" s="129">
        <v>318.95</v>
      </c>
      <c r="H145" s="129">
        <v>466.15</v>
      </c>
      <c r="I145" s="129">
        <v>34.549999999999997</v>
      </c>
      <c r="J145" s="128">
        <v>28</v>
      </c>
      <c r="K145" s="128">
        <v>10</v>
      </c>
      <c r="L145" s="128">
        <v>14</v>
      </c>
      <c r="M145" s="128">
        <v>1</v>
      </c>
    </row>
    <row r="146" spans="1:13" ht="79.8" x14ac:dyDescent="0.25">
      <c r="A146" s="5"/>
      <c r="B146" s="48" t="s">
        <v>1026</v>
      </c>
      <c r="C146" s="94" t="s">
        <v>1027</v>
      </c>
      <c r="D146" s="9" t="s">
        <v>71</v>
      </c>
      <c r="E146" s="49">
        <v>3.0300000000000001E-2</v>
      </c>
      <c r="F146" s="129">
        <v>12297.4</v>
      </c>
      <c r="G146" s="128"/>
      <c r="H146" s="128"/>
      <c r="I146" s="128"/>
      <c r="J146" s="128">
        <v>373</v>
      </c>
      <c r="K146" s="128"/>
      <c r="L146" s="128"/>
      <c r="M146" s="128"/>
    </row>
    <row r="147" spans="1:13" x14ac:dyDescent="0.25">
      <c r="A147" s="242" t="s">
        <v>929</v>
      </c>
      <c r="B147" s="235"/>
      <c r="C147" s="235"/>
      <c r="D147" s="235"/>
      <c r="E147" s="235"/>
      <c r="F147" s="235"/>
      <c r="G147" s="235"/>
      <c r="H147" s="235"/>
      <c r="I147" s="235"/>
      <c r="J147" s="235"/>
      <c r="K147" s="235"/>
      <c r="L147" s="235"/>
      <c r="M147" s="235"/>
    </row>
    <row r="148" spans="1:13" ht="59.4" x14ac:dyDescent="0.25">
      <c r="A148" s="5"/>
      <c r="B148" s="48" t="s">
        <v>1028</v>
      </c>
      <c r="C148" s="94" t="s">
        <v>1029</v>
      </c>
      <c r="D148" s="9" t="s">
        <v>1030</v>
      </c>
      <c r="E148" s="47" t="s">
        <v>1031</v>
      </c>
      <c r="F148" s="129">
        <v>15207.66</v>
      </c>
      <c r="G148" s="129">
        <v>2018.76</v>
      </c>
      <c r="H148" s="129">
        <v>98</v>
      </c>
      <c r="I148" s="129">
        <v>6.37</v>
      </c>
      <c r="J148" s="128">
        <v>304</v>
      </c>
      <c r="K148" s="128">
        <v>40</v>
      </c>
      <c r="L148" s="128">
        <v>2</v>
      </c>
      <c r="M148" s="128"/>
    </row>
    <row r="149" spans="1:13" x14ac:dyDescent="0.25">
      <c r="A149" s="242" t="s">
        <v>1032</v>
      </c>
      <c r="B149" s="235"/>
      <c r="C149" s="235"/>
      <c r="D149" s="235"/>
      <c r="E149" s="235"/>
      <c r="F149" s="235"/>
      <c r="G149" s="235"/>
      <c r="H149" s="235"/>
      <c r="I149" s="235"/>
      <c r="J149" s="235"/>
      <c r="K149" s="235"/>
      <c r="L149" s="235"/>
      <c r="M149" s="235"/>
    </row>
    <row r="150" spans="1:13" ht="99.6" x14ac:dyDescent="0.25">
      <c r="A150" s="5"/>
      <c r="B150" s="48" t="s">
        <v>973</v>
      </c>
      <c r="C150" s="94" t="s">
        <v>1033</v>
      </c>
      <c r="D150" s="9" t="s">
        <v>85</v>
      </c>
      <c r="E150" s="47" t="s">
        <v>1034</v>
      </c>
      <c r="F150" s="129">
        <v>2504.14</v>
      </c>
      <c r="G150" s="129">
        <v>383.58</v>
      </c>
      <c r="H150" s="129">
        <v>2120.56</v>
      </c>
      <c r="I150" s="129">
        <v>196.39</v>
      </c>
      <c r="J150" s="128">
        <v>155</v>
      </c>
      <c r="K150" s="128">
        <v>24</v>
      </c>
      <c r="L150" s="128">
        <v>131</v>
      </c>
      <c r="M150" s="128">
        <v>12</v>
      </c>
    </row>
    <row r="151" spans="1:13" ht="180" x14ac:dyDescent="0.25">
      <c r="A151" s="5"/>
      <c r="B151" s="48" t="s">
        <v>836</v>
      </c>
      <c r="C151" s="94" t="s">
        <v>837</v>
      </c>
      <c r="D151" s="9" t="s">
        <v>838</v>
      </c>
      <c r="E151" s="47" t="s">
        <v>1035</v>
      </c>
      <c r="F151" s="129">
        <v>47.28</v>
      </c>
      <c r="G151" s="129">
        <v>47.28</v>
      </c>
      <c r="H151" s="128"/>
      <c r="I151" s="128"/>
      <c r="J151" s="128">
        <v>7</v>
      </c>
      <c r="K151" s="128">
        <v>7</v>
      </c>
      <c r="L151" s="128"/>
      <c r="M151" s="128"/>
    </row>
    <row r="152" spans="1:13" ht="212.4" x14ac:dyDescent="0.25">
      <c r="A152" s="5"/>
      <c r="B152" s="48" t="s">
        <v>840</v>
      </c>
      <c r="C152" s="94" t="s">
        <v>841</v>
      </c>
      <c r="D152" s="9" t="s">
        <v>838</v>
      </c>
      <c r="E152" s="49">
        <v>0.155</v>
      </c>
      <c r="F152" s="129">
        <v>26.85</v>
      </c>
      <c r="G152" s="128"/>
      <c r="H152" s="129">
        <v>26.85</v>
      </c>
      <c r="I152" s="128"/>
      <c r="J152" s="128">
        <v>4</v>
      </c>
      <c r="K152" s="128"/>
      <c r="L152" s="128">
        <v>4</v>
      </c>
      <c r="M152" s="128"/>
    </row>
    <row r="153" spans="1:13" x14ac:dyDescent="0.25">
      <c r="A153" s="242" t="s">
        <v>929</v>
      </c>
      <c r="B153" s="235"/>
      <c r="C153" s="235"/>
      <c r="D153" s="235"/>
      <c r="E153" s="235"/>
      <c r="F153" s="235"/>
      <c r="G153" s="235"/>
      <c r="H153" s="235"/>
      <c r="I153" s="235"/>
      <c r="J153" s="235"/>
      <c r="K153" s="235"/>
      <c r="L153" s="235"/>
      <c r="M153" s="235"/>
    </row>
    <row r="154" spans="1:13" ht="53.4" x14ac:dyDescent="0.25">
      <c r="A154" s="5"/>
      <c r="B154" s="48" t="s">
        <v>894</v>
      </c>
      <c r="C154" s="94" t="s">
        <v>1036</v>
      </c>
      <c r="D154" s="9" t="s">
        <v>81</v>
      </c>
      <c r="E154" s="47" t="s">
        <v>1037</v>
      </c>
      <c r="F154" s="129">
        <v>4671.8999999999996</v>
      </c>
      <c r="G154" s="129">
        <v>2201.0300000000002</v>
      </c>
      <c r="H154" s="129">
        <v>339.3</v>
      </c>
      <c r="I154" s="129">
        <v>32.65</v>
      </c>
      <c r="J154" s="128">
        <v>93</v>
      </c>
      <c r="K154" s="128">
        <v>44</v>
      </c>
      <c r="L154" s="128">
        <v>7</v>
      </c>
      <c r="M154" s="128">
        <v>1</v>
      </c>
    </row>
    <row r="155" spans="1:13" ht="105" x14ac:dyDescent="0.25">
      <c r="A155" s="5"/>
      <c r="B155" s="48" t="s">
        <v>897</v>
      </c>
      <c r="C155" s="94" t="s">
        <v>1038</v>
      </c>
      <c r="D155" s="9" t="s">
        <v>81</v>
      </c>
      <c r="E155" s="47" t="s">
        <v>1037</v>
      </c>
      <c r="F155" s="129">
        <v>4306.92</v>
      </c>
      <c r="G155" s="129">
        <v>1321.62</v>
      </c>
      <c r="H155" s="129">
        <v>40.32</v>
      </c>
      <c r="I155" s="129">
        <v>4.68</v>
      </c>
      <c r="J155" s="128">
        <v>86</v>
      </c>
      <c r="K155" s="128">
        <v>26</v>
      </c>
      <c r="L155" s="128">
        <v>1</v>
      </c>
      <c r="M155" s="128"/>
    </row>
    <row r="156" spans="1:13" x14ac:dyDescent="0.25">
      <c r="A156" s="234" t="s">
        <v>1039</v>
      </c>
      <c r="B156" s="235"/>
      <c r="C156" s="235"/>
      <c r="D156" s="235"/>
      <c r="E156" s="235"/>
      <c r="F156" s="235"/>
      <c r="G156" s="235"/>
      <c r="H156" s="235"/>
      <c r="I156" s="235"/>
      <c r="J156" s="131">
        <v>1655</v>
      </c>
      <c r="K156" s="128"/>
      <c r="L156" s="128"/>
      <c r="M156" s="128"/>
    </row>
    <row r="157" spans="1:13" x14ac:dyDescent="0.25">
      <c r="A157" s="241" t="s">
        <v>1040</v>
      </c>
      <c r="B157" s="235"/>
      <c r="C157" s="235"/>
      <c r="D157" s="235"/>
      <c r="E157" s="235"/>
      <c r="F157" s="235"/>
      <c r="G157" s="235"/>
      <c r="H157" s="235"/>
      <c r="I157" s="235"/>
      <c r="J157" s="235"/>
      <c r="K157" s="235"/>
      <c r="L157" s="235"/>
      <c r="M157" s="235"/>
    </row>
    <row r="158" spans="1:13" ht="46.2" x14ac:dyDescent="0.25">
      <c r="A158" s="5"/>
      <c r="B158" s="48" t="s">
        <v>1041</v>
      </c>
      <c r="C158" s="94" t="s">
        <v>1042</v>
      </c>
      <c r="D158" s="9" t="s">
        <v>1043</v>
      </c>
      <c r="E158" s="47" t="s">
        <v>1044</v>
      </c>
      <c r="F158" s="129">
        <v>835.84</v>
      </c>
      <c r="G158" s="129">
        <v>90.94</v>
      </c>
      <c r="H158" s="129">
        <v>93.47</v>
      </c>
      <c r="I158" s="129">
        <v>13.75</v>
      </c>
      <c r="J158" s="128">
        <v>8</v>
      </c>
      <c r="K158" s="128">
        <v>1</v>
      </c>
      <c r="L158" s="128">
        <v>1</v>
      </c>
      <c r="M158" s="128"/>
    </row>
    <row r="159" spans="1:13" ht="68.400000000000006" x14ac:dyDescent="0.25">
      <c r="A159" s="5"/>
      <c r="B159" s="48" t="s">
        <v>1000</v>
      </c>
      <c r="C159" s="94" t="s">
        <v>1001</v>
      </c>
      <c r="D159" s="9" t="s">
        <v>890</v>
      </c>
      <c r="E159" s="47" t="s">
        <v>639</v>
      </c>
      <c r="F159" s="129">
        <v>64980.89</v>
      </c>
      <c r="G159" s="129">
        <v>1978.2</v>
      </c>
      <c r="H159" s="129">
        <v>4648.3500000000004</v>
      </c>
      <c r="I159" s="129">
        <v>327.60000000000002</v>
      </c>
      <c r="J159" s="128">
        <v>65</v>
      </c>
      <c r="K159" s="128">
        <v>2</v>
      </c>
      <c r="L159" s="128">
        <v>5</v>
      </c>
      <c r="M159" s="128"/>
    </row>
    <row r="160" spans="1:13" ht="46.2" x14ac:dyDescent="0.25">
      <c r="A160" s="5"/>
      <c r="B160" s="48" t="s">
        <v>1002</v>
      </c>
      <c r="C160" s="94" t="s">
        <v>1003</v>
      </c>
      <c r="D160" s="9" t="s">
        <v>73</v>
      </c>
      <c r="E160" s="49">
        <v>-0.10199999999999999</v>
      </c>
      <c r="F160" s="129">
        <v>542.67999999999995</v>
      </c>
      <c r="G160" s="128"/>
      <c r="H160" s="128"/>
      <c r="I160" s="128"/>
      <c r="J160" s="128">
        <v>-55</v>
      </c>
      <c r="K160" s="128"/>
      <c r="L160" s="128"/>
      <c r="M160" s="128"/>
    </row>
    <row r="161" spans="1:13" ht="46.2" x14ac:dyDescent="0.25">
      <c r="A161" s="5"/>
      <c r="B161" s="48" t="s">
        <v>1004</v>
      </c>
      <c r="C161" s="94" t="s">
        <v>84</v>
      </c>
      <c r="D161" s="9" t="s">
        <v>73</v>
      </c>
      <c r="E161" s="49">
        <v>0.10199999999999999</v>
      </c>
      <c r="F161" s="129">
        <v>562.22</v>
      </c>
      <c r="G161" s="128"/>
      <c r="H161" s="128"/>
      <c r="I161" s="128"/>
      <c r="J161" s="128">
        <v>57</v>
      </c>
      <c r="K161" s="128"/>
      <c r="L161" s="128"/>
      <c r="M161" s="128"/>
    </row>
    <row r="162" spans="1:13" ht="64.8" x14ac:dyDescent="0.25">
      <c r="A162" s="5"/>
      <c r="B162" s="48" t="s">
        <v>1045</v>
      </c>
      <c r="C162" s="94" t="s">
        <v>1046</v>
      </c>
      <c r="D162" s="9" t="s">
        <v>1007</v>
      </c>
      <c r="E162" s="47" t="s">
        <v>891</v>
      </c>
      <c r="F162" s="129">
        <v>77878.740000000005</v>
      </c>
      <c r="G162" s="129">
        <v>7722.43</v>
      </c>
      <c r="H162" s="129">
        <v>7192.3</v>
      </c>
      <c r="I162" s="129">
        <v>1004.82</v>
      </c>
      <c r="J162" s="128">
        <v>389</v>
      </c>
      <c r="K162" s="128">
        <v>39</v>
      </c>
      <c r="L162" s="128">
        <v>36</v>
      </c>
      <c r="M162" s="128">
        <v>5</v>
      </c>
    </row>
    <row r="163" spans="1:13" ht="59.4" x14ac:dyDescent="0.25">
      <c r="A163" s="5"/>
      <c r="B163" s="48" t="s">
        <v>1047</v>
      </c>
      <c r="C163" s="94" t="s">
        <v>1048</v>
      </c>
      <c r="D163" s="9" t="s">
        <v>71</v>
      </c>
      <c r="E163" s="47" t="s">
        <v>1049</v>
      </c>
      <c r="F163" s="129">
        <v>7025.63</v>
      </c>
      <c r="G163" s="128"/>
      <c r="H163" s="128"/>
      <c r="I163" s="128"/>
      <c r="J163" s="128">
        <v>171</v>
      </c>
      <c r="K163" s="128"/>
      <c r="L163" s="128"/>
      <c r="M163" s="128"/>
    </row>
    <row r="164" spans="1:13" ht="91.2" x14ac:dyDescent="0.25">
      <c r="A164" s="5"/>
      <c r="B164" s="48" t="s">
        <v>1050</v>
      </c>
      <c r="C164" s="94" t="s">
        <v>1051</v>
      </c>
      <c r="D164" s="9" t="s">
        <v>71</v>
      </c>
      <c r="E164" s="47" t="s">
        <v>1052</v>
      </c>
      <c r="F164" s="129">
        <v>7142.38</v>
      </c>
      <c r="G164" s="128"/>
      <c r="H164" s="128"/>
      <c r="I164" s="128"/>
      <c r="J164" s="128">
        <v>57</v>
      </c>
      <c r="K164" s="128"/>
      <c r="L164" s="128"/>
      <c r="M164" s="128"/>
    </row>
    <row r="165" spans="1:13" ht="59.4" x14ac:dyDescent="0.25">
      <c r="A165" s="5"/>
      <c r="B165" s="48" t="s">
        <v>1053</v>
      </c>
      <c r="C165" s="94" t="s">
        <v>1054</v>
      </c>
      <c r="D165" s="9" t="s">
        <v>71</v>
      </c>
      <c r="E165" s="47" t="s">
        <v>1055</v>
      </c>
      <c r="F165" s="129">
        <v>6094.12</v>
      </c>
      <c r="G165" s="128"/>
      <c r="H165" s="128"/>
      <c r="I165" s="128"/>
      <c r="J165" s="128">
        <v>6</v>
      </c>
      <c r="K165" s="128"/>
      <c r="L165" s="128"/>
      <c r="M165" s="128"/>
    </row>
    <row r="166" spans="1:13" ht="59.4" x14ac:dyDescent="0.25">
      <c r="A166" s="5"/>
      <c r="B166" s="48" t="s">
        <v>1056</v>
      </c>
      <c r="C166" s="94" t="s">
        <v>877</v>
      </c>
      <c r="D166" s="9" t="s">
        <v>78</v>
      </c>
      <c r="E166" s="47" t="s">
        <v>1057</v>
      </c>
      <c r="F166" s="129">
        <v>11.39</v>
      </c>
      <c r="G166" s="128"/>
      <c r="H166" s="128"/>
      <c r="I166" s="128"/>
      <c r="J166" s="128"/>
      <c r="K166" s="128"/>
      <c r="L166" s="128"/>
      <c r="M166" s="128"/>
    </row>
    <row r="167" spans="1:13" ht="110.4" x14ac:dyDescent="0.25">
      <c r="A167" s="5"/>
      <c r="B167" s="48" t="s">
        <v>1058</v>
      </c>
      <c r="C167" s="94" t="s">
        <v>1059</v>
      </c>
      <c r="D167" s="9" t="s">
        <v>87</v>
      </c>
      <c r="E167" s="47" t="s">
        <v>667</v>
      </c>
      <c r="F167" s="129">
        <v>3025.12</v>
      </c>
      <c r="G167" s="129">
        <v>315.72000000000003</v>
      </c>
      <c r="H167" s="129">
        <v>1103.3499999999999</v>
      </c>
      <c r="I167" s="129">
        <v>298.10000000000002</v>
      </c>
      <c r="J167" s="128">
        <v>484</v>
      </c>
      <c r="K167" s="128">
        <v>51</v>
      </c>
      <c r="L167" s="128">
        <v>177</v>
      </c>
      <c r="M167" s="128">
        <v>48</v>
      </c>
    </row>
    <row r="168" spans="1:13" ht="93.6" x14ac:dyDescent="0.25">
      <c r="A168" s="5"/>
      <c r="B168" s="48" t="s">
        <v>1060</v>
      </c>
      <c r="C168" s="94" t="s">
        <v>1061</v>
      </c>
      <c r="D168" s="9" t="s">
        <v>87</v>
      </c>
      <c r="E168" s="47" t="s">
        <v>989</v>
      </c>
      <c r="F168" s="129">
        <v>653.25</v>
      </c>
      <c r="G168" s="129">
        <v>25.05</v>
      </c>
      <c r="H168" s="129">
        <v>226.7</v>
      </c>
      <c r="I168" s="129">
        <v>74.55</v>
      </c>
      <c r="J168" s="128">
        <v>-105</v>
      </c>
      <c r="K168" s="128">
        <v>-4</v>
      </c>
      <c r="L168" s="128">
        <v>-36</v>
      </c>
      <c r="M168" s="128">
        <v>-12</v>
      </c>
    </row>
    <row r="169" spans="1:13" ht="82.2" x14ac:dyDescent="0.25">
      <c r="A169" s="5"/>
      <c r="B169" s="48" t="s">
        <v>1062</v>
      </c>
      <c r="C169" s="94" t="s">
        <v>1063</v>
      </c>
      <c r="D169" s="9" t="s">
        <v>76</v>
      </c>
      <c r="E169" s="47" t="s">
        <v>1064</v>
      </c>
      <c r="F169" s="129">
        <v>14827.9</v>
      </c>
      <c r="G169" s="129">
        <v>3931.32</v>
      </c>
      <c r="H169" s="129">
        <v>72.260000000000005</v>
      </c>
      <c r="I169" s="129">
        <v>4.55</v>
      </c>
      <c r="J169" s="128">
        <v>30</v>
      </c>
      <c r="K169" s="128">
        <v>8</v>
      </c>
      <c r="L169" s="128"/>
      <c r="M169" s="128"/>
    </row>
    <row r="170" spans="1:13" ht="59.4" x14ac:dyDescent="0.25">
      <c r="A170" s="5"/>
      <c r="B170" s="48" t="s">
        <v>1065</v>
      </c>
      <c r="C170" s="94" t="s">
        <v>1066</v>
      </c>
      <c r="D170" s="9" t="s">
        <v>76</v>
      </c>
      <c r="E170" s="47" t="s">
        <v>1067</v>
      </c>
      <c r="F170" s="129">
        <v>11035.04</v>
      </c>
      <c r="G170" s="129">
        <v>627.77</v>
      </c>
      <c r="H170" s="129">
        <v>589.30999999999995</v>
      </c>
      <c r="I170" s="129">
        <v>31.85</v>
      </c>
      <c r="J170" s="128">
        <v>132</v>
      </c>
      <c r="K170" s="128">
        <v>8</v>
      </c>
      <c r="L170" s="128">
        <v>7</v>
      </c>
      <c r="M170" s="128"/>
    </row>
    <row r="171" spans="1:13" x14ac:dyDescent="0.25">
      <c r="A171" s="242" t="s">
        <v>1068</v>
      </c>
      <c r="B171" s="235"/>
      <c r="C171" s="235"/>
      <c r="D171" s="235"/>
      <c r="E171" s="235"/>
      <c r="F171" s="235"/>
      <c r="G171" s="235"/>
      <c r="H171" s="235"/>
      <c r="I171" s="235"/>
      <c r="J171" s="235"/>
      <c r="K171" s="235"/>
      <c r="L171" s="235"/>
      <c r="M171" s="235"/>
    </row>
    <row r="172" spans="1:13" x14ac:dyDescent="0.25">
      <c r="A172" s="234" t="s">
        <v>1069</v>
      </c>
      <c r="B172" s="235"/>
      <c r="C172" s="235"/>
      <c r="D172" s="235"/>
      <c r="E172" s="235"/>
      <c r="F172" s="235"/>
      <c r="G172" s="235"/>
      <c r="H172" s="235"/>
      <c r="I172" s="235"/>
      <c r="J172" s="131">
        <v>1779</v>
      </c>
      <c r="K172" s="128"/>
      <c r="L172" s="128"/>
      <c r="M172" s="128"/>
    </row>
    <row r="173" spans="1:13" x14ac:dyDescent="0.25">
      <c r="A173" s="241" t="s">
        <v>1070</v>
      </c>
      <c r="B173" s="235"/>
      <c r="C173" s="235"/>
      <c r="D173" s="235"/>
      <c r="E173" s="235"/>
      <c r="F173" s="235"/>
      <c r="G173" s="235"/>
      <c r="H173" s="235"/>
      <c r="I173" s="235"/>
      <c r="J173" s="235"/>
      <c r="K173" s="235"/>
      <c r="L173" s="235"/>
      <c r="M173" s="235"/>
    </row>
    <row r="174" spans="1:13" x14ac:dyDescent="0.25">
      <c r="A174" s="242" t="s">
        <v>832</v>
      </c>
      <c r="B174" s="235"/>
      <c r="C174" s="235"/>
      <c r="D174" s="235"/>
      <c r="E174" s="235"/>
      <c r="F174" s="235"/>
      <c r="G174" s="235"/>
      <c r="H174" s="235"/>
      <c r="I174" s="235"/>
      <c r="J174" s="235"/>
      <c r="K174" s="235"/>
      <c r="L174" s="235"/>
      <c r="M174" s="235"/>
    </row>
    <row r="175" spans="1:13" ht="124.2" x14ac:dyDescent="0.25">
      <c r="A175" s="5"/>
      <c r="B175" s="48" t="s">
        <v>1071</v>
      </c>
      <c r="C175" s="94" t="s">
        <v>1072</v>
      </c>
      <c r="D175" s="9" t="s">
        <v>69</v>
      </c>
      <c r="E175" s="49">
        <v>0.55000000000000004</v>
      </c>
      <c r="F175" s="129">
        <v>549.58000000000004</v>
      </c>
      <c r="G175" s="129">
        <v>223.27</v>
      </c>
      <c r="H175" s="129">
        <v>326.31</v>
      </c>
      <c r="I175" s="129">
        <v>24.19</v>
      </c>
      <c r="J175" s="128">
        <v>302</v>
      </c>
      <c r="K175" s="128">
        <v>123</v>
      </c>
      <c r="L175" s="128">
        <v>179</v>
      </c>
      <c r="M175" s="128">
        <v>13</v>
      </c>
    </row>
    <row r="176" spans="1:13" ht="180" x14ac:dyDescent="0.25">
      <c r="A176" s="5"/>
      <c r="B176" s="48" t="s">
        <v>836</v>
      </c>
      <c r="C176" s="94" t="s">
        <v>837</v>
      </c>
      <c r="D176" s="9" t="s">
        <v>838</v>
      </c>
      <c r="E176" s="47" t="s">
        <v>1073</v>
      </c>
      <c r="F176" s="129">
        <v>47.28</v>
      </c>
      <c r="G176" s="129">
        <v>47.28</v>
      </c>
      <c r="H176" s="128"/>
      <c r="I176" s="128"/>
      <c r="J176" s="128">
        <v>26</v>
      </c>
      <c r="K176" s="128">
        <v>26</v>
      </c>
      <c r="L176" s="128"/>
      <c r="M176" s="128"/>
    </row>
    <row r="177" spans="1:13" ht="212.4" x14ac:dyDescent="0.25">
      <c r="A177" s="5"/>
      <c r="B177" s="48" t="s">
        <v>840</v>
      </c>
      <c r="C177" s="94" t="s">
        <v>841</v>
      </c>
      <c r="D177" s="9" t="s">
        <v>838</v>
      </c>
      <c r="E177" s="49">
        <v>0.55000000000000004</v>
      </c>
      <c r="F177" s="129">
        <v>26.85</v>
      </c>
      <c r="G177" s="128"/>
      <c r="H177" s="129">
        <v>26.85</v>
      </c>
      <c r="I177" s="128"/>
      <c r="J177" s="128">
        <v>15</v>
      </c>
      <c r="K177" s="128"/>
      <c r="L177" s="128">
        <v>15</v>
      </c>
      <c r="M177" s="128"/>
    </row>
    <row r="178" spans="1:13" x14ac:dyDescent="0.25">
      <c r="A178" s="242" t="s">
        <v>929</v>
      </c>
      <c r="B178" s="235"/>
      <c r="C178" s="235"/>
      <c r="D178" s="235"/>
      <c r="E178" s="235"/>
      <c r="F178" s="235"/>
      <c r="G178" s="235"/>
      <c r="H178" s="235"/>
      <c r="I178" s="235"/>
      <c r="J178" s="235"/>
      <c r="K178" s="235"/>
      <c r="L178" s="235"/>
      <c r="M178" s="235"/>
    </row>
    <row r="179" spans="1:13" ht="99" x14ac:dyDescent="0.25">
      <c r="A179" s="5"/>
      <c r="B179" s="48" t="s">
        <v>1074</v>
      </c>
      <c r="C179" s="94" t="s">
        <v>1075</v>
      </c>
      <c r="D179" s="9" t="s">
        <v>87</v>
      </c>
      <c r="E179" s="47" t="s">
        <v>1076</v>
      </c>
      <c r="F179" s="129">
        <v>2712.24</v>
      </c>
      <c r="G179" s="129">
        <v>234.42</v>
      </c>
      <c r="H179" s="129">
        <v>872.51</v>
      </c>
      <c r="I179" s="129">
        <v>222.22</v>
      </c>
      <c r="J179" s="128">
        <v>1573</v>
      </c>
      <c r="K179" s="128">
        <v>136</v>
      </c>
      <c r="L179" s="128">
        <v>506</v>
      </c>
      <c r="M179" s="128">
        <v>129</v>
      </c>
    </row>
    <row r="180" spans="1:13" ht="93.6" x14ac:dyDescent="0.25">
      <c r="A180" s="5"/>
      <c r="B180" s="48" t="s">
        <v>987</v>
      </c>
      <c r="C180" s="94" t="s">
        <v>1077</v>
      </c>
      <c r="D180" s="9" t="s">
        <v>87</v>
      </c>
      <c r="E180" s="47" t="s">
        <v>1078</v>
      </c>
      <c r="F180" s="129">
        <v>583.15</v>
      </c>
      <c r="G180" s="129">
        <v>12.85</v>
      </c>
      <c r="H180" s="129">
        <v>169</v>
      </c>
      <c r="I180" s="129">
        <v>55.55</v>
      </c>
      <c r="J180" s="128">
        <v>-338</v>
      </c>
      <c r="K180" s="128">
        <v>-7</v>
      </c>
      <c r="L180" s="128">
        <v>-98</v>
      </c>
      <c r="M180" s="128">
        <v>-32</v>
      </c>
    </row>
    <row r="181" spans="1:13" ht="82.2" x14ac:dyDescent="0.25">
      <c r="A181" s="5"/>
      <c r="B181" s="48" t="s">
        <v>1079</v>
      </c>
      <c r="C181" s="94" t="s">
        <v>1080</v>
      </c>
      <c r="D181" s="9" t="s">
        <v>76</v>
      </c>
      <c r="E181" s="47" t="s">
        <v>1081</v>
      </c>
      <c r="F181" s="129">
        <v>14827.9</v>
      </c>
      <c r="G181" s="129">
        <v>3931.32</v>
      </c>
      <c r="H181" s="129">
        <v>72.260000000000005</v>
      </c>
      <c r="I181" s="129">
        <v>4.55</v>
      </c>
      <c r="J181" s="128">
        <v>104</v>
      </c>
      <c r="K181" s="128">
        <v>28</v>
      </c>
      <c r="L181" s="128">
        <v>1</v>
      </c>
      <c r="M181" s="128"/>
    </row>
    <row r="182" spans="1:13" ht="99" x14ac:dyDescent="0.25">
      <c r="A182" s="5"/>
      <c r="B182" s="48" t="s">
        <v>1082</v>
      </c>
      <c r="C182" s="94" t="s">
        <v>1083</v>
      </c>
      <c r="D182" s="9" t="s">
        <v>87</v>
      </c>
      <c r="E182" s="47" t="s">
        <v>1084</v>
      </c>
      <c r="F182" s="129">
        <v>2712.24</v>
      </c>
      <c r="G182" s="129">
        <v>234.42</v>
      </c>
      <c r="H182" s="129">
        <v>872.51</v>
      </c>
      <c r="I182" s="129">
        <v>222.22</v>
      </c>
      <c r="J182" s="128">
        <v>190</v>
      </c>
      <c r="K182" s="128">
        <v>16</v>
      </c>
      <c r="L182" s="128">
        <v>61</v>
      </c>
      <c r="M182" s="128">
        <v>16</v>
      </c>
    </row>
    <row r="183" spans="1:13" ht="103.2" x14ac:dyDescent="0.25">
      <c r="A183" s="5"/>
      <c r="B183" s="48" t="s">
        <v>987</v>
      </c>
      <c r="C183" s="94" t="s">
        <v>1085</v>
      </c>
      <c r="D183" s="9" t="s">
        <v>87</v>
      </c>
      <c r="E183" s="47" t="s">
        <v>1086</v>
      </c>
      <c r="F183" s="129">
        <v>1516.19</v>
      </c>
      <c r="G183" s="129">
        <v>33.409999999999997</v>
      </c>
      <c r="H183" s="129">
        <v>439.4</v>
      </c>
      <c r="I183" s="129">
        <v>144.43</v>
      </c>
      <c r="J183" s="128">
        <v>-106</v>
      </c>
      <c r="K183" s="128">
        <v>-2</v>
      </c>
      <c r="L183" s="128">
        <v>-31</v>
      </c>
      <c r="M183" s="128">
        <v>-10</v>
      </c>
    </row>
    <row r="184" spans="1:13" ht="59.4" x14ac:dyDescent="0.25">
      <c r="A184" s="5"/>
      <c r="B184" s="48" t="s">
        <v>1087</v>
      </c>
      <c r="C184" s="94" t="s">
        <v>1088</v>
      </c>
      <c r="D184" s="9" t="s">
        <v>1089</v>
      </c>
      <c r="E184" s="47" t="s">
        <v>1084</v>
      </c>
      <c r="F184" s="129">
        <v>155.36000000000001</v>
      </c>
      <c r="G184" s="129">
        <v>152.08000000000001</v>
      </c>
      <c r="H184" s="129">
        <v>3.28</v>
      </c>
      <c r="I184" s="128"/>
      <c r="J184" s="128">
        <v>11</v>
      </c>
      <c r="K184" s="128">
        <v>11</v>
      </c>
      <c r="L184" s="128"/>
      <c r="M184" s="128"/>
    </row>
    <row r="185" spans="1:13" ht="51.6" x14ac:dyDescent="0.25">
      <c r="A185" s="5"/>
      <c r="B185" s="48" t="s">
        <v>93</v>
      </c>
      <c r="C185" s="94" t="s">
        <v>1090</v>
      </c>
      <c r="D185" s="9" t="s">
        <v>74</v>
      </c>
      <c r="E185" s="49">
        <v>7</v>
      </c>
      <c r="F185" s="129">
        <v>8.69</v>
      </c>
      <c r="G185" s="128"/>
      <c r="H185" s="128"/>
      <c r="I185" s="128"/>
      <c r="J185" s="128">
        <v>61</v>
      </c>
      <c r="K185" s="128"/>
      <c r="L185" s="128"/>
      <c r="M185" s="128"/>
    </row>
    <row r="186" spans="1:13" ht="59.4" x14ac:dyDescent="0.25">
      <c r="A186" s="5"/>
      <c r="B186" s="48" t="s">
        <v>1091</v>
      </c>
      <c r="C186" s="94" t="s">
        <v>1092</v>
      </c>
      <c r="D186" s="9" t="s">
        <v>946</v>
      </c>
      <c r="E186" s="47" t="s">
        <v>1093</v>
      </c>
      <c r="F186" s="129">
        <v>13769.84</v>
      </c>
      <c r="G186" s="129">
        <v>614.03</v>
      </c>
      <c r="H186" s="129">
        <v>303.06</v>
      </c>
      <c r="I186" s="128"/>
      <c r="J186" s="128">
        <v>110</v>
      </c>
      <c r="K186" s="128">
        <v>5</v>
      </c>
      <c r="L186" s="128">
        <v>2</v>
      </c>
      <c r="M186" s="128"/>
    </row>
    <row r="187" spans="1:13" x14ac:dyDescent="0.25">
      <c r="A187" s="242" t="s">
        <v>929</v>
      </c>
      <c r="B187" s="235"/>
      <c r="C187" s="235"/>
      <c r="D187" s="235"/>
      <c r="E187" s="235"/>
      <c r="F187" s="235"/>
      <c r="G187" s="235"/>
      <c r="H187" s="235"/>
      <c r="I187" s="235"/>
      <c r="J187" s="235"/>
      <c r="K187" s="235"/>
      <c r="L187" s="235"/>
      <c r="M187" s="235"/>
    </row>
    <row r="188" spans="1:13" ht="76.2" x14ac:dyDescent="0.25">
      <c r="A188" s="5"/>
      <c r="B188" s="48" t="s">
        <v>1094</v>
      </c>
      <c r="C188" s="94" t="s">
        <v>1095</v>
      </c>
      <c r="D188" s="9" t="s">
        <v>1007</v>
      </c>
      <c r="E188" s="47" t="s">
        <v>1096</v>
      </c>
      <c r="F188" s="129">
        <v>81981.75</v>
      </c>
      <c r="G188" s="129">
        <v>6869.72</v>
      </c>
      <c r="H188" s="129">
        <v>10429.93</v>
      </c>
      <c r="I188" s="129">
        <v>1320.96</v>
      </c>
      <c r="J188" s="128">
        <v>1476</v>
      </c>
      <c r="K188" s="128">
        <v>124</v>
      </c>
      <c r="L188" s="128">
        <v>188</v>
      </c>
      <c r="M188" s="128">
        <v>24</v>
      </c>
    </row>
    <row r="189" spans="1:13" ht="59.4" x14ac:dyDescent="0.25">
      <c r="A189" s="5"/>
      <c r="B189" s="48" t="s">
        <v>1097</v>
      </c>
      <c r="C189" s="94" t="s">
        <v>1048</v>
      </c>
      <c r="D189" s="9" t="s">
        <v>71</v>
      </c>
      <c r="E189" s="47" t="s">
        <v>1098</v>
      </c>
      <c r="F189" s="129">
        <v>7025.63</v>
      </c>
      <c r="G189" s="128"/>
      <c r="H189" s="128"/>
      <c r="I189" s="128"/>
      <c r="J189" s="128">
        <v>323</v>
      </c>
      <c r="K189" s="128"/>
      <c r="L189" s="128"/>
      <c r="M189" s="128"/>
    </row>
    <row r="190" spans="1:13" x14ac:dyDescent="0.25">
      <c r="A190" s="242" t="s">
        <v>929</v>
      </c>
      <c r="B190" s="235"/>
      <c r="C190" s="235"/>
      <c r="D190" s="235"/>
      <c r="E190" s="235"/>
      <c r="F190" s="235"/>
      <c r="G190" s="235"/>
      <c r="H190" s="235"/>
      <c r="I190" s="235"/>
      <c r="J190" s="235"/>
      <c r="K190" s="235"/>
      <c r="L190" s="235"/>
      <c r="M190" s="235"/>
    </row>
    <row r="191" spans="1:13" ht="46.2" x14ac:dyDescent="0.25">
      <c r="A191" s="5"/>
      <c r="B191" s="48" t="s">
        <v>1099</v>
      </c>
      <c r="C191" s="94" t="s">
        <v>1100</v>
      </c>
      <c r="D191" s="9" t="s">
        <v>1101</v>
      </c>
      <c r="E191" s="49">
        <v>0.17810000000000001</v>
      </c>
      <c r="F191" s="129">
        <v>13548.91</v>
      </c>
      <c r="G191" s="129">
        <v>591.29999999999995</v>
      </c>
      <c r="H191" s="129">
        <v>373.12</v>
      </c>
      <c r="I191" s="129">
        <v>12.56</v>
      </c>
      <c r="J191" s="128">
        <v>2413</v>
      </c>
      <c r="K191" s="128">
        <v>105</v>
      </c>
      <c r="L191" s="128">
        <v>66</v>
      </c>
      <c r="M191" s="128">
        <v>2</v>
      </c>
    </row>
    <row r="192" spans="1:13" ht="70.8" x14ac:dyDescent="0.25">
      <c r="A192" s="5"/>
      <c r="B192" s="48" t="s">
        <v>1102</v>
      </c>
      <c r="C192" s="94" t="s">
        <v>1103</v>
      </c>
      <c r="D192" s="9" t="s">
        <v>76</v>
      </c>
      <c r="E192" s="47" t="s">
        <v>1104</v>
      </c>
      <c r="F192" s="129">
        <v>11035.04</v>
      </c>
      <c r="G192" s="129">
        <v>627.77</v>
      </c>
      <c r="H192" s="129">
        <v>589.30999999999995</v>
      </c>
      <c r="I192" s="129">
        <v>31.85</v>
      </c>
      <c r="J192" s="128">
        <v>298</v>
      </c>
      <c r="K192" s="128">
        <v>17</v>
      </c>
      <c r="L192" s="128">
        <v>16</v>
      </c>
      <c r="M192" s="128">
        <v>1</v>
      </c>
    </row>
    <row r="193" spans="1:13" x14ac:dyDescent="0.25">
      <c r="A193" s="242" t="s">
        <v>852</v>
      </c>
      <c r="B193" s="235"/>
      <c r="C193" s="235"/>
      <c r="D193" s="235"/>
      <c r="E193" s="235"/>
      <c r="F193" s="235"/>
      <c r="G193" s="235"/>
      <c r="H193" s="235"/>
      <c r="I193" s="235"/>
      <c r="J193" s="235"/>
      <c r="K193" s="235"/>
      <c r="L193" s="235"/>
      <c r="M193" s="235"/>
    </row>
    <row r="194" spans="1:13" ht="112.8" x14ac:dyDescent="0.25">
      <c r="A194" s="5"/>
      <c r="B194" s="48" t="s">
        <v>1105</v>
      </c>
      <c r="C194" s="94" t="s">
        <v>1106</v>
      </c>
      <c r="D194" s="9" t="s">
        <v>81</v>
      </c>
      <c r="E194" s="47" t="s">
        <v>1107</v>
      </c>
      <c r="F194" s="129">
        <v>940.07</v>
      </c>
      <c r="G194" s="129">
        <v>761.71</v>
      </c>
      <c r="H194" s="129">
        <v>178.36</v>
      </c>
      <c r="I194" s="129">
        <v>36.619999999999997</v>
      </c>
      <c r="J194" s="128">
        <v>28</v>
      </c>
      <c r="K194" s="128">
        <v>23</v>
      </c>
      <c r="L194" s="128">
        <v>5</v>
      </c>
      <c r="M194" s="128">
        <v>1</v>
      </c>
    </row>
    <row r="195" spans="1:13" ht="99.6" x14ac:dyDescent="0.25">
      <c r="A195" s="5"/>
      <c r="B195" s="48" t="s">
        <v>1108</v>
      </c>
      <c r="C195" s="94" t="s">
        <v>1109</v>
      </c>
      <c r="D195" s="9" t="s">
        <v>1110</v>
      </c>
      <c r="E195" s="47" t="s">
        <v>164</v>
      </c>
      <c r="F195" s="129">
        <v>6681.96</v>
      </c>
      <c r="G195" s="129">
        <v>1270.3</v>
      </c>
      <c r="H195" s="129">
        <v>5411.66</v>
      </c>
      <c r="I195" s="129">
        <v>848.26</v>
      </c>
      <c r="J195" s="128">
        <v>134</v>
      </c>
      <c r="K195" s="128">
        <v>25</v>
      </c>
      <c r="L195" s="128">
        <v>109</v>
      </c>
      <c r="M195" s="128">
        <v>17</v>
      </c>
    </row>
    <row r="196" spans="1:13" ht="46.2" x14ac:dyDescent="0.25">
      <c r="A196" s="5"/>
      <c r="B196" s="48" t="s">
        <v>1111</v>
      </c>
      <c r="C196" s="94" t="s">
        <v>1112</v>
      </c>
      <c r="D196" s="9" t="s">
        <v>85</v>
      </c>
      <c r="E196" s="49">
        <v>0.2</v>
      </c>
      <c r="F196" s="129">
        <v>735.13</v>
      </c>
      <c r="G196" s="129">
        <v>142.65</v>
      </c>
      <c r="H196" s="129">
        <v>546.6</v>
      </c>
      <c r="I196" s="129">
        <v>51.86</v>
      </c>
      <c r="J196" s="128">
        <v>147</v>
      </c>
      <c r="K196" s="128">
        <v>29</v>
      </c>
      <c r="L196" s="128">
        <v>109</v>
      </c>
      <c r="M196" s="128">
        <v>10</v>
      </c>
    </row>
    <row r="197" spans="1:13" ht="180" x14ac:dyDescent="0.25">
      <c r="A197" s="5"/>
      <c r="B197" s="48" t="s">
        <v>836</v>
      </c>
      <c r="C197" s="94" t="s">
        <v>837</v>
      </c>
      <c r="D197" s="9" t="s">
        <v>838</v>
      </c>
      <c r="E197" s="47" t="s">
        <v>1113</v>
      </c>
      <c r="F197" s="129">
        <v>47.28</v>
      </c>
      <c r="G197" s="129">
        <v>47.28</v>
      </c>
      <c r="H197" s="128"/>
      <c r="I197" s="128"/>
      <c r="J197" s="128">
        <v>71</v>
      </c>
      <c r="K197" s="128">
        <v>71</v>
      </c>
      <c r="L197" s="128"/>
      <c r="M197" s="128"/>
    </row>
    <row r="198" spans="1:13" ht="212.4" x14ac:dyDescent="0.25">
      <c r="A198" s="5"/>
      <c r="B198" s="48" t="s">
        <v>840</v>
      </c>
      <c r="C198" s="94" t="s">
        <v>841</v>
      </c>
      <c r="D198" s="9" t="s">
        <v>838</v>
      </c>
      <c r="E198" s="49">
        <v>1.5</v>
      </c>
      <c r="F198" s="129">
        <v>26.85</v>
      </c>
      <c r="G198" s="128"/>
      <c r="H198" s="129">
        <v>26.85</v>
      </c>
      <c r="I198" s="128"/>
      <c r="J198" s="128">
        <v>40</v>
      </c>
      <c r="K198" s="128"/>
      <c r="L198" s="128">
        <v>40</v>
      </c>
      <c r="M198" s="128"/>
    </row>
    <row r="199" spans="1:13" x14ac:dyDescent="0.25">
      <c r="A199" s="242" t="s">
        <v>929</v>
      </c>
      <c r="B199" s="235"/>
      <c r="C199" s="235"/>
      <c r="D199" s="235"/>
      <c r="E199" s="235"/>
      <c r="F199" s="235"/>
      <c r="G199" s="235"/>
      <c r="H199" s="235"/>
      <c r="I199" s="235"/>
      <c r="J199" s="235"/>
      <c r="K199" s="235"/>
      <c r="L199" s="235"/>
      <c r="M199" s="235"/>
    </row>
    <row r="200" spans="1:13" ht="70.8" x14ac:dyDescent="0.25">
      <c r="A200" s="5"/>
      <c r="B200" s="48" t="s">
        <v>1114</v>
      </c>
      <c r="C200" s="94" t="s">
        <v>1115</v>
      </c>
      <c r="D200" s="9" t="s">
        <v>76</v>
      </c>
      <c r="E200" s="47" t="s">
        <v>1116</v>
      </c>
      <c r="F200" s="129">
        <v>11035.04</v>
      </c>
      <c r="G200" s="129">
        <v>627.77</v>
      </c>
      <c r="H200" s="129">
        <v>589.30999999999995</v>
      </c>
      <c r="I200" s="129">
        <v>31.85</v>
      </c>
      <c r="J200" s="128">
        <v>188</v>
      </c>
      <c r="K200" s="128">
        <v>11</v>
      </c>
      <c r="L200" s="128">
        <v>10</v>
      </c>
      <c r="M200" s="128">
        <v>1</v>
      </c>
    </row>
    <row r="201" spans="1:13" ht="46.2" x14ac:dyDescent="0.25">
      <c r="A201" s="5"/>
      <c r="B201" s="48" t="s">
        <v>1117</v>
      </c>
      <c r="C201" s="94" t="s">
        <v>1118</v>
      </c>
      <c r="D201" s="9" t="s">
        <v>82</v>
      </c>
      <c r="E201" s="47" t="s">
        <v>1119</v>
      </c>
      <c r="F201" s="129">
        <v>17238.400000000001</v>
      </c>
      <c r="G201" s="129">
        <v>1467.23</v>
      </c>
      <c r="H201" s="129">
        <v>97.59</v>
      </c>
      <c r="I201" s="128"/>
      <c r="J201" s="128"/>
      <c r="K201" s="128"/>
      <c r="L201" s="128"/>
      <c r="M201" s="128"/>
    </row>
    <row r="202" spans="1:13" x14ac:dyDescent="0.25">
      <c r="A202" s="242" t="s">
        <v>1120</v>
      </c>
      <c r="B202" s="235"/>
      <c r="C202" s="235"/>
      <c r="D202" s="235"/>
      <c r="E202" s="235"/>
      <c r="F202" s="235"/>
      <c r="G202" s="235"/>
      <c r="H202" s="235"/>
      <c r="I202" s="235"/>
      <c r="J202" s="235"/>
      <c r="K202" s="235"/>
      <c r="L202" s="235"/>
      <c r="M202" s="235"/>
    </row>
    <row r="203" spans="1:13" ht="61.2" x14ac:dyDescent="0.25">
      <c r="A203" s="5"/>
      <c r="B203" s="48" t="s">
        <v>1121</v>
      </c>
      <c r="C203" s="94" t="s">
        <v>1122</v>
      </c>
      <c r="D203" s="9" t="s">
        <v>1123</v>
      </c>
      <c r="E203" s="49">
        <v>26</v>
      </c>
      <c r="F203" s="129">
        <v>276.85000000000002</v>
      </c>
      <c r="G203" s="129">
        <v>46.55</v>
      </c>
      <c r="H203" s="129">
        <v>65.150000000000006</v>
      </c>
      <c r="I203" s="129">
        <v>8.59</v>
      </c>
      <c r="J203" s="128">
        <v>7198</v>
      </c>
      <c r="K203" s="128">
        <v>1210</v>
      </c>
      <c r="L203" s="128">
        <v>1694</v>
      </c>
      <c r="M203" s="128">
        <v>223</v>
      </c>
    </row>
    <row r="204" spans="1:13" ht="64.8" x14ac:dyDescent="0.25">
      <c r="A204" s="5"/>
      <c r="B204" s="48" t="s">
        <v>1124</v>
      </c>
      <c r="C204" s="94" t="s">
        <v>1125</v>
      </c>
      <c r="D204" s="9" t="s">
        <v>1126</v>
      </c>
      <c r="E204" s="47" t="s">
        <v>1127</v>
      </c>
      <c r="F204" s="129">
        <v>2146.63</v>
      </c>
      <c r="G204" s="129">
        <v>176.92</v>
      </c>
      <c r="H204" s="129">
        <v>27.29</v>
      </c>
      <c r="I204" s="128"/>
      <c r="J204" s="128">
        <v>281</v>
      </c>
      <c r="K204" s="128">
        <v>23</v>
      </c>
      <c r="L204" s="128">
        <v>4</v>
      </c>
      <c r="M204" s="128"/>
    </row>
    <row r="205" spans="1:13" ht="46.2" x14ac:dyDescent="0.25">
      <c r="A205" s="5"/>
      <c r="B205" s="48" t="s">
        <v>1128</v>
      </c>
      <c r="C205" s="94" t="s">
        <v>1129</v>
      </c>
      <c r="D205" s="9" t="s">
        <v>1123</v>
      </c>
      <c r="E205" s="47" t="s">
        <v>1130</v>
      </c>
      <c r="F205" s="129">
        <v>613.48</v>
      </c>
      <c r="G205" s="129">
        <v>43.22</v>
      </c>
      <c r="H205" s="129">
        <v>0.27</v>
      </c>
      <c r="I205" s="128"/>
      <c r="J205" s="128">
        <v>1205</v>
      </c>
      <c r="K205" s="128">
        <v>85</v>
      </c>
      <c r="L205" s="128">
        <v>1</v>
      </c>
      <c r="M205" s="128"/>
    </row>
    <row r="206" spans="1:13" ht="46.2" x14ac:dyDescent="0.25">
      <c r="A206" s="5"/>
      <c r="B206" s="48" t="s">
        <v>1131</v>
      </c>
      <c r="C206" s="94" t="s">
        <v>1132</v>
      </c>
      <c r="D206" s="9" t="s">
        <v>73</v>
      </c>
      <c r="E206" s="49">
        <v>-2.004</v>
      </c>
      <c r="F206" s="129">
        <v>550.35</v>
      </c>
      <c r="G206" s="128"/>
      <c r="H206" s="128"/>
      <c r="I206" s="128"/>
      <c r="J206" s="128">
        <v>-1103</v>
      </c>
      <c r="K206" s="128"/>
      <c r="L206" s="128"/>
      <c r="M206" s="128"/>
    </row>
    <row r="207" spans="1:13" ht="46.2" x14ac:dyDescent="0.25">
      <c r="A207" s="5"/>
      <c r="B207" s="48" t="s">
        <v>1133</v>
      </c>
      <c r="C207" s="94" t="s">
        <v>1134</v>
      </c>
      <c r="D207" s="9" t="s">
        <v>73</v>
      </c>
      <c r="E207" s="49">
        <v>2.004</v>
      </c>
      <c r="F207" s="129">
        <v>563.16</v>
      </c>
      <c r="G207" s="128"/>
      <c r="H207" s="128"/>
      <c r="I207" s="128"/>
      <c r="J207" s="128">
        <v>1129</v>
      </c>
      <c r="K207" s="128"/>
      <c r="L207" s="128"/>
      <c r="M207" s="128"/>
    </row>
    <row r="208" spans="1:13" ht="59.4" x14ac:dyDescent="0.25">
      <c r="A208" s="5"/>
      <c r="B208" s="48" t="s">
        <v>1135</v>
      </c>
      <c r="C208" s="94" t="s">
        <v>1136</v>
      </c>
      <c r="D208" s="9" t="s">
        <v>76</v>
      </c>
      <c r="E208" s="47" t="s">
        <v>1137</v>
      </c>
      <c r="F208" s="129">
        <v>438.07</v>
      </c>
      <c r="G208" s="129">
        <v>157.75</v>
      </c>
      <c r="H208" s="129">
        <v>44.41</v>
      </c>
      <c r="I208" s="129">
        <v>2.91</v>
      </c>
      <c r="J208" s="128">
        <v>32</v>
      </c>
      <c r="K208" s="128">
        <v>11</v>
      </c>
      <c r="L208" s="128">
        <v>3</v>
      </c>
      <c r="M208" s="128"/>
    </row>
    <row r="209" spans="1:13" ht="59.4" x14ac:dyDescent="0.25">
      <c r="A209" s="5"/>
      <c r="B209" s="48" t="s">
        <v>1138</v>
      </c>
      <c r="C209" s="94" t="s">
        <v>1048</v>
      </c>
      <c r="D209" s="9" t="s">
        <v>71</v>
      </c>
      <c r="E209" s="47" t="s">
        <v>1137</v>
      </c>
      <c r="F209" s="129">
        <v>7025.63</v>
      </c>
      <c r="G209" s="128"/>
      <c r="H209" s="128"/>
      <c r="I209" s="128"/>
      <c r="J209" s="128">
        <v>506</v>
      </c>
      <c r="K209" s="128"/>
      <c r="L209" s="128"/>
      <c r="M209" s="128"/>
    </row>
    <row r="210" spans="1:13" ht="53.4" x14ac:dyDescent="0.25">
      <c r="A210" s="5"/>
      <c r="B210" s="48" t="s">
        <v>894</v>
      </c>
      <c r="C210" s="94" t="s">
        <v>1139</v>
      </c>
      <c r="D210" s="9" t="s">
        <v>81</v>
      </c>
      <c r="E210" s="47" t="s">
        <v>1127</v>
      </c>
      <c r="F210" s="129">
        <v>4671.8999999999996</v>
      </c>
      <c r="G210" s="129">
        <v>2201.0300000000002</v>
      </c>
      <c r="H210" s="129">
        <v>339.3</v>
      </c>
      <c r="I210" s="129">
        <v>32.65</v>
      </c>
      <c r="J210" s="128">
        <v>612</v>
      </c>
      <c r="K210" s="128">
        <v>288</v>
      </c>
      <c r="L210" s="128">
        <v>44</v>
      </c>
      <c r="M210" s="128">
        <v>4</v>
      </c>
    </row>
    <row r="211" spans="1:13" ht="105" x14ac:dyDescent="0.25">
      <c r="A211" s="5"/>
      <c r="B211" s="48" t="s">
        <v>897</v>
      </c>
      <c r="C211" s="94" t="s">
        <v>1140</v>
      </c>
      <c r="D211" s="9" t="s">
        <v>81</v>
      </c>
      <c r="E211" s="47" t="s">
        <v>1127</v>
      </c>
      <c r="F211" s="129">
        <v>4306.92</v>
      </c>
      <c r="G211" s="129">
        <v>1321.62</v>
      </c>
      <c r="H211" s="129">
        <v>40.32</v>
      </c>
      <c r="I211" s="129">
        <v>4.68</v>
      </c>
      <c r="J211" s="128">
        <v>564</v>
      </c>
      <c r="K211" s="128">
        <v>173</v>
      </c>
      <c r="L211" s="128">
        <v>5</v>
      </c>
      <c r="M211" s="128">
        <v>1</v>
      </c>
    </row>
    <row r="212" spans="1:13" x14ac:dyDescent="0.25">
      <c r="A212" s="234" t="s">
        <v>1141</v>
      </c>
      <c r="B212" s="235"/>
      <c r="C212" s="235"/>
      <c r="D212" s="235"/>
      <c r="E212" s="235"/>
      <c r="F212" s="235"/>
      <c r="G212" s="235"/>
      <c r="H212" s="235"/>
      <c r="I212" s="235"/>
      <c r="J212" s="131">
        <v>29934</v>
      </c>
      <c r="K212" s="128"/>
      <c r="L212" s="128"/>
      <c r="M212" s="128"/>
    </row>
    <row r="213" spans="1:13" x14ac:dyDescent="0.25">
      <c r="A213" s="241" t="s">
        <v>1142</v>
      </c>
      <c r="B213" s="235"/>
      <c r="C213" s="235"/>
      <c r="D213" s="235"/>
      <c r="E213" s="235"/>
      <c r="F213" s="235"/>
      <c r="G213" s="235"/>
      <c r="H213" s="235"/>
      <c r="I213" s="235"/>
      <c r="J213" s="235"/>
      <c r="K213" s="235"/>
      <c r="L213" s="235"/>
      <c r="M213" s="235"/>
    </row>
    <row r="214" spans="1:13" x14ac:dyDescent="0.25">
      <c r="A214" s="242" t="s">
        <v>852</v>
      </c>
      <c r="B214" s="235"/>
      <c r="C214" s="235"/>
      <c r="D214" s="235"/>
      <c r="E214" s="235"/>
      <c r="F214" s="235"/>
      <c r="G214" s="235"/>
      <c r="H214" s="235"/>
      <c r="I214" s="235"/>
      <c r="J214" s="235"/>
      <c r="K214" s="235"/>
      <c r="L214" s="235"/>
      <c r="M214" s="235"/>
    </row>
    <row r="215" spans="1:13" ht="59.4" x14ac:dyDescent="0.25">
      <c r="A215" s="5"/>
      <c r="B215" s="48" t="s">
        <v>1143</v>
      </c>
      <c r="C215" s="94" t="s">
        <v>1144</v>
      </c>
      <c r="D215" s="9" t="s">
        <v>815</v>
      </c>
      <c r="E215" s="47" t="s">
        <v>1107</v>
      </c>
      <c r="F215" s="129">
        <v>2387.62</v>
      </c>
      <c r="G215" s="129">
        <v>651.91</v>
      </c>
      <c r="H215" s="129">
        <v>12.41</v>
      </c>
      <c r="I215" s="129">
        <v>0.16</v>
      </c>
      <c r="J215" s="128">
        <v>72</v>
      </c>
      <c r="K215" s="128">
        <v>20</v>
      </c>
      <c r="L215" s="128"/>
      <c r="M215" s="128"/>
    </row>
    <row r="216" spans="1:13" ht="46.2" x14ac:dyDescent="0.25">
      <c r="A216" s="5"/>
      <c r="B216" s="48" t="s">
        <v>911</v>
      </c>
      <c r="C216" s="94" t="s">
        <v>912</v>
      </c>
      <c r="D216" s="9" t="s">
        <v>71</v>
      </c>
      <c r="E216" s="49">
        <v>-5.9999999999999995E-4</v>
      </c>
      <c r="F216" s="129">
        <v>16871.82</v>
      </c>
      <c r="G216" s="128"/>
      <c r="H216" s="128"/>
      <c r="I216" s="128"/>
      <c r="J216" s="128">
        <v>-10</v>
      </c>
      <c r="K216" s="128"/>
      <c r="L216" s="128"/>
      <c r="M216" s="128"/>
    </row>
    <row r="217" spans="1:13" ht="46.2" x14ac:dyDescent="0.25">
      <c r="A217" s="5"/>
      <c r="B217" s="48" t="s">
        <v>913</v>
      </c>
      <c r="C217" s="94" t="s">
        <v>914</v>
      </c>
      <c r="D217" s="9" t="s">
        <v>78</v>
      </c>
      <c r="E217" s="49">
        <v>0.6</v>
      </c>
      <c r="F217" s="129">
        <v>35.700000000000003</v>
      </c>
      <c r="G217" s="128"/>
      <c r="H217" s="128"/>
      <c r="I217" s="128"/>
      <c r="J217" s="128">
        <v>21</v>
      </c>
      <c r="K217" s="128"/>
      <c r="L217" s="128"/>
      <c r="M217" s="128"/>
    </row>
    <row r="218" spans="1:13" x14ac:dyDescent="0.25">
      <c r="A218" s="242" t="s">
        <v>1145</v>
      </c>
      <c r="B218" s="235"/>
      <c r="C218" s="235"/>
      <c r="D218" s="235"/>
      <c r="E218" s="235"/>
      <c r="F218" s="235"/>
      <c r="G218" s="235"/>
      <c r="H218" s="235"/>
      <c r="I218" s="235"/>
      <c r="J218" s="235"/>
      <c r="K218" s="235"/>
      <c r="L218" s="235"/>
      <c r="M218" s="235"/>
    </row>
    <row r="219" spans="1:13" ht="112.8" x14ac:dyDescent="0.25">
      <c r="A219" s="5"/>
      <c r="B219" s="48" t="s">
        <v>1146</v>
      </c>
      <c r="C219" s="94" t="s">
        <v>1147</v>
      </c>
      <c r="D219" s="9" t="s">
        <v>81</v>
      </c>
      <c r="E219" s="47" t="s">
        <v>1148</v>
      </c>
      <c r="F219" s="129">
        <v>1301.29</v>
      </c>
      <c r="G219" s="129">
        <v>1180.55</v>
      </c>
      <c r="H219" s="129">
        <v>120.74</v>
      </c>
      <c r="I219" s="129">
        <v>33.24</v>
      </c>
      <c r="J219" s="128">
        <v>21</v>
      </c>
      <c r="K219" s="128">
        <v>19</v>
      </c>
      <c r="L219" s="128">
        <v>2</v>
      </c>
      <c r="M219" s="128">
        <v>1</v>
      </c>
    </row>
    <row r="220" spans="1:13" ht="112.8" x14ac:dyDescent="0.25">
      <c r="A220" s="5"/>
      <c r="B220" s="48" t="s">
        <v>1149</v>
      </c>
      <c r="C220" s="94" t="s">
        <v>1150</v>
      </c>
      <c r="D220" s="9" t="s">
        <v>81</v>
      </c>
      <c r="E220" s="47" t="s">
        <v>1151</v>
      </c>
      <c r="F220" s="129">
        <v>940.07</v>
      </c>
      <c r="G220" s="129">
        <v>761.71</v>
      </c>
      <c r="H220" s="129">
        <v>178.36</v>
      </c>
      <c r="I220" s="129">
        <v>36.619999999999997</v>
      </c>
      <c r="J220" s="128">
        <v>37</v>
      </c>
      <c r="K220" s="128">
        <v>30</v>
      </c>
      <c r="L220" s="128">
        <v>7</v>
      </c>
      <c r="M220" s="128">
        <v>1</v>
      </c>
    </row>
    <row r="221" spans="1:13" ht="93.6" x14ac:dyDescent="0.25">
      <c r="A221" s="5"/>
      <c r="B221" s="48" t="s">
        <v>1152</v>
      </c>
      <c r="C221" s="94" t="s">
        <v>1153</v>
      </c>
      <c r="D221" s="9" t="s">
        <v>85</v>
      </c>
      <c r="E221" s="47" t="s">
        <v>1154</v>
      </c>
      <c r="F221" s="129">
        <v>495.3</v>
      </c>
      <c r="G221" s="129">
        <v>114.13</v>
      </c>
      <c r="H221" s="129">
        <v>381.17</v>
      </c>
      <c r="I221" s="129">
        <v>35.299999999999997</v>
      </c>
      <c r="J221" s="128">
        <v>347</v>
      </c>
      <c r="K221" s="128">
        <v>80</v>
      </c>
      <c r="L221" s="128">
        <v>267</v>
      </c>
      <c r="M221" s="128">
        <v>25</v>
      </c>
    </row>
    <row r="222" spans="1:13" ht="180" x14ac:dyDescent="0.25">
      <c r="A222" s="5"/>
      <c r="B222" s="48" t="s">
        <v>836</v>
      </c>
      <c r="C222" s="94" t="s">
        <v>837</v>
      </c>
      <c r="D222" s="9" t="s">
        <v>838</v>
      </c>
      <c r="E222" s="47" t="s">
        <v>1155</v>
      </c>
      <c r="F222" s="129">
        <v>47.28</v>
      </c>
      <c r="G222" s="129">
        <v>47.28</v>
      </c>
      <c r="H222" s="128"/>
      <c r="I222" s="128"/>
      <c r="J222" s="128">
        <v>99</v>
      </c>
      <c r="K222" s="128">
        <v>99</v>
      </c>
      <c r="L222" s="128"/>
      <c r="M222" s="128"/>
    </row>
    <row r="223" spans="1:13" ht="212.4" x14ac:dyDescent="0.25">
      <c r="A223" s="5"/>
      <c r="B223" s="48" t="s">
        <v>840</v>
      </c>
      <c r="C223" s="94" t="s">
        <v>841</v>
      </c>
      <c r="D223" s="9" t="s">
        <v>838</v>
      </c>
      <c r="E223" s="49">
        <v>2.1</v>
      </c>
      <c r="F223" s="129">
        <v>26.85</v>
      </c>
      <c r="G223" s="128"/>
      <c r="H223" s="129">
        <v>26.85</v>
      </c>
      <c r="I223" s="128"/>
      <c r="J223" s="128">
        <v>56</v>
      </c>
      <c r="K223" s="128"/>
      <c r="L223" s="128">
        <v>56</v>
      </c>
      <c r="M223" s="128"/>
    </row>
    <row r="224" spans="1:13" ht="59.4" x14ac:dyDescent="0.25">
      <c r="A224" s="5"/>
      <c r="B224" s="48" t="s">
        <v>1156</v>
      </c>
      <c r="C224" s="94" t="s">
        <v>1157</v>
      </c>
      <c r="D224" s="9" t="s">
        <v>1158</v>
      </c>
      <c r="E224" s="47" t="s">
        <v>1159</v>
      </c>
      <c r="F224" s="129">
        <v>9087.8799999999992</v>
      </c>
      <c r="G224" s="129">
        <v>7330.33</v>
      </c>
      <c r="H224" s="129">
        <v>10.92</v>
      </c>
      <c r="I224" s="128"/>
      <c r="J224" s="128">
        <v>254</v>
      </c>
      <c r="K224" s="128">
        <v>205</v>
      </c>
      <c r="L224" s="128"/>
      <c r="M224" s="128"/>
    </row>
    <row r="225" spans="1:13" ht="53.4" x14ac:dyDescent="0.25">
      <c r="A225" s="5"/>
      <c r="B225" s="48" t="s">
        <v>1160</v>
      </c>
      <c r="C225" s="94" t="s">
        <v>1161</v>
      </c>
      <c r="D225" s="9" t="s">
        <v>1158</v>
      </c>
      <c r="E225" s="47" t="s">
        <v>1159</v>
      </c>
      <c r="F225" s="129">
        <v>6144.8</v>
      </c>
      <c r="G225" s="129">
        <v>854.9</v>
      </c>
      <c r="H225" s="129">
        <v>5289.9</v>
      </c>
      <c r="I225" s="128"/>
      <c r="J225" s="128">
        <v>172</v>
      </c>
      <c r="K225" s="128">
        <v>24</v>
      </c>
      <c r="L225" s="128">
        <v>148</v>
      </c>
      <c r="M225" s="128"/>
    </row>
    <row r="226" spans="1:13" ht="76.2" x14ac:dyDescent="0.25">
      <c r="A226" s="5"/>
      <c r="B226" s="48" t="s">
        <v>1162</v>
      </c>
      <c r="C226" s="94" t="s">
        <v>1163</v>
      </c>
      <c r="D226" s="9" t="s">
        <v>80</v>
      </c>
      <c r="E226" s="47" t="s">
        <v>1164</v>
      </c>
      <c r="F226" s="129">
        <v>7436.65</v>
      </c>
      <c r="G226" s="129">
        <v>349.15</v>
      </c>
      <c r="H226" s="129">
        <v>7081.12</v>
      </c>
      <c r="I226" s="129">
        <v>888.89</v>
      </c>
      <c r="J226" s="128">
        <v>744</v>
      </c>
      <c r="K226" s="128">
        <v>35</v>
      </c>
      <c r="L226" s="128">
        <v>708</v>
      </c>
      <c r="M226" s="128">
        <v>89</v>
      </c>
    </row>
    <row r="227" spans="1:13" ht="212.4" x14ac:dyDescent="0.25">
      <c r="A227" s="5"/>
      <c r="B227" s="48" t="s">
        <v>1165</v>
      </c>
      <c r="C227" s="94" t="s">
        <v>841</v>
      </c>
      <c r="D227" s="9" t="s">
        <v>838</v>
      </c>
      <c r="E227" s="49">
        <v>108</v>
      </c>
      <c r="F227" s="129">
        <v>26.85</v>
      </c>
      <c r="G227" s="128"/>
      <c r="H227" s="129">
        <v>26.85</v>
      </c>
      <c r="I227" s="128"/>
      <c r="J227" s="128">
        <v>2900</v>
      </c>
      <c r="K227" s="128"/>
      <c r="L227" s="128">
        <v>2900</v>
      </c>
      <c r="M227" s="128"/>
    </row>
    <row r="228" spans="1:13" ht="46.2" x14ac:dyDescent="0.25">
      <c r="A228" s="5"/>
      <c r="B228" s="48" t="s">
        <v>1166</v>
      </c>
      <c r="C228" s="94" t="s">
        <v>1167</v>
      </c>
      <c r="D228" s="9" t="s">
        <v>80</v>
      </c>
      <c r="E228" s="47" t="s">
        <v>1168</v>
      </c>
      <c r="F228" s="129">
        <v>478.65</v>
      </c>
      <c r="G228" s="129">
        <v>40.11</v>
      </c>
      <c r="H228" s="129">
        <v>433.44</v>
      </c>
      <c r="I228" s="129">
        <v>67.17</v>
      </c>
      <c r="J228" s="128">
        <v>49</v>
      </c>
      <c r="K228" s="128">
        <v>4</v>
      </c>
      <c r="L228" s="128">
        <v>45</v>
      </c>
      <c r="M228" s="128">
        <v>7</v>
      </c>
    </row>
    <row r="229" spans="1:13" ht="76.2" x14ac:dyDescent="0.25">
      <c r="A229" s="5"/>
      <c r="B229" s="48" t="s">
        <v>1169</v>
      </c>
      <c r="C229" s="94" t="s">
        <v>1170</v>
      </c>
      <c r="D229" s="9" t="s">
        <v>80</v>
      </c>
      <c r="E229" s="47" t="s">
        <v>1171</v>
      </c>
      <c r="F229" s="129">
        <v>5705.72</v>
      </c>
      <c r="G229" s="129">
        <v>165.73</v>
      </c>
      <c r="H229" s="129">
        <v>5534.89</v>
      </c>
      <c r="I229" s="129">
        <v>694.87</v>
      </c>
      <c r="J229" s="128">
        <v>285</v>
      </c>
      <c r="K229" s="128">
        <v>8</v>
      </c>
      <c r="L229" s="128">
        <v>277</v>
      </c>
      <c r="M229" s="128">
        <v>35</v>
      </c>
    </row>
    <row r="230" spans="1:13" ht="64.8" x14ac:dyDescent="0.25">
      <c r="A230" s="5"/>
      <c r="B230" s="48" t="s">
        <v>1172</v>
      </c>
      <c r="C230" s="94" t="s">
        <v>1173</v>
      </c>
      <c r="D230" s="9" t="s">
        <v>80</v>
      </c>
      <c r="E230" s="47" t="s">
        <v>1171</v>
      </c>
      <c r="F230" s="129">
        <v>822.69</v>
      </c>
      <c r="G230" s="128"/>
      <c r="H230" s="129">
        <v>822.69</v>
      </c>
      <c r="I230" s="129">
        <v>138.55000000000001</v>
      </c>
      <c r="J230" s="128">
        <v>41</v>
      </c>
      <c r="K230" s="128"/>
      <c r="L230" s="128">
        <v>41</v>
      </c>
      <c r="M230" s="128">
        <v>7</v>
      </c>
    </row>
    <row r="231" spans="1:13" ht="53.4" x14ac:dyDescent="0.25">
      <c r="A231" s="5"/>
      <c r="B231" s="48" t="s">
        <v>1174</v>
      </c>
      <c r="C231" s="94" t="s">
        <v>1175</v>
      </c>
      <c r="D231" s="9" t="s">
        <v>1176</v>
      </c>
      <c r="E231" s="47" t="s">
        <v>1177</v>
      </c>
      <c r="F231" s="129">
        <v>604.71</v>
      </c>
      <c r="G231" s="129">
        <v>150.49</v>
      </c>
      <c r="H231" s="129">
        <v>454.22</v>
      </c>
      <c r="I231" s="129">
        <v>47.48</v>
      </c>
      <c r="J231" s="128">
        <v>302</v>
      </c>
      <c r="K231" s="128">
        <v>75</v>
      </c>
      <c r="L231" s="128">
        <v>227</v>
      </c>
      <c r="M231" s="128">
        <v>24</v>
      </c>
    </row>
    <row r="232" spans="1:13" x14ac:dyDescent="0.25">
      <c r="A232" s="234" t="s">
        <v>1178</v>
      </c>
      <c r="B232" s="235"/>
      <c r="C232" s="235"/>
      <c r="D232" s="235"/>
      <c r="E232" s="235"/>
      <c r="F232" s="235"/>
      <c r="G232" s="235"/>
      <c r="H232" s="235"/>
      <c r="I232" s="235"/>
      <c r="J232" s="131">
        <v>8229</v>
      </c>
      <c r="K232" s="128"/>
      <c r="L232" s="128"/>
      <c r="M232" s="128"/>
    </row>
    <row r="233" spans="1:13" x14ac:dyDescent="0.25">
      <c r="A233" s="241" t="s">
        <v>1179</v>
      </c>
      <c r="B233" s="235"/>
      <c r="C233" s="235"/>
      <c r="D233" s="235"/>
      <c r="E233" s="235"/>
      <c r="F233" s="235"/>
      <c r="G233" s="235"/>
      <c r="H233" s="235"/>
      <c r="I233" s="235"/>
      <c r="J233" s="235"/>
      <c r="K233" s="235"/>
      <c r="L233" s="235"/>
      <c r="M233" s="235"/>
    </row>
    <row r="234" spans="1:13" x14ac:dyDescent="0.25">
      <c r="A234" s="242" t="s">
        <v>1180</v>
      </c>
      <c r="B234" s="235"/>
      <c r="C234" s="235"/>
      <c r="D234" s="235"/>
      <c r="E234" s="235"/>
      <c r="F234" s="235"/>
      <c r="G234" s="235"/>
      <c r="H234" s="235"/>
      <c r="I234" s="235"/>
      <c r="J234" s="235"/>
      <c r="K234" s="235"/>
      <c r="L234" s="235"/>
      <c r="M234" s="235"/>
    </row>
    <row r="235" spans="1:13" ht="46.2" x14ac:dyDescent="0.25">
      <c r="A235" s="5"/>
      <c r="B235" s="48" t="s">
        <v>1041</v>
      </c>
      <c r="C235" s="94" t="s">
        <v>1181</v>
      </c>
      <c r="D235" s="9" t="s">
        <v>1043</v>
      </c>
      <c r="E235" s="47" t="s">
        <v>1182</v>
      </c>
      <c r="F235" s="129">
        <v>835.84</v>
      </c>
      <c r="G235" s="129">
        <v>90.94</v>
      </c>
      <c r="H235" s="129">
        <v>93.47</v>
      </c>
      <c r="I235" s="129">
        <v>13.75</v>
      </c>
      <c r="J235" s="128">
        <v>3</v>
      </c>
      <c r="K235" s="128"/>
      <c r="L235" s="128"/>
      <c r="M235" s="128"/>
    </row>
    <row r="236" spans="1:13" ht="68.400000000000006" x14ac:dyDescent="0.25">
      <c r="A236" s="5"/>
      <c r="B236" s="48" t="s">
        <v>1000</v>
      </c>
      <c r="C236" s="94" t="s">
        <v>1001</v>
      </c>
      <c r="D236" s="9" t="s">
        <v>890</v>
      </c>
      <c r="E236" s="47" t="s">
        <v>639</v>
      </c>
      <c r="F236" s="129">
        <v>64980.89</v>
      </c>
      <c r="G236" s="129">
        <v>1978.2</v>
      </c>
      <c r="H236" s="129">
        <v>4648.3500000000004</v>
      </c>
      <c r="I236" s="129">
        <v>327.60000000000002</v>
      </c>
      <c r="J236" s="128">
        <v>65</v>
      </c>
      <c r="K236" s="128">
        <v>2</v>
      </c>
      <c r="L236" s="128">
        <v>5</v>
      </c>
      <c r="M236" s="128"/>
    </row>
    <row r="237" spans="1:13" ht="46.2" x14ac:dyDescent="0.25">
      <c r="A237" s="5"/>
      <c r="B237" s="48" t="s">
        <v>1002</v>
      </c>
      <c r="C237" s="94" t="s">
        <v>1003</v>
      </c>
      <c r="D237" s="9" t="s">
        <v>73</v>
      </c>
      <c r="E237" s="49">
        <v>-0.10199999999999999</v>
      </c>
      <c r="F237" s="129">
        <v>542.67999999999995</v>
      </c>
      <c r="G237" s="128"/>
      <c r="H237" s="128"/>
      <c r="I237" s="128"/>
      <c r="J237" s="128">
        <v>-55</v>
      </c>
      <c r="K237" s="128"/>
      <c r="L237" s="128"/>
      <c r="M237" s="128"/>
    </row>
    <row r="238" spans="1:13" ht="46.2" x14ac:dyDescent="0.25">
      <c r="A238" s="5"/>
      <c r="B238" s="48" t="s">
        <v>1004</v>
      </c>
      <c r="C238" s="94" t="s">
        <v>84</v>
      </c>
      <c r="D238" s="9" t="s">
        <v>73</v>
      </c>
      <c r="E238" s="49">
        <v>0.10199999999999999</v>
      </c>
      <c r="F238" s="129">
        <v>562.22</v>
      </c>
      <c r="G238" s="128"/>
      <c r="H238" s="128"/>
      <c r="I238" s="128"/>
      <c r="J238" s="128">
        <v>57</v>
      </c>
      <c r="K238" s="128"/>
      <c r="L238" s="128"/>
      <c r="M238" s="128"/>
    </row>
    <row r="239" spans="1:13" ht="53.4" x14ac:dyDescent="0.25">
      <c r="A239" s="5"/>
      <c r="B239" s="48" t="s">
        <v>1183</v>
      </c>
      <c r="C239" s="94" t="s">
        <v>1184</v>
      </c>
      <c r="D239" s="9" t="s">
        <v>1185</v>
      </c>
      <c r="E239" s="47" t="s">
        <v>1186</v>
      </c>
      <c r="F239" s="129">
        <v>73309.929999999993</v>
      </c>
      <c r="G239" s="129">
        <v>5402.38</v>
      </c>
      <c r="H239" s="129">
        <v>3022.44</v>
      </c>
      <c r="I239" s="129">
        <v>435.35</v>
      </c>
      <c r="J239" s="128">
        <v>147</v>
      </c>
      <c r="K239" s="128">
        <v>11</v>
      </c>
      <c r="L239" s="128">
        <v>6</v>
      </c>
      <c r="M239" s="128">
        <v>1</v>
      </c>
    </row>
    <row r="240" spans="1:13" ht="59.4" x14ac:dyDescent="0.25">
      <c r="A240" s="5"/>
      <c r="B240" s="48" t="s">
        <v>1187</v>
      </c>
      <c r="C240" s="94" t="s">
        <v>1048</v>
      </c>
      <c r="D240" s="9" t="s">
        <v>71</v>
      </c>
      <c r="E240" s="47" t="s">
        <v>1188</v>
      </c>
      <c r="F240" s="129">
        <v>7025.63</v>
      </c>
      <c r="G240" s="128"/>
      <c r="H240" s="128"/>
      <c r="I240" s="128"/>
      <c r="J240" s="128">
        <v>38</v>
      </c>
      <c r="K240" s="128"/>
      <c r="L240" s="128"/>
      <c r="M240" s="128"/>
    </row>
    <row r="241" spans="1:13" ht="46.2" x14ac:dyDescent="0.25">
      <c r="A241" s="5"/>
      <c r="B241" s="48" t="s">
        <v>1189</v>
      </c>
      <c r="C241" s="94" t="s">
        <v>1190</v>
      </c>
      <c r="D241" s="9" t="s">
        <v>71</v>
      </c>
      <c r="E241" s="47" t="s">
        <v>1191</v>
      </c>
      <c r="F241" s="129">
        <v>4341.3500000000004</v>
      </c>
      <c r="G241" s="128"/>
      <c r="H241" s="128"/>
      <c r="I241" s="128"/>
      <c r="J241" s="128">
        <v>13</v>
      </c>
      <c r="K241" s="128"/>
      <c r="L241" s="128"/>
      <c r="M241" s="128"/>
    </row>
    <row r="242" spans="1:13" ht="59.4" x14ac:dyDescent="0.25">
      <c r="A242" s="5"/>
      <c r="B242" s="48" t="s">
        <v>1192</v>
      </c>
      <c r="C242" s="94" t="s">
        <v>1193</v>
      </c>
      <c r="D242" s="9" t="s">
        <v>76</v>
      </c>
      <c r="E242" s="47" t="s">
        <v>1194</v>
      </c>
      <c r="F242" s="129">
        <v>12950.9</v>
      </c>
      <c r="G242" s="129">
        <v>1643.76</v>
      </c>
      <c r="H242" s="129">
        <v>76.42</v>
      </c>
      <c r="I242" s="129">
        <v>4</v>
      </c>
      <c r="J242" s="128">
        <v>52</v>
      </c>
      <c r="K242" s="128">
        <v>7</v>
      </c>
      <c r="L242" s="128"/>
      <c r="M242" s="128"/>
    </row>
    <row r="243" spans="1:13" ht="82.2" x14ac:dyDescent="0.25">
      <c r="A243" s="5"/>
      <c r="B243" s="48" t="s">
        <v>1195</v>
      </c>
      <c r="C243" s="94" t="s">
        <v>1196</v>
      </c>
      <c r="D243" s="9" t="s">
        <v>1197</v>
      </c>
      <c r="E243" s="47" t="s">
        <v>1182</v>
      </c>
      <c r="F243" s="129">
        <v>2001.18</v>
      </c>
      <c r="G243" s="129">
        <v>578.20000000000005</v>
      </c>
      <c r="H243" s="129">
        <v>17.02</v>
      </c>
      <c r="I243" s="129">
        <v>1.46</v>
      </c>
      <c r="J243" s="128">
        <v>8</v>
      </c>
      <c r="K243" s="128">
        <v>2</v>
      </c>
      <c r="L243" s="128"/>
      <c r="M243" s="128"/>
    </row>
    <row r="244" spans="1:13" ht="46.2" x14ac:dyDescent="0.25">
      <c r="A244" s="5"/>
      <c r="B244" s="48" t="s">
        <v>1198</v>
      </c>
      <c r="C244" s="94" t="s">
        <v>1199</v>
      </c>
      <c r="D244" s="9" t="s">
        <v>73</v>
      </c>
      <c r="E244" s="49">
        <v>-8.2000000000000007E-3</v>
      </c>
      <c r="F244" s="129">
        <v>613.54999999999995</v>
      </c>
      <c r="G244" s="128"/>
      <c r="H244" s="128"/>
      <c r="I244" s="128"/>
      <c r="J244" s="128">
        <v>-5</v>
      </c>
      <c r="K244" s="128"/>
      <c r="L244" s="128"/>
      <c r="M244" s="128"/>
    </row>
    <row r="245" spans="1:13" ht="46.2" x14ac:dyDescent="0.25">
      <c r="A245" s="5"/>
      <c r="B245" s="48" t="s">
        <v>962</v>
      </c>
      <c r="C245" s="94" t="s">
        <v>963</v>
      </c>
      <c r="D245" s="9" t="s">
        <v>73</v>
      </c>
      <c r="E245" s="49">
        <v>8.2000000000000007E-3</v>
      </c>
      <c r="F245" s="129">
        <v>673.2</v>
      </c>
      <c r="G245" s="128"/>
      <c r="H245" s="128"/>
      <c r="I245" s="128"/>
      <c r="J245" s="128">
        <v>6</v>
      </c>
      <c r="K245" s="128"/>
      <c r="L245" s="128"/>
      <c r="M245" s="128"/>
    </row>
    <row r="246" spans="1:13" ht="53.4" x14ac:dyDescent="0.25">
      <c r="A246" s="5"/>
      <c r="B246" s="48" t="s">
        <v>894</v>
      </c>
      <c r="C246" s="94" t="s">
        <v>1200</v>
      </c>
      <c r="D246" s="9" t="s">
        <v>81</v>
      </c>
      <c r="E246" s="47" t="s">
        <v>1201</v>
      </c>
      <c r="F246" s="129">
        <v>4671.8999999999996</v>
      </c>
      <c r="G246" s="129">
        <v>2201.0300000000002</v>
      </c>
      <c r="H246" s="129">
        <v>339.3</v>
      </c>
      <c r="I246" s="129">
        <v>32.65</v>
      </c>
      <c r="J246" s="128">
        <v>9</v>
      </c>
      <c r="K246" s="128">
        <v>4</v>
      </c>
      <c r="L246" s="128">
        <v>1</v>
      </c>
      <c r="M246" s="128"/>
    </row>
    <row r="247" spans="1:13" ht="105" x14ac:dyDescent="0.25">
      <c r="A247" s="5"/>
      <c r="B247" s="48" t="s">
        <v>897</v>
      </c>
      <c r="C247" s="94" t="s">
        <v>1202</v>
      </c>
      <c r="D247" s="9" t="s">
        <v>81</v>
      </c>
      <c r="E247" s="47" t="s">
        <v>1201</v>
      </c>
      <c r="F247" s="129">
        <v>4306.92</v>
      </c>
      <c r="G247" s="129">
        <v>1321.62</v>
      </c>
      <c r="H247" s="129">
        <v>40.32</v>
      </c>
      <c r="I247" s="129">
        <v>4.68</v>
      </c>
      <c r="J247" s="128">
        <v>9</v>
      </c>
      <c r="K247" s="128">
        <v>3</v>
      </c>
      <c r="L247" s="128"/>
      <c r="M247" s="128"/>
    </row>
    <row r="248" spans="1:13" ht="46.2" x14ac:dyDescent="0.25">
      <c r="A248" s="5"/>
      <c r="B248" s="48" t="s">
        <v>900</v>
      </c>
      <c r="C248" s="94" t="s">
        <v>1203</v>
      </c>
      <c r="D248" s="9" t="s">
        <v>902</v>
      </c>
      <c r="E248" s="47" t="s">
        <v>1204</v>
      </c>
      <c r="F248" s="129">
        <v>267.38</v>
      </c>
      <c r="G248" s="129">
        <v>140.91999999999999</v>
      </c>
      <c r="H248" s="129">
        <v>4.37</v>
      </c>
      <c r="I248" s="128"/>
      <c r="J248" s="128">
        <v>7</v>
      </c>
      <c r="K248" s="128">
        <v>4</v>
      </c>
      <c r="L248" s="128"/>
      <c r="M248" s="128"/>
    </row>
    <row r="249" spans="1:13" x14ac:dyDescent="0.25">
      <c r="A249" s="242" t="s">
        <v>1205</v>
      </c>
      <c r="B249" s="235"/>
      <c r="C249" s="235"/>
      <c r="D249" s="235"/>
      <c r="E249" s="235"/>
      <c r="F249" s="235"/>
      <c r="G249" s="235"/>
      <c r="H249" s="235"/>
      <c r="I249" s="235"/>
      <c r="J249" s="235"/>
      <c r="K249" s="235"/>
      <c r="L249" s="235"/>
      <c r="M249" s="235"/>
    </row>
    <row r="250" spans="1:13" ht="46.2" x14ac:dyDescent="0.25">
      <c r="A250" s="5"/>
      <c r="B250" s="48" t="s">
        <v>1041</v>
      </c>
      <c r="C250" s="94" t="s">
        <v>1181</v>
      </c>
      <c r="D250" s="9" t="s">
        <v>1043</v>
      </c>
      <c r="E250" s="47" t="s">
        <v>1206</v>
      </c>
      <c r="F250" s="129">
        <v>835.84</v>
      </c>
      <c r="G250" s="129">
        <v>90.94</v>
      </c>
      <c r="H250" s="129">
        <v>93.47</v>
      </c>
      <c r="I250" s="129">
        <v>13.75</v>
      </c>
      <c r="J250" s="128">
        <v>1</v>
      </c>
      <c r="K250" s="128"/>
      <c r="L250" s="128"/>
      <c r="M250" s="128"/>
    </row>
    <row r="251" spans="1:13" ht="68.400000000000006" x14ac:dyDescent="0.25">
      <c r="A251" s="5"/>
      <c r="B251" s="48" t="s">
        <v>1000</v>
      </c>
      <c r="C251" s="94" t="s">
        <v>1207</v>
      </c>
      <c r="D251" s="9" t="s">
        <v>890</v>
      </c>
      <c r="E251" s="47" t="s">
        <v>1208</v>
      </c>
      <c r="F251" s="129">
        <v>64980.89</v>
      </c>
      <c r="G251" s="129">
        <v>1978.2</v>
      </c>
      <c r="H251" s="129">
        <v>4648.3500000000004</v>
      </c>
      <c r="I251" s="129">
        <v>327.60000000000002</v>
      </c>
      <c r="J251" s="128">
        <v>6</v>
      </c>
      <c r="K251" s="128"/>
      <c r="L251" s="128"/>
      <c r="M251" s="128"/>
    </row>
    <row r="252" spans="1:13" ht="46.2" x14ac:dyDescent="0.25">
      <c r="A252" s="5"/>
      <c r="B252" s="48" t="s">
        <v>1002</v>
      </c>
      <c r="C252" s="94" t="s">
        <v>1003</v>
      </c>
      <c r="D252" s="9" t="s">
        <v>73</v>
      </c>
      <c r="E252" s="49">
        <v>-1.0200000000000001E-2</v>
      </c>
      <c r="F252" s="129">
        <v>542.67999999999995</v>
      </c>
      <c r="G252" s="128"/>
      <c r="H252" s="128"/>
      <c r="I252" s="128"/>
      <c r="J252" s="128">
        <v>-6</v>
      </c>
      <c r="K252" s="128"/>
      <c r="L252" s="128"/>
      <c r="M252" s="128"/>
    </row>
    <row r="253" spans="1:13" ht="46.2" x14ac:dyDescent="0.25">
      <c r="A253" s="5"/>
      <c r="B253" s="48" t="s">
        <v>1004</v>
      </c>
      <c r="C253" s="94" t="s">
        <v>84</v>
      </c>
      <c r="D253" s="9" t="s">
        <v>73</v>
      </c>
      <c r="E253" s="49">
        <v>1.0200000000000001E-2</v>
      </c>
      <c r="F253" s="129">
        <v>562.22</v>
      </c>
      <c r="G253" s="128"/>
      <c r="H253" s="128"/>
      <c r="I253" s="128"/>
      <c r="J253" s="128">
        <v>6</v>
      </c>
      <c r="K253" s="128"/>
      <c r="L253" s="128"/>
      <c r="M253" s="128"/>
    </row>
    <row r="254" spans="1:13" ht="53.4" x14ac:dyDescent="0.25">
      <c r="A254" s="5"/>
      <c r="B254" s="48" t="s">
        <v>1183</v>
      </c>
      <c r="C254" s="94" t="s">
        <v>1209</v>
      </c>
      <c r="D254" s="9" t="s">
        <v>1185</v>
      </c>
      <c r="E254" s="47" t="s">
        <v>639</v>
      </c>
      <c r="F254" s="129">
        <v>73309.929999999993</v>
      </c>
      <c r="G254" s="129">
        <v>5402.38</v>
      </c>
      <c r="H254" s="129">
        <v>3022.44</v>
      </c>
      <c r="I254" s="129">
        <v>435.35</v>
      </c>
      <c r="J254" s="128">
        <v>73</v>
      </c>
      <c r="K254" s="128">
        <v>5</v>
      </c>
      <c r="L254" s="128">
        <v>3</v>
      </c>
      <c r="M254" s="128"/>
    </row>
    <row r="255" spans="1:13" ht="59.4" x14ac:dyDescent="0.25">
      <c r="A255" s="5"/>
      <c r="B255" s="48" t="s">
        <v>1210</v>
      </c>
      <c r="C255" s="94" t="s">
        <v>1048</v>
      </c>
      <c r="D255" s="9" t="s">
        <v>71</v>
      </c>
      <c r="E255" s="47" t="s">
        <v>1211</v>
      </c>
      <c r="F255" s="129">
        <v>7025.63</v>
      </c>
      <c r="G255" s="128"/>
      <c r="H255" s="128"/>
      <c r="I255" s="128"/>
      <c r="J255" s="128">
        <v>7</v>
      </c>
      <c r="K255" s="128"/>
      <c r="L255" s="128"/>
      <c r="M255" s="128"/>
    </row>
    <row r="256" spans="1:13" ht="46.2" x14ac:dyDescent="0.25">
      <c r="A256" s="5"/>
      <c r="B256" s="48" t="s">
        <v>1189</v>
      </c>
      <c r="C256" s="94" t="s">
        <v>1190</v>
      </c>
      <c r="D256" s="9" t="s">
        <v>71</v>
      </c>
      <c r="E256" s="47" t="s">
        <v>1212</v>
      </c>
      <c r="F256" s="129">
        <v>4341.3500000000004</v>
      </c>
      <c r="G256" s="128"/>
      <c r="H256" s="128"/>
      <c r="I256" s="128"/>
      <c r="J256" s="128">
        <v>9</v>
      </c>
      <c r="K256" s="128"/>
      <c r="L256" s="128"/>
      <c r="M256" s="128"/>
    </row>
    <row r="257" spans="1:13" ht="59.4" x14ac:dyDescent="0.25">
      <c r="A257" s="5"/>
      <c r="B257" s="48" t="s">
        <v>1213</v>
      </c>
      <c r="C257" s="94" t="s">
        <v>1214</v>
      </c>
      <c r="D257" s="9" t="s">
        <v>76</v>
      </c>
      <c r="E257" s="47" t="s">
        <v>1215</v>
      </c>
      <c r="F257" s="129">
        <v>12950.9</v>
      </c>
      <c r="G257" s="129">
        <v>1643.76</v>
      </c>
      <c r="H257" s="129">
        <v>76.42</v>
      </c>
      <c r="I257" s="129">
        <v>4</v>
      </c>
      <c r="J257" s="128">
        <v>26</v>
      </c>
      <c r="K257" s="128">
        <v>3</v>
      </c>
      <c r="L257" s="128"/>
      <c r="M257" s="128"/>
    </row>
    <row r="258" spans="1:13" ht="82.2" x14ac:dyDescent="0.25">
      <c r="A258" s="5"/>
      <c r="B258" s="48" t="s">
        <v>1195</v>
      </c>
      <c r="C258" s="94" t="s">
        <v>1216</v>
      </c>
      <c r="D258" s="9" t="s">
        <v>1197</v>
      </c>
      <c r="E258" s="47" t="s">
        <v>1206</v>
      </c>
      <c r="F258" s="129">
        <v>2001.18</v>
      </c>
      <c r="G258" s="129">
        <v>578.20000000000005</v>
      </c>
      <c r="H258" s="129">
        <v>17.02</v>
      </c>
      <c r="I258" s="129">
        <v>1.46</v>
      </c>
      <c r="J258" s="128">
        <v>2</v>
      </c>
      <c r="K258" s="128">
        <v>1</v>
      </c>
      <c r="L258" s="128"/>
      <c r="M258" s="128"/>
    </row>
    <row r="259" spans="1:13" ht="46.2" x14ac:dyDescent="0.25">
      <c r="A259" s="5"/>
      <c r="B259" s="48" t="s">
        <v>1198</v>
      </c>
      <c r="C259" s="94" t="s">
        <v>1199</v>
      </c>
      <c r="D259" s="9" t="s">
        <v>73</v>
      </c>
      <c r="E259" s="49">
        <v>-2E-3</v>
      </c>
      <c r="F259" s="129">
        <v>613.54999999999995</v>
      </c>
      <c r="G259" s="128"/>
      <c r="H259" s="128"/>
      <c r="I259" s="128"/>
      <c r="J259" s="128">
        <v>-1</v>
      </c>
      <c r="K259" s="128"/>
      <c r="L259" s="128"/>
      <c r="M259" s="128"/>
    </row>
    <row r="260" spans="1:13" ht="46.2" x14ac:dyDescent="0.25">
      <c r="A260" s="5"/>
      <c r="B260" s="48" t="s">
        <v>962</v>
      </c>
      <c r="C260" s="94" t="s">
        <v>963</v>
      </c>
      <c r="D260" s="9" t="s">
        <v>73</v>
      </c>
      <c r="E260" s="49">
        <v>2E-3</v>
      </c>
      <c r="F260" s="129">
        <v>673.2</v>
      </c>
      <c r="G260" s="128"/>
      <c r="H260" s="128"/>
      <c r="I260" s="128"/>
      <c r="J260" s="128">
        <v>1</v>
      </c>
      <c r="K260" s="128"/>
      <c r="L260" s="128"/>
      <c r="M260" s="128"/>
    </row>
    <row r="261" spans="1:13" ht="53.4" x14ac:dyDescent="0.25">
      <c r="A261" s="5"/>
      <c r="B261" s="48" t="s">
        <v>894</v>
      </c>
      <c r="C261" s="94" t="s">
        <v>1200</v>
      </c>
      <c r="D261" s="9" t="s">
        <v>81</v>
      </c>
      <c r="E261" s="47" t="s">
        <v>1201</v>
      </c>
      <c r="F261" s="129">
        <v>4671.8999999999996</v>
      </c>
      <c r="G261" s="129">
        <v>2201.0300000000002</v>
      </c>
      <c r="H261" s="129">
        <v>339.3</v>
      </c>
      <c r="I261" s="129">
        <v>32.65</v>
      </c>
      <c r="J261" s="128">
        <v>9</v>
      </c>
      <c r="K261" s="128">
        <v>4</v>
      </c>
      <c r="L261" s="128">
        <v>1</v>
      </c>
      <c r="M261" s="128"/>
    </row>
    <row r="262" spans="1:13" ht="105" x14ac:dyDescent="0.25">
      <c r="A262" s="5"/>
      <c r="B262" s="48" t="s">
        <v>897</v>
      </c>
      <c r="C262" s="94" t="s">
        <v>1202</v>
      </c>
      <c r="D262" s="9" t="s">
        <v>81</v>
      </c>
      <c r="E262" s="47" t="s">
        <v>1201</v>
      </c>
      <c r="F262" s="129">
        <v>4306.92</v>
      </c>
      <c r="G262" s="129">
        <v>1321.62</v>
      </c>
      <c r="H262" s="129">
        <v>40.32</v>
      </c>
      <c r="I262" s="129">
        <v>4.68</v>
      </c>
      <c r="J262" s="128">
        <v>9</v>
      </c>
      <c r="K262" s="128">
        <v>3</v>
      </c>
      <c r="L262" s="128"/>
      <c r="M262" s="128"/>
    </row>
    <row r="263" spans="1:13" ht="46.2" x14ac:dyDescent="0.25">
      <c r="A263" s="5"/>
      <c r="B263" s="48" t="s">
        <v>900</v>
      </c>
      <c r="C263" s="94" t="s">
        <v>1217</v>
      </c>
      <c r="D263" s="9" t="s">
        <v>902</v>
      </c>
      <c r="E263" s="47" t="s">
        <v>1218</v>
      </c>
      <c r="F263" s="129">
        <v>267.38</v>
      </c>
      <c r="G263" s="129">
        <v>140.91999999999999</v>
      </c>
      <c r="H263" s="129">
        <v>4.37</v>
      </c>
      <c r="I263" s="128"/>
      <c r="J263" s="128">
        <v>3</v>
      </c>
      <c r="K263" s="128">
        <v>2</v>
      </c>
      <c r="L263" s="128"/>
      <c r="M263" s="128"/>
    </row>
    <row r="264" spans="1:13" x14ac:dyDescent="0.25">
      <c r="A264" s="234" t="s">
        <v>1219</v>
      </c>
      <c r="B264" s="235"/>
      <c r="C264" s="235"/>
      <c r="D264" s="235"/>
      <c r="E264" s="235"/>
      <c r="F264" s="235"/>
      <c r="G264" s="235"/>
      <c r="H264" s="235"/>
      <c r="I264" s="235"/>
      <c r="J264" s="131">
        <v>703</v>
      </c>
      <c r="K264" s="128"/>
      <c r="L264" s="128"/>
      <c r="M264" s="128"/>
    </row>
    <row r="265" spans="1:13" x14ac:dyDescent="0.25">
      <c r="A265" s="241" t="s">
        <v>1220</v>
      </c>
      <c r="B265" s="235"/>
      <c r="C265" s="235"/>
      <c r="D265" s="235"/>
      <c r="E265" s="235"/>
      <c r="F265" s="235"/>
      <c r="G265" s="235"/>
      <c r="H265" s="235"/>
      <c r="I265" s="235"/>
      <c r="J265" s="235"/>
      <c r="K265" s="235"/>
      <c r="L265" s="235"/>
      <c r="M265" s="235"/>
    </row>
    <row r="266" spans="1:13" x14ac:dyDescent="0.25">
      <c r="A266" s="242" t="s">
        <v>1221</v>
      </c>
      <c r="B266" s="235"/>
      <c r="C266" s="235"/>
      <c r="D266" s="235"/>
      <c r="E266" s="235"/>
      <c r="F266" s="235"/>
      <c r="G266" s="235"/>
      <c r="H266" s="235"/>
      <c r="I266" s="235"/>
      <c r="J266" s="235"/>
      <c r="K266" s="235"/>
      <c r="L266" s="235"/>
      <c r="M266" s="235"/>
    </row>
    <row r="267" spans="1:13" ht="46.2" x14ac:dyDescent="0.25">
      <c r="A267" s="5"/>
      <c r="B267" s="48" t="s">
        <v>1041</v>
      </c>
      <c r="C267" s="94" t="s">
        <v>1181</v>
      </c>
      <c r="D267" s="9" t="s">
        <v>1043</v>
      </c>
      <c r="E267" s="47" t="s">
        <v>1222</v>
      </c>
      <c r="F267" s="129">
        <v>835.84</v>
      </c>
      <c r="G267" s="129">
        <v>90.94</v>
      </c>
      <c r="H267" s="129">
        <v>93.47</v>
      </c>
      <c r="I267" s="129">
        <v>13.75</v>
      </c>
      <c r="J267" s="128">
        <v>3</v>
      </c>
      <c r="K267" s="128"/>
      <c r="L267" s="128"/>
      <c r="M267" s="128"/>
    </row>
    <row r="268" spans="1:13" ht="68.400000000000006" x14ac:dyDescent="0.25">
      <c r="A268" s="5"/>
      <c r="B268" s="48" t="s">
        <v>1000</v>
      </c>
      <c r="C268" s="94" t="s">
        <v>1001</v>
      </c>
      <c r="D268" s="9" t="s">
        <v>890</v>
      </c>
      <c r="E268" s="47" t="s">
        <v>639</v>
      </c>
      <c r="F268" s="129">
        <v>64980.89</v>
      </c>
      <c r="G268" s="129">
        <v>1978.2</v>
      </c>
      <c r="H268" s="129">
        <v>4648.3500000000004</v>
      </c>
      <c r="I268" s="129">
        <v>327.60000000000002</v>
      </c>
      <c r="J268" s="128">
        <v>65</v>
      </c>
      <c r="K268" s="128">
        <v>2</v>
      </c>
      <c r="L268" s="128">
        <v>5</v>
      </c>
      <c r="M268" s="128"/>
    </row>
    <row r="269" spans="1:13" ht="46.2" x14ac:dyDescent="0.25">
      <c r="A269" s="5"/>
      <c r="B269" s="48" t="s">
        <v>1002</v>
      </c>
      <c r="C269" s="94" t="s">
        <v>1003</v>
      </c>
      <c r="D269" s="9" t="s">
        <v>73</v>
      </c>
      <c r="E269" s="49">
        <v>-0.10199999999999999</v>
      </c>
      <c r="F269" s="129">
        <v>542.67999999999995</v>
      </c>
      <c r="G269" s="128"/>
      <c r="H269" s="128"/>
      <c r="I269" s="128"/>
      <c r="J269" s="128">
        <v>-55</v>
      </c>
      <c r="K269" s="128"/>
      <c r="L269" s="128"/>
      <c r="M269" s="128"/>
    </row>
    <row r="270" spans="1:13" ht="46.2" x14ac:dyDescent="0.25">
      <c r="A270" s="5"/>
      <c r="B270" s="48" t="s">
        <v>1004</v>
      </c>
      <c r="C270" s="94" t="s">
        <v>84</v>
      </c>
      <c r="D270" s="9" t="s">
        <v>73</v>
      </c>
      <c r="E270" s="49">
        <v>0.10199999999999999</v>
      </c>
      <c r="F270" s="129">
        <v>562.22</v>
      </c>
      <c r="G270" s="128"/>
      <c r="H270" s="128"/>
      <c r="I270" s="128"/>
      <c r="J270" s="128">
        <v>57</v>
      </c>
      <c r="K270" s="128"/>
      <c r="L270" s="128"/>
      <c r="M270" s="128"/>
    </row>
    <row r="271" spans="1:13" ht="53.4" x14ac:dyDescent="0.25">
      <c r="A271" s="5"/>
      <c r="B271" s="48" t="s">
        <v>1183</v>
      </c>
      <c r="C271" s="94" t="s">
        <v>1184</v>
      </c>
      <c r="D271" s="9" t="s">
        <v>1185</v>
      </c>
      <c r="E271" s="47" t="s">
        <v>1186</v>
      </c>
      <c r="F271" s="129">
        <v>73309.929999999993</v>
      </c>
      <c r="G271" s="129">
        <v>5402.38</v>
      </c>
      <c r="H271" s="129">
        <v>3022.44</v>
      </c>
      <c r="I271" s="129">
        <v>435.35</v>
      </c>
      <c r="J271" s="128">
        <v>147</v>
      </c>
      <c r="K271" s="128">
        <v>11</v>
      </c>
      <c r="L271" s="128">
        <v>6</v>
      </c>
      <c r="M271" s="128">
        <v>1</v>
      </c>
    </row>
    <row r="272" spans="1:13" ht="59.4" x14ac:dyDescent="0.25">
      <c r="A272" s="5"/>
      <c r="B272" s="48" t="s">
        <v>1187</v>
      </c>
      <c r="C272" s="94" t="s">
        <v>1048</v>
      </c>
      <c r="D272" s="9" t="s">
        <v>71</v>
      </c>
      <c r="E272" s="47" t="s">
        <v>1223</v>
      </c>
      <c r="F272" s="129">
        <v>7025.63</v>
      </c>
      <c r="G272" s="128"/>
      <c r="H272" s="128"/>
      <c r="I272" s="128"/>
      <c r="J272" s="128">
        <v>31</v>
      </c>
      <c r="K272" s="128"/>
      <c r="L272" s="128"/>
      <c r="M272" s="128"/>
    </row>
    <row r="273" spans="1:13" ht="46.2" x14ac:dyDescent="0.25">
      <c r="A273" s="5"/>
      <c r="B273" s="48" t="s">
        <v>1189</v>
      </c>
      <c r="C273" s="94" t="s">
        <v>1190</v>
      </c>
      <c r="D273" s="9" t="s">
        <v>71</v>
      </c>
      <c r="E273" s="47" t="s">
        <v>1224</v>
      </c>
      <c r="F273" s="129">
        <v>4341.3500000000004</v>
      </c>
      <c r="G273" s="128"/>
      <c r="H273" s="128"/>
      <c r="I273" s="128"/>
      <c r="J273" s="128">
        <v>13</v>
      </c>
      <c r="K273" s="128"/>
      <c r="L273" s="128"/>
      <c r="M273" s="128"/>
    </row>
    <row r="274" spans="1:13" ht="59.4" x14ac:dyDescent="0.25">
      <c r="A274" s="5"/>
      <c r="B274" s="48" t="s">
        <v>1192</v>
      </c>
      <c r="C274" s="94" t="s">
        <v>1193</v>
      </c>
      <c r="D274" s="9" t="s">
        <v>76</v>
      </c>
      <c r="E274" s="47" t="s">
        <v>1194</v>
      </c>
      <c r="F274" s="129">
        <v>12950.9</v>
      </c>
      <c r="G274" s="129">
        <v>1643.76</v>
      </c>
      <c r="H274" s="129">
        <v>76.42</v>
      </c>
      <c r="I274" s="129">
        <v>4</v>
      </c>
      <c r="J274" s="128">
        <v>52</v>
      </c>
      <c r="K274" s="128">
        <v>7</v>
      </c>
      <c r="L274" s="128"/>
      <c r="M274" s="128"/>
    </row>
    <row r="275" spans="1:13" ht="82.2" x14ac:dyDescent="0.25">
      <c r="A275" s="5"/>
      <c r="B275" s="48" t="s">
        <v>1225</v>
      </c>
      <c r="C275" s="94" t="s">
        <v>1196</v>
      </c>
      <c r="D275" s="9" t="s">
        <v>1197</v>
      </c>
      <c r="E275" s="47" t="s">
        <v>1222</v>
      </c>
      <c r="F275" s="129">
        <v>2001.18</v>
      </c>
      <c r="G275" s="129">
        <v>578.20000000000005</v>
      </c>
      <c r="H275" s="129">
        <v>17.02</v>
      </c>
      <c r="I275" s="129">
        <v>1.46</v>
      </c>
      <c r="J275" s="128">
        <v>6</v>
      </c>
      <c r="K275" s="128">
        <v>2</v>
      </c>
      <c r="L275" s="128"/>
      <c r="M275" s="128"/>
    </row>
    <row r="276" spans="1:13" ht="46.2" x14ac:dyDescent="0.25">
      <c r="A276" s="5"/>
      <c r="B276" s="48" t="s">
        <v>1198</v>
      </c>
      <c r="C276" s="94" t="s">
        <v>1199</v>
      </c>
      <c r="D276" s="9" t="s">
        <v>73</v>
      </c>
      <c r="E276" s="49">
        <v>-6.1000000000000004E-3</v>
      </c>
      <c r="F276" s="129">
        <v>613.54999999999995</v>
      </c>
      <c r="G276" s="128"/>
      <c r="H276" s="128"/>
      <c r="I276" s="128"/>
      <c r="J276" s="128">
        <v>-4</v>
      </c>
      <c r="K276" s="128"/>
      <c r="L276" s="128"/>
      <c r="M276" s="128"/>
    </row>
    <row r="277" spans="1:13" ht="46.2" x14ac:dyDescent="0.25">
      <c r="A277" s="5"/>
      <c r="B277" s="48" t="s">
        <v>962</v>
      </c>
      <c r="C277" s="94" t="s">
        <v>963</v>
      </c>
      <c r="D277" s="9" t="s">
        <v>73</v>
      </c>
      <c r="E277" s="49">
        <v>6.1000000000000004E-3</v>
      </c>
      <c r="F277" s="129">
        <v>673.2</v>
      </c>
      <c r="G277" s="128"/>
      <c r="H277" s="128"/>
      <c r="I277" s="128"/>
      <c r="J277" s="128">
        <v>4</v>
      </c>
      <c r="K277" s="128"/>
      <c r="L277" s="128"/>
      <c r="M277" s="128"/>
    </row>
    <row r="278" spans="1:13" ht="53.4" x14ac:dyDescent="0.25">
      <c r="A278" s="5"/>
      <c r="B278" s="48" t="s">
        <v>894</v>
      </c>
      <c r="C278" s="94" t="s">
        <v>1200</v>
      </c>
      <c r="D278" s="9" t="s">
        <v>81</v>
      </c>
      <c r="E278" s="47" t="s">
        <v>1201</v>
      </c>
      <c r="F278" s="129">
        <v>4671.8999999999996</v>
      </c>
      <c r="G278" s="129">
        <v>2201.0300000000002</v>
      </c>
      <c r="H278" s="129">
        <v>339.3</v>
      </c>
      <c r="I278" s="129">
        <v>32.65</v>
      </c>
      <c r="J278" s="128">
        <v>9</v>
      </c>
      <c r="K278" s="128">
        <v>4</v>
      </c>
      <c r="L278" s="128">
        <v>1</v>
      </c>
      <c r="M278" s="128"/>
    </row>
    <row r="279" spans="1:13" ht="105" x14ac:dyDescent="0.25">
      <c r="A279" s="5"/>
      <c r="B279" s="48" t="s">
        <v>897</v>
      </c>
      <c r="C279" s="94" t="s">
        <v>1202</v>
      </c>
      <c r="D279" s="9" t="s">
        <v>81</v>
      </c>
      <c r="E279" s="47" t="s">
        <v>1201</v>
      </c>
      <c r="F279" s="129">
        <v>4306.92</v>
      </c>
      <c r="G279" s="129">
        <v>1321.62</v>
      </c>
      <c r="H279" s="129">
        <v>40.32</v>
      </c>
      <c r="I279" s="129">
        <v>4.68</v>
      </c>
      <c r="J279" s="128">
        <v>9</v>
      </c>
      <c r="K279" s="128">
        <v>3</v>
      </c>
      <c r="L279" s="128"/>
      <c r="M279" s="128"/>
    </row>
    <row r="280" spans="1:13" ht="46.2" x14ac:dyDescent="0.25">
      <c r="A280" s="5"/>
      <c r="B280" s="48" t="s">
        <v>900</v>
      </c>
      <c r="C280" s="94" t="s">
        <v>1203</v>
      </c>
      <c r="D280" s="9" t="s">
        <v>902</v>
      </c>
      <c r="E280" s="47" t="s">
        <v>1226</v>
      </c>
      <c r="F280" s="129">
        <v>267.38</v>
      </c>
      <c r="G280" s="129">
        <v>140.91999999999999</v>
      </c>
      <c r="H280" s="129">
        <v>4.37</v>
      </c>
      <c r="I280" s="128"/>
      <c r="J280" s="128">
        <v>7</v>
      </c>
      <c r="K280" s="128">
        <v>4</v>
      </c>
      <c r="L280" s="128"/>
      <c r="M280" s="128"/>
    </row>
    <row r="281" spans="1:13" x14ac:dyDescent="0.25">
      <c r="A281" s="242" t="s">
        <v>1227</v>
      </c>
      <c r="B281" s="235"/>
      <c r="C281" s="235"/>
      <c r="D281" s="235"/>
      <c r="E281" s="235"/>
      <c r="F281" s="235"/>
      <c r="G281" s="235"/>
      <c r="H281" s="235"/>
      <c r="I281" s="235"/>
      <c r="J281" s="235"/>
      <c r="K281" s="235"/>
      <c r="L281" s="235"/>
      <c r="M281" s="235"/>
    </row>
    <row r="282" spans="1:13" ht="46.2" x14ac:dyDescent="0.25">
      <c r="A282" s="5"/>
      <c r="B282" s="48" t="s">
        <v>1041</v>
      </c>
      <c r="C282" s="94" t="s">
        <v>1181</v>
      </c>
      <c r="D282" s="9" t="s">
        <v>1043</v>
      </c>
      <c r="E282" s="47" t="s">
        <v>1206</v>
      </c>
      <c r="F282" s="129">
        <v>835.84</v>
      </c>
      <c r="G282" s="129">
        <v>90.94</v>
      </c>
      <c r="H282" s="129">
        <v>93.47</v>
      </c>
      <c r="I282" s="129">
        <v>13.75</v>
      </c>
      <c r="J282" s="128">
        <v>1</v>
      </c>
      <c r="K282" s="128"/>
      <c r="L282" s="128"/>
      <c r="M282" s="128"/>
    </row>
    <row r="283" spans="1:13" ht="68.400000000000006" x14ac:dyDescent="0.25">
      <c r="A283" s="5"/>
      <c r="B283" s="48" t="s">
        <v>1000</v>
      </c>
      <c r="C283" s="94" t="s">
        <v>1207</v>
      </c>
      <c r="D283" s="9" t="s">
        <v>890</v>
      </c>
      <c r="E283" s="47" t="s">
        <v>1208</v>
      </c>
      <c r="F283" s="129">
        <v>64980.89</v>
      </c>
      <c r="G283" s="129">
        <v>1978.2</v>
      </c>
      <c r="H283" s="129">
        <v>4648.3500000000004</v>
      </c>
      <c r="I283" s="129">
        <v>327.60000000000002</v>
      </c>
      <c r="J283" s="128">
        <v>6</v>
      </c>
      <c r="K283" s="128"/>
      <c r="L283" s="128"/>
      <c r="M283" s="128"/>
    </row>
    <row r="284" spans="1:13" ht="46.2" x14ac:dyDescent="0.25">
      <c r="A284" s="5"/>
      <c r="B284" s="48" t="s">
        <v>1002</v>
      </c>
      <c r="C284" s="94" t="s">
        <v>1003</v>
      </c>
      <c r="D284" s="9" t="s">
        <v>73</v>
      </c>
      <c r="E284" s="49">
        <v>-1.0200000000000001E-2</v>
      </c>
      <c r="F284" s="129">
        <v>542.67999999999995</v>
      </c>
      <c r="G284" s="128"/>
      <c r="H284" s="128"/>
      <c r="I284" s="128"/>
      <c r="J284" s="128">
        <v>-6</v>
      </c>
      <c r="K284" s="128"/>
      <c r="L284" s="128"/>
      <c r="M284" s="128"/>
    </row>
    <row r="285" spans="1:13" ht="46.2" x14ac:dyDescent="0.25">
      <c r="A285" s="5"/>
      <c r="B285" s="48" t="s">
        <v>1004</v>
      </c>
      <c r="C285" s="94" t="s">
        <v>84</v>
      </c>
      <c r="D285" s="9" t="s">
        <v>73</v>
      </c>
      <c r="E285" s="49">
        <v>1.0200000000000001E-2</v>
      </c>
      <c r="F285" s="129">
        <v>562.22</v>
      </c>
      <c r="G285" s="128"/>
      <c r="H285" s="128"/>
      <c r="I285" s="128"/>
      <c r="J285" s="128">
        <v>6</v>
      </c>
      <c r="K285" s="128"/>
      <c r="L285" s="128"/>
      <c r="M285" s="128"/>
    </row>
    <row r="286" spans="1:13" ht="53.4" x14ac:dyDescent="0.25">
      <c r="A286" s="5"/>
      <c r="B286" s="48" t="s">
        <v>1183</v>
      </c>
      <c r="C286" s="94" t="s">
        <v>1209</v>
      </c>
      <c r="D286" s="9" t="s">
        <v>1185</v>
      </c>
      <c r="E286" s="47" t="s">
        <v>639</v>
      </c>
      <c r="F286" s="129">
        <v>73309.929999999993</v>
      </c>
      <c r="G286" s="129">
        <v>5402.38</v>
      </c>
      <c r="H286" s="129">
        <v>3022.44</v>
      </c>
      <c r="I286" s="129">
        <v>435.35</v>
      </c>
      <c r="J286" s="128">
        <v>73</v>
      </c>
      <c r="K286" s="128">
        <v>5</v>
      </c>
      <c r="L286" s="128">
        <v>3</v>
      </c>
      <c r="M286" s="128"/>
    </row>
    <row r="287" spans="1:13" ht="59.4" x14ac:dyDescent="0.25">
      <c r="A287" s="5"/>
      <c r="B287" s="48" t="s">
        <v>1210</v>
      </c>
      <c r="C287" s="94" t="s">
        <v>1048</v>
      </c>
      <c r="D287" s="9" t="s">
        <v>71</v>
      </c>
      <c r="E287" s="47" t="s">
        <v>1211</v>
      </c>
      <c r="F287" s="129">
        <v>7025.63</v>
      </c>
      <c r="G287" s="128"/>
      <c r="H287" s="128"/>
      <c r="I287" s="128"/>
      <c r="J287" s="128">
        <v>7</v>
      </c>
      <c r="K287" s="128"/>
      <c r="L287" s="128"/>
      <c r="M287" s="128"/>
    </row>
    <row r="288" spans="1:13" ht="46.2" x14ac:dyDescent="0.25">
      <c r="A288" s="5"/>
      <c r="B288" s="48" t="s">
        <v>1189</v>
      </c>
      <c r="C288" s="94" t="s">
        <v>1190</v>
      </c>
      <c r="D288" s="9" t="s">
        <v>71</v>
      </c>
      <c r="E288" s="47" t="s">
        <v>1212</v>
      </c>
      <c r="F288" s="129">
        <v>4341.3500000000004</v>
      </c>
      <c r="G288" s="128"/>
      <c r="H288" s="128"/>
      <c r="I288" s="128"/>
      <c r="J288" s="128">
        <v>9</v>
      </c>
      <c r="K288" s="128"/>
      <c r="L288" s="128"/>
      <c r="M288" s="128"/>
    </row>
    <row r="289" spans="1:13" ht="59.4" x14ac:dyDescent="0.25">
      <c r="A289" s="5"/>
      <c r="B289" s="48" t="s">
        <v>1213</v>
      </c>
      <c r="C289" s="94" t="s">
        <v>1214</v>
      </c>
      <c r="D289" s="9" t="s">
        <v>76</v>
      </c>
      <c r="E289" s="47" t="s">
        <v>1215</v>
      </c>
      <c r="F289" s="129">
        <v>12950.9</v>
      </c>
      <c r="G289" s="129">
        <v>1643.76</v>
      </c>
      <c r="H289" s="129">
        <v>76.42</v>
      </c>
      <c r="I289" s="129">
        <v>4</v>
      </c>
      <c r="J289" s="128">
        <v>26</v>
      </c>
      <c r="K289" s="128">
        <v>3</v>
      </c>
      <c r="L289" s="128"/>
      <c r="M289" s="128"/>
    </row>
    <row r="290" spans="1:13" ht="82.2" x14ac:dyDescent="0.25">
      <c r="A290" s="5"/>
      <c r="B290" s="48" t="s">
        <v>1195</v>
      </c>
      <c r="C290" s="94" t="s">
        <v>1216</v>
      </c>
      <c r="D290" s="9" t="s">
        <v>1197</v>
      </c>
      <c r="E290" s="47" t="s">
        <v>1206</v>
      </c>
      <c r="F290" s="129">
        <v>2001.18</v>
      </c>
      <c r="G290" s="129">
        <v>578.20000000000005</v>
      </c>
      <c r="H290" s="129">
        <v>17.02</v>
      </c>
      <c r="I290" s="129">
        <v>1.46</v>
      </c>
      <c r="J290" s="128">
        <v>2</v>
      </c>
      <c r="K290" s="128">
        <v>1</v>
      </c>
      <c r="L290" s="128"/>
      <c r="M290" s="128"/>
    </row>
    <row r="291" spans="1:13" ht="46.2" x14ac:dyDescent="0.25">
      <c r="A291" s="5"/>
      <c r="B291" s="48" t="s">
        <v>1198</v>
      </c>
      <c r="C291" s="94" t="s">
        <v>1199</v>
      </c>
      <c r="D291" s="9" t="s">
        <v>73</v>
      </c>
      <c r="E291" s="49">
        <v>-2E-3</v>
      </c>
      <c r="F291" s="129">
        <v>613.54999999999995</v>
      </c>
      <c r="G291" s="128"/>
      <c r="H291" s="128"/>
      <c r="I291" s="128"/>
      <c r="J291" s="128">
        <v>-1</v>
      </c>
      <c r="K291" s="128"/>
      <c r="L291" s="128"/>
      <c r="M291" s="128"/>
    </row>
    <row r="292" spans="1:13" ht="46.2" x14ac:dyDescent="0.25">
      <c r="A292" s="5"/>
      <c r="B292" s="48" t="s">
        <v>962</v>
      </c>
      <c r="C292" s="94" t="s">
        <v>963</v>
      </c>
      <c r="D292" s="9" t="s">
        <v>73</v>
      </c>
      <c r="E292" s="49">
        <v>2E-3</v>
      </c>
      <c r="F292" s="129">
        <v>673.2</v>
      </c>
      <c r="G292" s="128"/>
      <c r="H292" s="128"/>
      <c r="I292" s="128"/>
      <c r="J292" s="128">
        <v>1</v>
      </c>
      <c r="K292" s="128"/>
      <c r="L292" s="128"/>
      <c r="M292" s="128"/>
    </row>
    <row r="293" spans="1:13" ht="53.4" x14ac:dyDescent="0.25">
      <c r="A293" s="5"/>
      <c r="B293" s="48" t="s">
        <v>894</v>
      </c>
      <c r="C293" s="94" t="s">
        <v>1200</v>
      </c>
      <c r="D293" s="9" t="s">
        <v>81</v>
      </c>
      <c r="E293" s="47" t="s">
        <v>1201</v>
      </c>
      <c r="F293" s="129">
        <v>4671.8999999999996</v>
      </c>
      <c r="G293" s="129">
        <v>2201.0300000000002</v>
      </c>
      <c r="H293" s="129">
        <v>339.3</v>
      </c>
      <c r="I293" s="129">
        <v>32.65</v>
      </c>
      <c r="J293" s="128">
        <v>9</v>
      </c>
      <c r="K293" s="128">
        <v>4</v>
      </c>
      <c r="L293" s="128">
        <v>1</v>
      </c>
      <c r="M293" s="128"/>
    </row>
    <row r="294" spans="1:13" ht="105" x14ac:dyDescent="0.25">
      <c r="A294" s="5"/>
      <c r="B294" s="48" t="s">
        <v>897</v>
      </c>
      <c r="C294" s="94" t="s">
        <v>1202</v>
      </c>
      <c r="D294" s="9" t="s">
        <v>81</v>
      </c>
      <c r="E294" s="47" t="s">
        <v>1201</v>
      </c>
      <c r="F294" s="129">
        <v>4306.92</v>
      </c>
      <c r="G294" s="129">
        <v>1321.62</v>
      </c>
      <c r="H294" s="129">
        <v>40.32</v>
      </c>
      <c r="I294" s="129">
        <v>4.68</v>
      </c>
      <c r="J294" s="128">
        <v>9</v>
      </c>
      <c r="K294" s="128">
        <v>3</v>
      </c>
      <c r="L294" s="128"/>
      <c r="M294" s="128"/>
    </row>
    <row r="295" spans="1:13" ht="46.2" x14ac:dyDescent="0.25">
      <c r="A295" s="5"/>
      <c r="B295" s="48" t="s">
        <v>900</v>
      </c>
      <c r="C295" s="94" t="s">
        <v>1217</v>
      </c>
      <c r="D295" s="9" t="s">
        <v>902</v>
      </c>
      <c r="E295" s="47" t="s">
        <v>1218</v>
      </c>
      <c r="F295" s="129">
        <v>267.38</v>
      </c>
      <c r="G295" s="129">
        <v>140.91999999999999</v>
      </c>
      <c r="H295" s="129">
        <v>4.37</v>
      </c>
      <c r="I295" s="128"/>
      <c r="J295" s="128">
        <v>3</v>
      </c>
      <c r="K295" s="128">
        <v>2</v>
      </c>
      <c r="L295" s="128"/>
      <c r="M295" s="128"/>
    </row>
    <row r="296" spans="1:13" x14ac:dyDescent="0.25">
      <c r="A296" s="234" t="s">
        <v>1228</v>
      </c>
      <c r="B296" s="235"/>
      <c r="C296" s="235"/>
      <c r="D296" s="235"/>
      <c r="E296" s="235"/>
      <c r="F296" s="235"/>
      <c r="G296" s="235"/>
      <c r="H296" s="235"/>
      <c r="I296" s="235"/>
      <c r="J296" s="131">
        <v>693</v>
      </c>
      <c r="K296" s="128"/>
      <c r="L296" s="128"/>
      <c r="M296" s="128"/>
    </row>
    <row r="297" spans="1:13" x14ac:dyDescent="0.25">
      <c r="A297" s="241" t="s">
        <v>1229</v>
      </c>
      <c r="B297" s="235"/>
      <c r="C297" s="235"/>
      <c r="D297" s="235"/>
      <c r="E297" s="235"/>
      <c r="F297" s="235"/>
      <c r="G297" s="235"/>
      <c r="H297" s="235"/>
      <c r="I297" s="235"/>
      <c r="J297" s="235"/>
      <c r="K297" s="235"/>
      <c r="L297" s="235"/>
      <c r="M297" s="235"/>
    </row>
    <row r="298" spans="1:13" x14ac:dyDescent="0.25">
      <c r="A298" s="242" t="s">
        <v>1230</v>
      </c>
      <c r="B298" s="235"/>
      <c r="C298" s="235"/>
      <c r="D298" s="235"/>
      <c r="E298" s="235"/>
      <c r="F298" s="235"/>
      <c r="G298" s="235"/>
      <c r="H298" s="235"/>
      <c r="I298" s="235"/>
      <c r="J298" s="235"/>
      <c r="K298" s="235"/>
      <c r="L298" s="235"/>
      <c r="M298" s="235"/>
    </row>
    <row r="299" spans="1:13" ht="46.2" x14ac:dyDescent="0.25">
      <c r="A299" s="5"/>
      <c r="B299" s="48" t="s">
        <v>1041</v>
      </c>
      <c r="C299" s="94" t="s">
        <v>1231</v>
      </c>
      <c r="D299" s="9" t="s">
        <v>1043</v>
      </c>
      <c r="E299" s="47" t="s">
        <v>1232</v>
      </c>
      <c r="F299" s="129">
        <v>835.84</v>
      </c>
      <c r="G299" s="129">
        <v>90.94</v>
      </c>
      <c r="H299" s="129">
        <v>93.47</v>
      </c>
      <c r="I299" s="129">
        <v>13.75</v>
      </c>
      <c r="J299" s="128">
        <v>25</v>
      </c>
      <c r="K299" s="128">
        <v>3</v>
      </c>
      <c r="L299" s="128">
        <v>3</v>
      </c>
      <c r="M299" s="128"/>
    </row>
    <row r="300" spans="1:13" ht="68.400000000000006" x14ac:dyDescent="0.25">
      <c r="A300" s="5"/>
      <c r="B300" s="48" t="s">
        <v>1000</v>
      </c>
      <c r="C300" s="94" t="s">
        <v>1233</v>
      </c>
      <c r="D300" s="9" t="s">
        <v>890</v>
      </c>
      <c r="E300" s="47" t="s">
        <v>1234</v>
      </c>
      <c r="F300" s="129">
        <v>64980.89</v>
      </c>
      <c r="G300" s="129">
        <v>1978.2</v>
      </c>
      <c r="H300" s="129">
        <v>4648.3500000000004</v>
      </c>
      <c r="I300" s="129">
        <v>327.60000000000002</v>
      </c>
      <c r="J300" s="128">
        <v>260</v>
      </c>
      <c r="K300" s="128">
        <v>8</v>
      </c>
      <c r="L300" s="128">
        <v>19</v>
      </c>
      <c r="M300" s="128">
        <v>1</v>
      </c>
    </row>
    <row r="301" spans="1:13" ht="46.2" x14ac:dyDescent="0.25">
      <c r="A301" s="5"/>
      <c r="B301" s="48" t="s">
        <v>1002</v>
      </c>
      <c r="C301" s="94" t="s">
        <v>1003</v>
      </c>
      <c r="D301" s="9" t="s">
        <v>73</v>
      </c>
      <c r="E301" s="47" t="s">
        <v>1235</v>
      </c>
      <c r="F301" s="129">
        <v>542.67999999999995</v>
      </c>
      <c r="G301" s="128"/>
      <c r="H301" s="128"/>
      <c r="I301" s="128"/>
      <c r="J301" s="128">
        <v>-221</v>
      </c>
      <c r="K301" s="128"/>
      <c r="L301" s="128"/>
      <c r="M301" s="128"/>
    </row>
    <row r="302" spans="1:13" ht="46.2" x14ac:dyDescent="0.25">
      <c r="A302" s="5"/>
      <c r="B302" s="48" t="s">
        <v>1004</v>
      </c>
      <c r="C302" s="94" t="s">
        <v>84</v>
      </c>
      <c r="D302" s="9" t="s">
        <v>73</v>
      </c>
      <c r="E302" s="47" t="s">
        <v>1236</v>
      </c>
      <c r="F302" s="129">
        <v>562.22</v>
      </c>
      <c r="G302" s="128"/>
      <c r="H302" s="128"/>
      <c r="I302" s="128"/>
      <c r="J302" s="128">
        <v>229</v>
      </c>
      <c r="K302" s="128"/>
      <c r="L302" s="128"/>
      <c r="M302" s="128"/>
    </row>
    <row r="303" spans="1:13" ht="53.4" x14ac:dyDescent="0.25">
      <c r="A303" s="5"/>
      <c r="B303" s="48" t="s">
        <v>1183</v>
      </c>
      <c r="C303" s="94" t="s">
        <v>1237</v>
      </c>
      <c r="D303" s="9" t="s">
        <v>1185</v>
      </c>
      <c r="E303" s="47" t="s">
        <v>1238</v>
      </c>
      <c r="F303" s="129">
        <v>73309.929999999993</v>
      </c>
      <c r="G303" s="129">
        <v>5402.38</v>
      </c>
      <c r="H303" s="129">
        <v>3022.44</v>
      </c>
      <c r="I303" s="129">
        <v>435.35</v>
      </c>
      <c r="J303" s="128">
        <v>3079</v>
      </c>
      <c r="K303" s="128">
        <v>227</v>
      </c>
      <c r="L303" s="128">
        <v>127</v>
      </c>
      <c r="M303" s="128">
        <v>18</v>
      </c>
    </row>
    <row r="304" spans="1:13" ht="59.4" x14ac:dyDescent="0.25">
      <c r="A304" s="5"/>
      <c r="B304" s="48" t="s">
        <v>1239</v>
      </c>
      <c r="C304" s="94" t="s">
        <v>1048</v>
      </c>
      <c r="D304" s="9" t="s">
        <v>71</v>
      </c>
      <c r="E304" s="47" t="s">
        <v>1240</v>
      </c>
      <c r="F304" s="129">
        <v>7025.63</v>
      </c>
      <c r="G304" s="128"/>
      <c r="H304" s="128"/>
      <c r="I304" s="128"/>
      <c r="J304" s="128">
        <v>1700</v>
      </c>
      <c r="K304" s="128"/>
      <c r="L304" s="128"/>
      <c r="M304" s="128"/>
    </row>
    <row r="305" spans="1:13" ht="59.4" x14ac:dyDescent="0.25">
      <c r="A305" s="5"/>
      <c r="B305" s="48" t="s">
        <v>1241</v>
      </c>
      <c r="C305" s="94" t="s">
        <v>1242</v>
      </c>
      <c r="D305" s="9" t="s">
        <v>76</v>
      </c>
      <c r="E305" s="47" t="s">
        <v>1243</v>
      </c>
      <c r="F305" s="129">
        <v>12950.9</v>
      </c>
      <c r="G305" s="129">
        <v>1643.76</v>
      </c>
      <c r="H305" s="129">
        <v>76.42</v>
      </c>
      <c r="I305" s="129">
        <v>4</v>
      </c>
      <c r="J305" s="128">
        <v>181</v>
      </c>
      <c r="K305" s="128">
        <v>23</v>
      </c>
      <c r="L305" s="128">
        <v>1</v>
      </c>
      <c r="M305" s="128"/>
    </row>
    <row r="306" spans="1:13" ht="82.2" x14ac:dyDescent="0.25">
      <c r="A306" s="5"/>
      <c r="B306" s="48" t="s">
        <v>1195</v>
      </c>
      <c r="C306" s="94" t="s">
        <v>1244</v>
      </c>
      <c r="D306" s="9" t="s">
        <v>1197</v>
      </c>
      <c r="E306" s="47" t="s">
        <v>1232</v>
      </c>
      <c r="F306" s="129">
        <v>2001.18</v>
      </c>
      <c r="G306" s="129">
        <v>578.20000000000005</v>
      </c>
      <c r="H306" s="129">
        <v>17.02</v>
      </c>
      <c r="I306" s="129">
        <v>1.46</v>
      </c>
      <c r="J306" s="128">
        <v>60</v>
      </c>
      <c r="K306" s="128">
        <v>17</v>
      </c>
      <c r="L306" s="128">
        <v>1</v>
      </c>
      <c r="M306" s="128"/>
    </row>
    <row r="307" spans="1:13" ht="46.2" x14ac:dyDescent="0.25">
      <c r="A307" s="5"/>
      <c r="B307" s="48" t="s">
        <v>1198</v>
      </c>
      <c r="C307" s="94" t="s">
        <v>1199</v>
      </c>
      <c r="D307" s="9" t="s">
        <v>73</v>
      </c>
      <c r="E307" s="47" t="s">
        <v>1245</v>
      </c>
      <c r="F307" s="129">
        <v>613.54999999999995</v>
      </c>
      <c r="G307" s="128"/>
      <c r="H307" s="128"/>
      <c r="I307" s="128"/>
      <c r="J307" s="128">
        <v>-40</v>
      </c>
      <c r="K307" s="128"/>
      <c r="L307" s="128"/>
      <c r="M307" s="128"/>
    </row>
    <row r="308" spans="1:13" ht="46.2" x14ac:dyDescent="0.25">
      <c r="A308" s="5"/>
      <c r="B308" s="48" t="s">
        <v>962</v>
      </c>
      <c r="C308" s="94" t="s">
        <v>963</v>
      </c>
      <c r="D308" s="9" t="s">
        <v>73</v>
      </c>
      <c r="E308" s="47" t="s">
        <v>1246</v>
      </c>
      <c r="F308" s="129">
        <v>673.2</v>
      </c>
      <c r="G308" s="128"/>
      <c r="H308" s="128"/>
      <c r="I308" s="128"/>
      <c r="J308" s="128">
        <v>44</v>
      </c>
      <c r="K308" s="128"/>
      <c r="L308" s="128"/>
      <c r="M308" s="128"/>
    </row>
    <row r="309" spans="1:13" ht="53.4" x14ac:dyDescent="0.25">
      <c r="A309" s="5"/>
      <c r="B309" s="48" t="s">
        <v>894</v>
      </c>
      <c r="C309" s="94" t="s">
        <v>1247</v>
      </c>
      <c r="D309" s="9" t="s">
        <v>81</v>
      </c>
      <c r="E309" s="47" t="s">
        <v>1248</v>
      </c>
      <c r="F309" s="129">
        <v>4671.8999999999996</v>
      </c>
      <c r="G309" s="129">
        <v>2201.0300000000002</v>
      </c>
      <c r="H309" s="129">
        <v>339.3</v>
      </c>
      <c r="I309" s="129">
        <v>32.65</v>
      </c>
      <c r="J309" s="128">
        <v>187</v>
      </c>
      <c r="K309" s="128">
        <v>88</v>
      </c>
      <c r="L309" s="128">
        <v>14</v>
      </c>
      <c r="M309" s="128">
        <v>1</v>
      </c>
    </row>
    <row r="310" spans="1:13" ht="114.6" x14ac:dyDescent="0.25">
      <c r="A310" s="5"/>
      <c r="B310" s="48" t="s">
        <v>897</v>
      </c>
      <c r="C310" s="94" t="s">
        <v>1249</v>
      </c>
      <c r="D310" s="9" t="s">
        <v>81</v>
      </c>
      <c r="E310" s="47" t="s">
        <v>1248</v>
      </c>
      <c r="F310" s="129">
        <v>11485.12</v>
      </c>
      <c r="G310" s="129">
        <v>3524.32</v>
      </c>
      <c r="H310" s="129">
        <v>107.52</v>
      </c>
      <c r="I310" s="129">
        <v>12.48</v>
      </c>
      <c r="J310" s="128">
        <v>459</v>
      </c>
      <c r="K310" s="128">
        <v>141</v>
      </c>
      <c r="L310" s="128">
        <v>4</v>
      </c>
      <c r="M310" s="128"/>
    </row>
    <row r="311" spans="1:13" x14ac:dyDescent="0.25">
      <c r="A311" s="234" t="s">
        <v>1250</v>
      </c>
      <c r="B311" s="235"/>
      <c r="C311" s="235"/>
      <c r="D311" s="235"/>
      <c r="E311" s="235"/>
      <c r="F311" s="235"/>
      <c r="G311" s="235"/>
      <c r="H311" s="235"/>
      <c r="I311" s="235"/>
      <c r="J311" s="131">
        <v>8039</v>
      </c>
      <c r="K311" s="128"/>
      <c r="L311" s="128"/>
      <c r="M311" s="128"/>
    </row>
    <row r="312" spans="1:13" x14ac:dyDescent="0.25">
      <c r="A312" s="241" t="s">
        <v>1251</v>
      </c>
      <c r="B312" s="235"/>
      <c r="C312" s="235"/>
      <c r="D312" s="235"/>
      <c r="E312" s="235"/>
      <c r="F312" s="235"/>
      <c r="G312" s="235"/>
      <c r="H312" s="235"/>
      <c r="I312" s="235"/>
      <c r="J312" s="235"/>
      <c r="K312" s="235"/>
      <c r="L312" s="235"/>
      <c r="M312" s="235"/>
    </row>
    <row r="313" spans="1:13" x14ac:dyDescent="0.25">
      <c r="A313" s="242" t="s">
        <v>1252</v>
      </c>
      <c r="B313" s="235"/>
      <c r="C313" s="235"/>
      <c r="D313" s="235"/>
      <c r="E313" s="235"/>
      <c r="F313" s="235"/>
      <c r="G313" s="235"/>
      <c r="H313" s="235"/>
      <c r="I313" s="235"/>
      <c r="J313" s="235"/>
      <c r="K313" s="235"/>
      <c r="L313" s="235"/>
      <c r="M313" s="235"/>
    </row>
    <row r="314" spans="1:13" ht="68.400000000000006" x14ac:dyDescent="0.25">
      <c r="A314" s="5"/>
      <c r="B314" s="48" t="s">
        <v>1000</v>
      </c>
      <c r="C314" s="94" t="s">
        <v>1253</v>
      </c>
      <c r="D314" s="9" t="s">
        <v>890</v>
      </c>
      <c r="E314" s="47" t="s">
        <v>1254</v>
      </c>
      <c r="F314" s="129">
        <v>64980.89</v>
      </c>
      <c r="G314" s="129">
        <v>1978.2</v>
      </c>
      <c r="H314" s="129">
        <v>4648.3500000000004</v>
      </c>
      <c r="I314" s="129">
        <v>327.60000000000002</v>
      </c>
      <c r="J314" s="128">
        <v>1949</v>
      </c>
      <c r="K314" s="128">
        <v>59</v>
      </c>
      <c r="L314" s="128">
        <v>139</v>
      </c>
      <c r="M314" s="128">
        <v>10</v>
      </c>
    </row>
    <row r="315" spans="1:13" ht="46.2" x14ac:dyDescent="0.25">
      <c r="A315" s="5"/>
      <c r="B315" s="48" t="s">
        <v>1002</v>
      </c>
      <c r="C315" s="94" t="s">
        <v>1003</v>
      </c>
      <c r="D315" s="9" t="s">
        <v>73</v>
      </c>
      <c r="E315" s="49">
        <v>-3.06</v>
      </c>
      <c r="F315" s="129">
        <v>542.67999999999995</v>
      </c>
      <c r="G315" s="128"/>
      <c r="H315" s="128"/>
      <c r="I315" s="128"/>
      <c r="J315" s="128">
        <v>-1661</v>
      </c>
      <c r="K315" s="128"/>
      <c r="L315" s="128"/>
      <c r="M315" s="128"/>
    </row>
    <row r="316" spans="1:13" ht="46.2" x14ac:dyDescent="0.25">
      <c r="A316" s="5"/>
      <c r="B316" s="48" t="s">
        <v>1004</v>
      </c>
      <c r="C316" s="94" t="s">
        <v>84</v>
      </c>
      <c r="D316" s="9" t="s">
        <v>73</v>
      </c>
      <c r="E316" s="49">
        <v>3.06</v>
      </c>
      <c r="F316" s="129">
        <v>562.22</v>
      </c>
      <c r="G316" s="128"/>
      <c r="H316" s="128"/>
      <c r="I316" s="128"/>
      <c r="J316" s="128">
        <v>1720</v>
      </c>
      <c r="K316" s="128"/>
      <c r="L316" s="128"/>
      <c r="M316" s="128"/>
    </row>
    <row r="317" spans="1:13" ht="72.599999999999994" x14ac:dyDescent="0.25">
      <c r="A317" s="5"/>
      <c r="B317" s="48" t="s">
        <v>1183</v>
      </c>
      <c r="C317" s="94" t="s">
        <v>1255</v>
      </c>
      <c r="D317" s="9" t="s">
        <v>1185</v>
      </c>
      <c r="E317" s="47" t="s">
        <v>1256</v>
      </c>
      <c r="F317" s="129">
        <v>73309.929999999993</v>
      </c>
      <c r="G317" s="129">
        <v>5402.38</v>
      </c>
      <c r="H317" s="129">
        <v>3022.44</v>
      </c>
      <c r="I317" s="129">
        <v>435.35</v>
      </c>
      <c r="J317" s="128">
        <v>40174</v>
      </c>
      <c r="K317" s="128">
        <v>2961</v>
      </c>
      <c r="L317" s="128">
        <v>1656</v>
      </c>
      <c r="M317" s="128">
        <v>239</v>
      </c>
    </row>
    <row r="318" spans="1:13" ht="48" x14ac:dyDescent="0.25">
      <c r="A318" s="5"/>
      <c r="B318" s="48" t="s">
        <v>1257</v>
      </c>
      <c r="C318" s="94" t="s">
        <v>1258</v>
      </c>
      <c r="D318" s="9" t="s">
        <v>73</v>
      </c>
      <c r="E318" s="49">
        <v>55.62</v>
      </c>
      <c r="F318" s="129" t="s">
        <v>1259</v>
      </c>
      <c r="G318" s="128"/>
      <c r="H318" s="128"/>
      <c r="I318" s="128"/>
      <c r="J318" s="128">
        <v>499</v>
      </c>
      <c r="K318" s="128"/>
      <c r="L318" s="128"/>
      <c r="M318" s="128"/>
    </row>
    <row r="319" spans="1:13" ht="59.4" x14ac:dyDescent="0.25">
      <c r="A319" s="5"/>
      <c r="B319" s="48" t="s">
        <v>1239</v>
      </c>
      <c r="C319" s="94" t="s">
        <v>1048</v>
      </c>
      <c r="D319" s="9" t="s">
        <v>71</v>
      </c>
      <c r="E319" s="47" t="s">
        <v>1260</v>
      </c>
      <c r="F319" s="129">
        <v>7025.63</v>
      </c>
      <c r="G319" s="128"/>
      <c r="H319" s="128"/>
      <c r="I319" s="128"/>
      <c r="J319" s="128">
        <v>7096</v>
      </c>
      <c r="K319" s="128"/>
      <c r="L319" s="128"/>
      <c r="M319" s="128"/>
    </row>
    <row r="320" spans="1:13" ht="82.2" x14ac:dyDescent="0.25">
      <c r="A320" s="5"/>
      <c r="B320" s="48" t="s">
        <v>1261</v>
      </c>
      <c r="C320" s="94" t="s">
        <v>1262</v>
      </c>
      <c r="D320" s="9" t="s">
        <v>1197</v>
      </c>
      <c r="E320" s="47" t="s">
        <v>1263</v>
      </c>
      <c r="F320" s="129">
        <v>2001.18</v>
      </c>
      <c r="G320" s="129">
        <v>578.20000000000005</v>
      </c>
      <c r="H320" s="129">
        <v>17.02</v>
      </c>
      <c r="I320" s="129">
        <v>1.46</v>
      </c>
      <c r="J320" s="128">
        <v>498</v>
      </c>
      <c r="K320" s="128">
        <v>144</v>
      </c>
      <c r="L320" s="128">
        <v>4</v>
      </c>
      <c r="M320" s="128"/>
    </row>
    <row r="321" spans="1:13" ht="46.2" x14ac:dyDescent="0.25">
      <c r="A321" s="5"/>
      <c r="B321" s="48" t="s">
        <v>1198</v>
      </c>
      <c r="C321" s="94" t="s">
        <v>1199</v>
      </c>
      <c r="D321" s="9" t="s">
        <v>73</v>
      </c>
      <c r="E321" s="49">
        <v>-0.50800000000000001</v>
      </c>
      <c r="F321" s="129">
        <v>613.54999999999995</v>
      </c>
      <c r="G321" s="128"/>
      <c r="H321" s="128"/>
      <c r="I321" s="128"/>
      <c r="J321" s="128">
        <v>-312</v>
      </c>
      <c r="K321" s="128"/>
      <c r="L321" s="128"/>
      <c r="M321" s="128"/>
    </row>
    <row r="322" spans="1:13" ht="46.2" x14ac:dyDescent="0.25">
      <c r="A322" s="5"/>
      <c r="B322" s="48" t="s">
        <v>962</v>
      </c>
      <c r="C322" s="94" t="s">
        <v>963</v>
      </c>
      <c r="D322" s="9" t="s">
        <v>73</v>
      </c>
      <c r="E322" s="49">
        <v>0.50800000000000001</v>
      </c>
      <c r="F322" s="129">
        <v>673.2</v>
      </c>
      <c r="G322" s="128"/>
      <c r="H322" s="128"/>
      <c r="I322" s="128"/>
      <c r="J322" s="128">
        <v>342</v>
      </c>
      <c r="K322" s="128"/>
      <c r="L322" s="128"/>
      <c r="M322" s="128"/>
    </row>
    <row r="323" spans="1:13" ht="64.8" x14ac:dyDescent="0.25">
      <c r="A323" s="5"/>
      <c r="B323" s="48" t="s">
        <v>1264</v>
      </c>
      <c r="C323" s="94" t="s">
        <v>1265</v>
      </c>
      <c r="D323" s="9" t="s">
        <v>1266</v>
      </c>
      <c r="E323" s="47" t="s">
        <v>1267</v>
      </c>
      <c r="F323" s="129">
        <v>1496.69</v>
      </c>
      <c r="G323" s="129">
        <v>284.08</v>
      </c>
      <c r="H323" s="129">
        <v>104.01</v>
      </c>
      <c r="I323" s="128"/>
      <c r="J323" s="128">
        <v>1242</v>
      </c>
      <c r="K323" s="128">
        <v>236</v>
      </c>
      <c r="L323" s="128">
        <v>86</v>
      </c>
      <c r="M323" s="128"/>
    </row>
    <row r="324" spans="1:13" x14ac:dyDescent="0.25">
      <c r="A324" s="234" t="s">
        <v>1268</v>
      </c>
      <c r="B324" s="235"/>
      <c r="C324" s="235"/>
      <c r="D324" s="235"/>
      <c r="E324" s="235"/>
      <c r="F324" s="235"/>
      <c r="G324" s="235"/>
      <c r="H324" s="235"/>
      <c r="I324" s="235"/>
      <c r="J324" s="131">
        <v>62815</v>
      </c>
      <c r="K324" s="128"/>
      <c r="L324" s="128"/>
      <c r="M324" s="128"/>
    </row>
    <row r="325" spans="1:13" x14ac:dyDescent="0.25">
      <c r="A325" s="241" t="s">
        <v>1269</v>
      </c>
      <c r="B325" s="235"/>
      <c r="C325" s="235"/>
      <c r="D325" s="235"/>
      <c r="E325" s="235"/>
      <c r="F325" s="235"/>
      <c r="G325" s="235"/>
      <c r="H325" s="235"/>
      <c r="I325" s="235"/>
      <c r="J325" s="235"/>
      <c r="K325" s="235"/>
      <c r="L325" s="235"/>
      <c r="M325" s="235"/>
    </row>
    <row r="326" spans="1:13" ht="70.8" x14ac:dyDescent="0.25">
      <c r="A326" s="5"/>
      <c r="B326" s="48" t="s">
        <v>1270</v>
      </c>
      <c r="C326" s="94" t="s">
        <v>1271</v>
      </c>
      <c r="D326" s="9" t="s">
        <v>69</v>
      </c>
      <c r="E326" s="47" t="s">
        <v>1272</v>
      </c>
      <c r="F326" s="129">
        <v>1711.14</v>
      </c>
      <c r="G326" s="129">
        <v>1025.21</v>
      </c>
      <c r="H326" s="129">
        <v>386.58</v>
      </c>
      <c r="I326" s="129">
        <v>2</v>
      </c>
      <c r="J326" s="128">
        <v>113</v>
      </c>
      <c r="K326" s="128">
        <v>68</v>
      </c>
      <c r="L326" s="128">
        <v>26</v>
      </c>
      <c r="M326" s="128"/>
    </row>
    <row r="327" spans="1:13" ht="79.8" x14ac:dyDescent="0.25">
      <c r="A327" s="5"/>
      <c r="B327" s="48" t="s">
        <v>1026</v>
      </c>
      <c r="C327" s="94" t="s">
        <v>1027</v>
      </c>
      <c r="D327" s="9" t="s">
        <v>71</v>
      </c>
      <c r="E327" s="49">
        <v>6.6100000000000006E-2</v>
      </c>
      <c r="F327" s="129">
        <v>12297.4</v>
      </c>
      <c r="G327" s="128"/>
      <c r="H327" s="128"/>
      <c r="I327" s="128"/>
      <c r="J327" s="128">
        <v>813</v>
      </c>
      <c r="K327" s="128"/>
      <c r="L327" s="128"/>
      <c r="M327" s="128"/>
    </row>
    <row r="328" spans="1:13" ht="46.2" x14ac:dyDescent="0.25">
      <c r="A328" s="5"/>
      <c r="B328" s="48" t="s">
        <v>1273</v>
      </c>
      <c r="C328" s="94" t="s">
        <v>1274</v>
      </c>
      <c r="D328" s="9" t="s">
        <v>71</v>
      </c>
      <c r="E328" s="49">
        <v>-2.9999999999999997E-4</v>
      </c>
      <c r="F328" s="129">
        <v>16800</v>
      </c>
      <c r="G328" s="128"/>
      <c r="H328" s="128"/>
      <c r="I328" s="128"/>
      <c r="J328" s="128">
        <v>-5</v>
      </c>
      <c r="K328" s="128"/>
      <c r="L328" s="128"/>
      <c r="M328" s="128"/>
    </row>
    <row r="329" spans="1:13" ht="51.6" x14ac:dyDescent="0.25">
      <c r="A329" s="5"/>
      <c r="B329" s="48" t="s">
        <v>93</v>
      </c>
      <c r="C329" s="94" t="s">
        <v>1275</v>
      </c>
      <c r="D329" s="9" t="s">
        <v>74</v>
      </c>
      <c r="E329" s="49">
        <v>8</v>
      </c>
      <c r="F329" s="129">
        <v>22.04</v>
      </c>
      <c r="G329" s="128"/>
      <c r="H329" s="128"/>
      <c r="I329" s="128"/>
      <c r="J329" s="128">
        <v>176</v>
      </c>
      <c r="K329" s="128"/>
      <c r="L329" s="128"/>
      <c r="M329" s="128"/>
    </row>
    <row r="330" spans="1:13" x14ac:dyDescent="0.25">
      <c r="A330" s="234" t="s">
        <v>1276</v>
      </c>
      <c r="B330" s="235"/>
      <c r="C330" s="235"/>
      <c r="D330" s="235"/>
      <c r="E330" s="235"/>
      <c r="F330" s="235"/>
      <c r="G330" s="235"/>
      <c r="H330" s="235"/>
      <c r="I330" s="235"/>
      <c r="J330" s="131">
        <v>1362</v>
      </c>
      <c r="K330" s="128"/>
      <c r="L330" s="128"/>
      <c r="M330" s="128"/>
    </row>
    <row r="331" spans="1:13" x14ac:dyDescent="0.25">
      <c r="A331" s="241" t="s">
        <v>1277</v>
      </c>
      <c r="B331" s="235"/>
      <c r="C331" s="235"/>
      <c r="D331" s="235"/>
      <c r="E331" s="235"/>
      <c r="F331" s="235"/>
      <c r="G331" s="235"/>
      <c r="H331" s="235"/>
      <c r="I331" s="235"/>
      <c r="J331" s="235"/>
      <c r="K331" s="235"/>
      <c r="L331" s="235"/>
      <c r="M331" s="235"/>
    </row>
    <row r="332" spans="1:13" x14ac:dyDescent="0.25">
      <c r="A332" s="242" t="s">
        <v>1278</v>
      </c>
      <c r="B332" s="235"/>
      <c r="C332" s="235"/>
      <c r="D332" s="235"/>
      <c r="E332" s="235"/>
      <c r="F332" s="235"/>
      <c r="G332" s="235"/>
      <c r="H332" s="235"/>
      <c r="I332" s="235"/>
      <c r="J332" s="235"/>
      <c r="K332" s="235"/>
      <c r="L332" s="235"/>
      <c r="M332" s="235"/>
    </row>
    <row r="333" spans="1:13" ht="59.4" x14ac:dyDescent="0.25">
      <c r="A333" s="5"/>
      <c r="B333" s="48" t="s">
        <v>1279</v>
      </c>
      <c r="C333" s="94" t="s">
        <v>1280</v>
      </c>
      <c r="D333" s="9" t="s">
        <v>1281</v>
      </c>
      <c r="E333" s="47" t="s">
        <v>1282</v>
      </c>
      <c r="F333" s="129">
        <v>3199.54</v>
      </c>
      <c r="G333" s="129">
        <v>167.05</v>
      </c>
      <c r="H333" s="129">
        <v>3032.49</v>
      </c>
      <c r="I333" s="129">
        <v>259.14</v>
      </c>
      <c r="J333" s="128">
        <v>480</v>
      </c>
      <c r="K333" s="128">
        <v>25</v>
      </c>
      <c r="L333" s="128">
        <v>455</v>
      </c>
      <c r="M333" s="128">
        <v>39</v>
      </c>
    </row>
    <row r="334" spans="1:13" ht="76.2" x14ac:dyDescent="0.25">
      <c r="A334" s="5"/>
      <c r="B334" s="48" t="s">
        <v>1283</v>
      </c>
      <c r="C334" s="94" t="s">
        <v>1284</v>
      </c>
      <c r="D334" s="9" t="s">
        <v>98</v>
      </c>
      <c r="E334" s="47" t="s">
        <v>1285</v>
      </c>
      <c r="F334" s="129">
        <v>653.23</v>
      </c>
      <c r="G334" s="129">
        <v>653.23</v>
      </c>
      <c r="H334" s="128"/>
      <c r="I334" s="128"/>
      <c r="J334" s="128">
        <v>19</v>
      </c>
      <c r="K334" s="128">
        <v>19</v>
      </c>
      <c r="L334" s="128"/>
      <c r="M334" s="128"/>
    </row>
    <row r="335" spans="1:13" ht="212.4" x14ac:dyDescent="0.25">
      <c r="A335" s="5"/>
      <c r="B335" s="48" t="s">
        <v>840</v>
      </c>
      <c r="C335" s="94" t="s">
        <v>841</v>
      </c>
      <c r="D335" s="9" t="s">
        <v>838</v>
      </c>
      <c r="E335" s="47" t="s">
        <v>1286</v>
      </c>
      <c r="F335" s="129">
        <v>26.85</v>
      </c>
      <c r="G335" s="128"/>
      <c r="H335" s="129">
        <v>26.85</v>
      </c>
      <c r="I335" s="128"/>
      <c r="J335" s="128">
        <v>152</v>
      </c>
      <c r="K335" s="128"/>
      <c r="L335" s="128">
        <v>152</v>
      </c>
      <c r="M335" s="128"/>
    </row>
    <row r="336" spans="1:13" ht="46.2" x14ac:dyDescent="0.25">
      <c r="A336" s="5"/>
      <c r="B336" s="48" t="s">
        <v>1287</v>
      </c>
      <c r="C336" s="94" t="s">
        <v>1288</v>
      </c>
      <c r="D336" s="9" t="s">
        <v>1289</v>
      </c>
      <c r="E336" s="47" t="s">
        <v>1290</v>
      </c>
      <c r="F336" s="129">
        <v>288.26</v>
      </c>
      <c r="G336" s="129">
        <v>27.62</v>
      </c>
      <c r="H336" s="129">
        <v>67.69</v>
      </c>
      <c r="I336" s="129">
        <v>7.48</v>
      </c>
      <c r="J336" s="128">
        <v>216</v>
      </c>
      <c r="K336" s="128">
        <v>21</v>
      </c>
      <c r="L336" s="128">
        <v>51</v>
      </c>
      <c r="M336" s="128">
        <v>6</v>
      </c>
    </row>
    <row r="337" spans="1:13" ht="84" x14ac:dyDescent="0.25">
      <c r="A337" s="5"/>
      <c r="B337" s="48" t="s">
        <v>1291</v>
      </c>
      <c r="C337" s="94" t="s">
        <v>1292</v>
      </c>
      <c r="D337" s="9" t="s">
        <v>1126</v>
      </c>
      <c r="E337" s="47" t="s">
        <v>1293</v>
      </c>
      <c r="F337" s="129">
        <v>571.33000000000004</v>
      </c>
      <c r="G337" s="129">
        <v>535.48</v>
      </c>
      <c r="H337" s="129">
        <v>35.85</v>
      </c>
      <c r="I337" s="128"/>
      <c r="J337" s="128">
        <v>283</v>
      </c>
      <c r="K337" s="128">
        <v>265</v>
      </c>
      <c r="L337" s="128">
        <v>18</v>
      </c>
      <c r="M337" s="128"/>
    </row>
    <row r="338" spans="1:13" ht="59.4" x14ac:dyDescent="0.25">
      <c r="A338" s="5"/>
      <c r="B338" s="48" t="s">
        <v>1294</v>
      </c>
      <c r="C338" s="94" t="s">
        <v>96</v>
      </c>
      <c r="D338" s="9" t="s">
        <v>97</v>
      </c>
      <c r="E338" s="47" t="s">
        <v>1295</v>
      </c>
      <c r="F338" s="129">
        <v>17850</v>
      </c>
      <c r="G338" s="128"/>
      <c r="H338" s="128"/>
      <c r="I338" s="128"/>
      <c r="J338" s="128">
        <v>893</v>
      </c>
      <c r="K338" s="128"/>
      <c r="L338" s="128"/>
      <c r="M338" s="128"/>
    </row>
    <row r="339" spans="1:13" ht="53.4" x14ac:dyDescent="0.25">
      <c r="A339" s="5"/>
      <c r="B339" s="48" t="s">
        <v>1183</v>
      </c>
      <c r="C339" s="94" t="s">
        <v>1296</v>
      </c>
      <c r="D339" s="9" t="s">
        <v>1185</v>
      </c>
      <c r="E339" s="47" t="s">
        <v>1297</v>
      </c>
      <c r="F339" s="129">
        <v>73309.929999999993</v>
      </c>
      <c r="G339" s="129">
        <v>5402.38</v>
      </c>
      <c r="H339" s="129">
        <v>3022.44</v>
      </c>
      <c r="I339" s="129">
        <v>435.35</v>
      </c>
      <c r="J339" s="128">
        <v>1649</v>
      </c>
      <c r="K339" s="128">
        <v>122</v>
      </c>
      <c r="L339" s="128">
        <v>68</v>
      </c>
      <c r="M339" s="128">
        <v>10</v>
      </c>
    </row>
    <row r="340" spans="1:13" ht="46.2" x14ac:dyDescent="0.25">
      <c r="A340" s="5"/>
      <c r="B340" s="48" t="s">
        <v>1298</v>
      </c>
      <c r="C340" s="94" t="s">
        <v>1048</v>
      </c>
      <c r="D340" s="9" t="s">
        <v>71</v>
      </c>
      <c r="E340" s="47" t="s">
        <v>1299</v>
      </c>
      <c r="F340" s="129">
        <v>7025.63</v>
      </c>
      <c r="G340" s="128"/>
      <c r="H340" s="128"/>
      <c r="I340" s="128"/>
      <c r="J340" s="128">
        <v>1616</v>
      </c>
      <c r="K340" s="128"/>
      <c r="L340" s="128"/>
      <c r="M340" s="128"/>
    </row>
    <row r="341" spans="1:13" ht="48" x14ac:dyDescent="0.25">
      <c r="A341" s="5"/>
      <c r="B341" s="48" t="s">
        <v>1257</v>
      </c>
      <c r="C341" s="94" t="s">
        <v>1258</v>
      </c>
      <c r="D341" s="9" t="s">
        <v>73</v>
      </c>
      <c r="E341" s="49">
        <v>2.2949999999999999</v>
      </c>
      <c r="F341" s="129" t="s">
        <v>1300</v>
      </c>
      <c r="G341" s="128"/>
      <c r="H341" s="128"/>
      <c r="I341" s="128"/>
      <c r="J341" s="128">
        <v>10</v>
      </c>
      <c r="K341" s="128"/>
      <c r="L341" s="128"/>
      <c r="M341" s="128"/>
    </row>
    <row r="342" spans="1:13" x14ac:dyDescent="0.25">
      <c r="A342" s="234" t="s">
        <v>1301</v>
      </c>
      <c r="B342" s="235"/>
      <c r="C342" s="235"/>
      <c r="D342" s="235"/>
      <c r="E342" s="235"/>
      <c r="F342" s="235"/>
      <c r="G342" s="235"/>
      <c r="H342" s="235"/>
      <c r="I342" s="235"/>
      <c r="J342" s="131">
        <v>6945</v>
      </c>
      <c r="K342" s="128"/>
      <c r="L342" s="128"/>
      <c r="M342" s="128"/>
    </row>
    <row r="343" spans="1:13" x14ac:dyDescent="0.25">
      <c r="A343" s="241" t="s">
        <v>1302</v>
      </c>
      <c r="B343" s="235"/>
      <c r="C343" s="235"/>
      <c r="D343" s="235"/>
      <c r="E343" s="235"/>
      <c r="F343" s="235"/>
      <c r="G343" s="235"/>
      <c r="H343" s="235"/>
      <c r="I343" s="235"/>
      <c r="J343" s="235"/>
      <c r="K343" s="235"/>
      <c r="L343" s="235"/>
      <c r="M343" s="235"/>
    </row>
    <row r="344" spans="1:13" ht="70.8" x14ac:dyDescent="0.25">
      <c r="A344" s="5"/>
      <c r="B344" s="48" t="s">
        <v>1303</v>
      </c>
      <c r="C344" s="94" t="s">
        <v>1304</v>
      </c>
      <c r="D344" s="9" t="s">
        <v>76</v>
      </c>
      <c r="E344" s="47" t="s">
        <v>1305</v>
      </c>
      <c r="F344" s="129">
        <v>11035.04</v>
      </c>
      <c r="G344" s="129">
        <v>627.77</v>
      </c>
      <c r="H344" s="129">
        <v>589.30999999999995</v>
      </c>
      <c r="I344" s="129">
        <v>31.85</v>
      </c>
      <c r="J344" s="128">
        <v>3675</v>
      </c>
      <c r="K344" s="128">
        <v>209</v>
      </c>
      <c r="L344" s="128">
        <v>196</v>
      </c>
      <c r="M344" s="128">
        <v>11</v>
      </c>
    </row>
    <row r="345" spans="1:13" ht="59.4" x14ac:dyDescent="0.25">
      <c r="A345" s="5"/>
      <c r="B345" s="48" t="s">
        <v>1306</v>
      </c>
      <c r="C345" s="94" t="s">
        <v>1307</v>
      </c>
      <c r="D345" s="9" t="s">
        <v>70</v>
      </c>
      <c r="E345" s="47" t="s">
        <v>1308</v>
      </c>
      <c r="F345" s="129">
        <v>1043.8599999999999</v>
      </c>
      <c r="G345" s="129">
        <v>674.17</v>
      </c>
      <c r="H345" s="129">
        <v>61.35</v>
      </c>
      <c r="I345" s="129">
        <v>5.64</v>
      </c>
      <c r="J345" s="128">
        <v>561</v>
      </c>
      <c r="K345" s="128">
        <v>362</v>
      </c>
      <c r="L345" s="128">
        <v>33</v>
      </c>
      <c r="M345" s="128">
        <v>3</v>
      </c>
    </row>
    <row r="346" spans="1:13" ht="69" x14ac:dyDescent="0.25">
      <c r="A346" s="5"/>
      <c r="B346" s="48" t="s">
        <v>1309</v>
      </c>
      <c r="C346" s="94" t="s">
        <v>1310</v>
      </c>
      <c r="D346" s="9" t="s">
        <v>71</v>
      </c>
      <c r="E346" s="47" t="s">
        <v>1311</v>
      </c>
      <c r="F346" s="129">
        <v>9193.6299999999992</v>
      </c>
      <c r="G346" s="128"/>
      <c r="H346" s="128"/>
      <c r="I346" s="128"/>
      <c r="J346" s="128">
        <v>6049</v>
      </c>
      <c r="K346" s="128"/>
      <c r="L346" s="128"/>
      <c r="M346" s="128"/>
    </row>
    <row r="347" spans="1:13" ht="46.2" x14ac:dyDescent="0.25">
      <c r="A347" s="5"/>
      <c r="B347" s="48" t="s">
        <v>1312</v>
      </c>
      <c r="C347" s="94" t="s">
        <v>1313</v>
      </c>
      <c r="D347" s="9" t="s">
        <v>57</v>
      </c>
      <c r="E347" s="49">
        <v>2</v>
      </c>
      <c r="F347" s="129">
        <v>12.86</v>
      </c>
      <c r="G347" s="128"/>
      <c r="H347" s="128"/>
      <c r="I347" s="128"/>
      <c r="J347" s="128">
        <v>26</v>
      </c>
      <c r="K347" s="128"/>
      <c r="L347" s="128"/>
      <c r="M347" s="128"/>
    </row>
    <row r="348" spans="1:13" ht="59.4" x14ac:dyDescent="0.25">
      <c r="A348" s="5"/>
      <c r="B348" s="48" t="s">
        <v>1314</v>
      </c>
      <c r="C348" s="94" t="s">
        <v>1315</v>
      </c>
      <c r="D348" s="9" t="s">
        <v>57</v>
      </c>
      <c r="E348" s="49">
        <v>1</v>
      </c>
      <c r="F348" s="129">
        <v>26.66</v>
      </c>
      <c r="G348" s="128"/>
      <c r="H348" s="128"/>
      <c r="I348" s="128"/>
      <c r="J348" s="128">
        <v>27</v>
      </c>
      <c r="K348" s="128"/>
      <c r="L348" s="128"/>
      <c r="M348" s="128"/>
    </row>
    <row r="349" spans="1:13" ht="59.4" x14ac:dyDescent="0.25">
      <c r="A349" s="5"/>
      <c r="B349" s="48" t="s">
        <v>1316</v>
      </c>
      <c r="C349" s="94" t="s">
        <v>1317</v>
      </c>
      <c r="D349" s="9" t="s">
        <v>946</v>
      </c>
      <c r="E349" s="47" t="s">
        <v>1318</v>
      </c>
      <c r="F349" s="129">
        <v>8440.59</v>
      </c>
      <c r="G349" s="129">
        <v>2444.6</v>
      </c>
      <c r="H349" s="129">
        <v>572.30999999999995</v>
      </c>
      <c r="I349" s="128"/>
      <c r="J349" s="128">
        <v>93</v>
      </c>
      <c r="K349" s="128">
        <v>27</v>
      </c>
      <c r="L349" s="128">
        <v>6</v>
      </c>
      <c r="M349" s="128"/>
    </row>
    <row r="350" spans="1:13" ht="59.4" x14ac:dyDescent="0.25">
      <c r="A350" s="5"/>
      <c r="B350" s="48" t="s">
        <v>1319</v>
      </c>
      <c r="C350" s="94" t="s">
        <v>1320</v>
      </c>
      <c r="D350" s="9" t="s">
        <v>946</v>
      </c>
      <c r="E350" s="47" t="s">
        <v>1321</v>
      </c>
      <c r="F350" s="129">
        <v>13769.84</v>
      </c>
      <c r="G350" s="129">
        <v>614.03</v>
      </c>
      <c r="H350" s="129">
        <v>303.06</v>
      </c>
      <c r="I350" s="128"/>
      <c r="J350" s="128">
        <v>69</v>
      </c>
      <c r="K350" s="128">
        <v>3</v>
      </c>
      <c r="L350" s="128">
        <v>2</v>
      </c>
      <c r="M350" s="128"/>
    </row>
    <row r="351" spans="1:13" ht="59.4" x14ac:dyDescent="0.25">
      <c r="A351" s="5"/>
      <c r="B351" s="48" t="s">
        <v>1322</v>
      </c>
      <c r="C351" s="94" t="s">
        <v>1323</v>
      </c>
      <c r="D351" s="9" t="s">
        <v>87</v>
      </c>
      <c r="E351" s="47" t="s">
        <v>194</v>
      </c>
      <c r="F351" s="129">
        <v>936.95</v>
      </c>
      <c r="G351" s="129">
        <v>203.28</v>
      </c>
      <c r="H351" s="129">
        <v>733.67</v>
      </c>
      <c r="I351" s="129">
        <v>67.95</v>
      </c>
      <c r="J351" s="128">
        <v>37</v>
      </c>
      <c r="K351" s="128">
        <v>8</v>
      </c>
      <c r="L351" s="128">
        <v>29</v>
      </c>
      <c r="M351" s="128">
        <v>3</v>
      </c>
    </row>
    <row r="352" spans="1:13" ht="70.8" x14ac:dyDescent="0.25">
      <c r="A352" s="5"/>
      <c r="B352" s="48" t="s">
        <v>1324</v>
      </c>
      <c r="C352" s="94" t="s">
        <v>1325</v>
      </c>
      <c r="D352" s="9" t="s">
        <v>86</v>
      </c>
      <c r="E352" s="49">
        <v>0.01</v>
      </c>
      <c r="F352" s="129">
        <v>2622.07</v>
      </c>
      <c r="G352" s="129">
        <v>861.61</v>
      </c>
      <c r="H352" s="129">
        <v>47.39</v>
      </c>
      <c r="I352" s="128"/>
      <c r="J352" s="128">
        <v>26</v>
      </c>
      <c r="K352" s="128">
        <v>9</v>
      </c>
      <c r="L352" s="128"/>
      <c r="M352" s="128"/>
    </row>
    <row r="353" spans="1:13" x14ac:dyDescent="0.25">
      <c r="A353" s="234" t="s">
        <v>1326</v>
      </c>
      <c r="B353" s="235"/>
      <c r="C353" s="235"/>
      <c r="D353" s="235"/>
      <c r="E353" s="235"/>
      <c r="F353" s="235"/>
      <c r="G353" s="235"/>
      <c r="H353" s="235"/>
      <c r="I353" s="235"/>
      <c r="J353" s="131">
        <v>12528</v>
      </c>
      <c r="K353" s="128"/>
      <c r="L353" s="128"/>
      <c r="M353" s="128"/>
    </row>
    <row r="354" spans="1:13" x14ac:dyDescent="0.25">
      <c r="A354" s="241" t="s">
        <v>1327</v>
      </c>
      <c r="B354" s="235"/>
      <c r="C354" s="235"/>
      <c r="D354" s="235"/>
      <c r="E354" s="235"/>
      <c r="F354" s="235"/>
      <c r="G354" s="235"/>
      <c r="H354" s="235"/>
      <c r="I354" s="235"/>
      <c r="J354" s="235"/>
      <c r="K354" s="235"/>
      <c r="L354" s="235"/>
      <c r="M354" s="235"/>
    </row>
    <row r="355" spans="1:13" ht="46.2" x14ac:dyDescent="0.25">
      <c r="A355" s="5"/>
      <c r="B355" s="48" t="s">
        <v>1328</v>
      </c>
      <c r="C355" s="94" t="s">
        <v>1329</v>
      </c>
      <c r="D355" s="9" t="s">
        <v>85</v>
      </c>
      <c r="E355" s="49">
        <v>0.4</v>
      </c>
      <c r="F355" s="129">
        <v>1195.9100000000001</v>
      </c>
      <c r="G355" s="129">
        <v>197.45</v>
      </c>
      <c r="H355" s="129">
        <v>952.58</v>
      </c>
      <c r="I355" s="129">
        <v>87.94</v>
      </c>
      <c r="J355" s="128">
        <v>478</v>
      </c>
      <c r="K355" s="128">
        <v>79</v>
      </c>
      <c r="L355" s="128">
        <v>381</v>
      </c>
      <c r="M355" s="128">
        <v>35</v>
      </c>
    </row>
    <row r="356" spans="1:13" ht="124.2" x14ac:dyDescent="0.25">
      <c r="A356" s="5"/>
      <c r="B356" s="48" t="s">
        <v>1330</v>
      </c>
      <c r="C356" s="94" t="s">
        <v>1331</v>
      </c>
      <c r="D356" s="9" t="s">
        <v>69</v>
      </c>
      <c r="E356" s="49">
        <v>1.5</v>
      </c>
      <c r="F356" s="129">
        <v>549.58000000000004</v>
      </c>
      <c r="G356" s="129">
        <v>223.27</v>
      </c>
      <c r="H356" s="129">
        <v>326.31</v>
      </c>
      <c r="I356" s="129">
        <v>24.19</v>
      </c>
      <c r="J356" s="128">
        <v>824</v>
      </c>
      <c r="K356" s="128">
        <v>335</v>
      </c>
      <c r="L356" s="128">
        <v>489</v>
      </c>
      <c r="M356" s="128">
        <v>36</v>
      </c>
    </row>
    <row r="357" spans="1:13" ht="180" x14ac:dyDescent="0.25">
      <c r="A357" s="5"/>
      <c r="B357" s="48" t="s">
        <v>836</v>
      </c>
      <c r="C357" s="94" t="s">
        <v>837</v>
      </c>
      <c r="D357" s="9" t="s">
        <v>838</v>
      </c>
      <c r="E357" s="47" t="s">
        <v>1332</v>
      </c>
      <c r="F357" s="129">
        <v>47.28</v>
      </c>
      <c r="G357" s="129">
        <v>47.28</v>
      </c>
      <c r="H357" s="128"/>
      <c r="I357" s="128"/>
      <c r="J357" s="128">
        <v>118</v>
      </c>
      <c r="K357" s="128">
        <v>118</v>
      </c>
      <c r="L357" s="128"/>
      <c r="M357" s="128"/>
    </row>
    <row r="358" spans="1:13" ht="212.4" x14ac:dyDescent="0.25">
      <c r="A358" s="5"/>
      <c r="B358" s="48" t="s">
        <v>840</v>
      </c>
      <c r="C358" s="94" t="s">
        <v>841</v>
      </c>
      <c r="D358" s="9" t="s">
        <v>838</v>
      </c>
      <c r="E358" s="49">
        <v>2.5</v>
      </c>
      <c r="F358" s="129">
        <v>26.85</v>
      </c>
      <c r="G358" s="128"/>
      <c r="H358" s="129">
        <v>26.85</v>
      </c>
      <c r="I358" s="128"/>
      <c r="J358" s="128">
        <v>67</v>
      </c>
      <c r="K358" s="128"/>
      <c r="L358" s="128">
        <v>67</v>
      </c>
      <c r="M358" s="128"/>
    </row>
    <row r="359" spans="1:13" x14ac:dyDescent="0.25">
      <c r="A359" s="242" t="s">
        <v>1333</v>
      </c>
      <c r="B359" s="235"/>
      <c r="C359" s="235"/>
      <c r="D359" s="235"/>
      <c r="E359" s="235"/>
      <c r="F359" s="235"/>
      <c r="G359" s="235"/>
      <c r="H359" s="235"/>
      <c r="I359" s="235"/>
      <c r="J359" s="235"/>
      <c r="K359" s="235"/>
      <c r="L359" s="235"/>
      <c r="M359" s="235"/>
    </row>
    <row r="360" spans="1:13" ht="72.599999999999994" x14ac:dyDescent="0.25">
      <c r="A360" s="5"/>
      <c r="B360" s="48" t="s">
        <v>894</v>
      </c>
      <c r="C360" s="94" t="s">
        <v>1334</v>
      </c>
      <c r="D360" s="9" t="s">
        <v>81</v>
      </c>
      <c r="E360" s="47" t="s">
        <v>1335</v>
      </c>
      <c r="F360" s="129">
        <v>4671.8999999999996</v>
      </c>
      <c r="G360" s="129">
        <v>2201.0300000000002</v>
      </c>
      <c r="H360" s="129">
        <v>339.3</v>
      </c>
      <c r="I360" s="129">
        <v>32.65</v>
      </c>
      <c r="J360" s="128">
        <v>1869</v>
      </c>
      <c r="K360" s="128">
        <v>880</v>
      </c>
      <c r="L360" s="128">
        <v>136</v>
      </c>
      <c r="M360" s="128">
        <v>13</v>
      </c>
    </row>
    <row r="361" spans="1:13" ht="114.6" x14ac:dyDescent="0.25">
      <c r="A361" s="5"/>
      <c r="B361" s="48" t="s">
        <v>897</v>
      </c>
      <c r="C361" s="94" t="s">
        <v>1336</v>
      </c>
      <c r="D361" s="9" t="s">
        <v>81</v>
      </c>
      <c r="E361" s="47" t="s">
        <v>1335</v>
      </c>
      <c r="F361" s="129">
        <v>4306.92</v>
      </c>
      <c r="G361" s="129">
        <v>1321.62</v>
      </c>
      <c r="H361" s="129">
        <v>40.32</v>
      </c>
      <c r="I361" s="129">
        <v>4.68</v>
      </c>
      <c r="J361" s="128">
        <v>1723</v>
      </c>
      <c r="K361" s="128">
        <v>529</v>
      </c>
      <c r="L361" s="128">
        <v>16</v>
      </c>
      <c r="M361" s="128">
        <v>2</v>
      </c>
    </row>
    <row r="362" spans="1:13" x14ac:dyDescent="0.25">
      <c r="A362" s="242" t="s">
        <v>1337</v>
      </c>
      <c r="B362" s="235"/>
      <c r="C362" s="235"/>
      <c r="D362" s="235"/>
      <c r="E362" s="235"/>
      <c r="F362" s="235"/>
      <c r="G362" s="235"/>
      <c r="H362" s="235"/>
      <c r="I362" s="235"/>
      <c r="J362" s="235"/>
      <c r="K362" s="235"/>
      <c r="L362" s="235"/>
      <c r="M362" s="235"/>
    </row>
    <row r="363" spans="1:13" ht="53.4" x14ac:dyDescent="0.25">
      <c r="A363" s="5"/>
      <c r="B363" s="48" t="s">
        <v>894</v>
      </c>
      <c r="C363" s="94" t="s">
        <v>1338</v>
      </c>
      <c r="D363" s="9" t="s">
        <v>81</v>
      </c>
      <c r="E363" s="47" t="s">
        <v>1339</v>
      </c>
      <c r="F363" s="129">
        <v>4671.8999999999996</v>
      </c>
      <c r="G363" s="129">
        <v>2201.0300000000002</v>
      </c>
      <c r="H363" s="129">
        <v>339.3</v>
      </c>
      <c r="I363" s="129">
        <v>32.65</v>
      </c>
      <c r="J363" s="128">
        <v>173</v>
      </c>
      <c r="K363" s="128">
        <v>81</v>
      </c>
      <c r="L363" s="128">
        <v>13</v>
      </c>
      <c r="M363" s="128">
        <v>1</v>
      </c>
    </row>
    <row r="364" spans="1:13" ht="105" x14ac:dyDescent="0.25">
      <c r="A364" s="5"/>
      <c r="B364" s="48" t="s">
        <v>897</v>
      </c>
      <c r="C364" s="94" t="s">
        <v>1340</v>
      </c>
      <c r="D364" s="9" t="s">
        <v>81</v>
      </c>
      <c r="E364" s="47" t="s">
        <v>1339</v>
      </c>
      <c r="F364" s="129">
        <v>5742.56</v>
      </c>
      <c r="G364" s="129">
        <v>1762.16</v>
      </c>
      <c r="H364" s="129">
        <v>53.76</v>
      </c>
      <c r="I364" s="129">
        <v>6.24</v>
      </c>
      <c r="J364" s="128">
        <v>212</v>
      </c>
      <c r="K364" s="128">
        <v>65</v>
      </c>
      <c r="L364" s="128">
        <v>2</v>
      </c>
      <c r="M364" s="128"/>
    </row>
    <row r="365" spans="1:13" x14ac:dyDescent="0.25">
      <c r="A365" s="234" t="s">
        <v>1341</v>
      </c>
      <c r="B365" s="235"/>
      <c r="C365" s="235"/>
      <c r="D365" s="235"/>
      <c r="E365" s="235"/>
      <c r="F365" s="235"/>
      <c r="G365" s="235"/>
      <c r="H365" s="235"/>
      <c r="I365" s="235"/>
      <c r="J365" s="131">
        <v>14026</v>
      </c>
      <c r="K365" s="128"/>
      <c r="L365" s="128"/>
      <c r="M365" s="128"/>
    </row>
    <row r="366" spans="1:13" x14ac:dyDescent="0.25">
      <c r="A366" s="243" t="s">
        <v>33</v>
      </c>
      <c r="B366" s="244"/>
      <c r="C366" s="244"/>
      <c r="D366" s="244"/>
      <c r="E366" s="244"/>
      <c r="F366" s="244"/>
      <c r="G366" s="244"/>
      <c r="H366" s="244"/>
      <c r="I366" s="244"/>
      <c r="J366" s="244"/>
      <c r="K366" s="244"/>
      <c r="L366" s="244"/>
      <c r="M366" s="244"/>
    </row>
    <row r="367" spans="1:13" x14ac:dyDescent="0.25">
      <c r="A367" s="242" t="s">
        <v>6</v>
      </c>
      <c r="B367" s="235"/>
      <c r="C367" s="235"/>
      <c r="D367" s="235"/>
      <c r="E367" s="235"/>
      <c r="F367" s="235"/>
      <c r="G367" s="235"/>
      <c r="H367" s="235"/>
      <c r="I367" s="235"/>
      <c r="J367" s="129">
        <v>135518</v>
      </c>
      <c r="K367" s="129">
        <v>15289</v>
      </c>
      <c r="L367" s="129">
        <v>16010</v>
      </c>
      <c r="M367" s="129">
        <v>1434</v>
      </c>
    </row>
    <row r="368" spans="1:13" x14ac:dyDescent="0.25">
      <c r="A368" s="242" t="s">
        <v>79</v>
      </c>
      <c r="B368" s="235"/>
      <c r="C368" s="235"/>
      <c r="D368" s="235"/>
      <c r="E368" s="235"/>
      <c r="F368" s="235"/>
      <c r="G368" s="235"/>
      <c r="H368" s="235"/>
      <c r="I368" s="235"/>
      <c r="J368" s="129">
        <v>150438</v>
      </c>
      <c r="K368" s="129">
        <v>23848</v>
      </c>
      <c r="L368" s="129">
        <v>22371</v>
      </c>
      <c r="M368" s="129">
        <v>2244</v>
      </c>
    </row>
    <row r="369" spans="1:13" x14ac:dyDescent="0.25">
      <c r="A369" s="242" t="s">
        <v>7</v>
      </c>
      <c r="B369" s="235"/>
      <c r="C369" s="235"/>
      <c r="D369" s="235"/>
      <c r="E369" s="235"/>
      <c r="F369" s="235"/>
      <c r="G369" s="235"/>
      <c r="H369" s="235"/>
      <c r="I369" s="235"/>
      <c r="J369" s="129">
        <v>27633</v>
      </c>
      <c r="K369" s="128"/>
      <c r="L369" s="128"/>
      <c r="M369" s="128"/>
    </row>
    <row r="370" spans="1:13" x14ac:dyDescent="0.25">
      <c r="A370" s="242" t="s">
        <v>8</v>
      </c>
      <c r="B370" s="235"/>
      <c r="C370" s="235"/>
      <c r="D370" s="235"/>
      <c r="E370" s="235"/>
      <c r="F370" s="235"/>
      <c r="G370" s="235"/>
      <c r="H370" s="235"/>
      <c r="I370" s="235"/>
      <c r="J370" s="129">
        <v>17928</v>
      </c>
      <c r="K370" s="128"/>
      <c r="L370" s="128"/>
      <c r="M370" s="128"/>
    </row>
    <row r="371" spans="1:13" x14ac:dyDescent="0.25">
      <c r="A371" s="234" t="s">
        <v>9</v>
      </c>
      <c r="B371" s="235"/>
      <c r="C371" s="235"/>
      <c r="D371" s="235"/>
      <c r="E371" s="235"/>
      <c r="F371" s="235"/>
      <c r="G371" s="235"/>
      <c r="H371" s="235"/>
      <c r="I371" s="235"/>
      <c r="J371" s="128"/>
      <c r="K371" s="128"/>
      <c r="L371" s="128"/>
      <c r="M371" s="128"/>
    </row>
    <row r="372" spans="1:13" x14ac:dyDescent="0.25">
      <c r="A372" s="242" t="s">
        <v>1342</v>
      </c>
      <c r="B372" s="235"/>
      <c r="C372" s="235"/>
      <c r="D372" s="235"/>
      <c r="E372" s="235"/>
      <c r="F372" s="235"/>
      <c r="G372" s="235"/>
      <c r="H372" s="235"/>
      <c r="I372" s="235"/>
      <c r="J372" s="128"/>
      <c r="K372" s="128"/>
      <c r="L372" s="128"/>
      <c r="M372" s="128"/>
    </row>
    <row r="373" spans="1:13" x14ac:dyDescent="0.25">
      <c r="A373" s="242" t="s">
        <v>1343</v>
      </c>
      <c r="B373" s="235"/>
      <c r="C373" s="235"/>
      <c r="D373" s="235"/>
      <c r="E373" s="235"/>
      <c r="F373" s="235"/>
      <c r="G373" s="235"/>
      <c r="H373" s="235"/>
      <c r="I373" s="235"/>
      <c r="J373" s="128"/>
      <c r="K373" s="128"/>
      <c r="L373" s="128"/>
      <c r="M373" s="128"/>
    </row>
    <row r="374" spans="1:13" x14ac:dyDescent="0.25">
      <c r="A374" s="242" t="s">
        <v>341</v>
      </c>
      <c r="B374" s="235"/>
      <c r="C374" s="235"/>
      <c r="D374" s="235"/>
      <c r="E374" s="235"/>
      <c r="F374" s="235"/>
      <c r="G374" s="235"/>
      <c r="H374" s="235"/>
      <c r="I374" s="235"/>
      <c r="J374" s="129">
        <v>1301</v>
      </c>
      <c r="K374" s="129">
        <v>332</v>
      </c>
      <c r="L374" s="129">
        <v>71</v>
      </c>
      <c r="M374" s="128"/>
    </row>
    <row r="375" spans="1:13" x14ac:dyDescent="0.25">
      <c r="A375" s="242" t="s">
        <v>342</v>
      </c>
      <c r="B375" s="235"/>
      <c r="C375" s="235"/>
      <c r="D375" s="235"/>
      <c r="E375" s="235"/>
      <c r="F375" s="235"/>
      <c r="G375" s="235"/>
      <c r="H375" s="235"/>
      <c r="I375" s="235"/>
      <c r="J375" s="129">
        <v>1315</v>
      </c>
      <c r="K375" s="129">
        <v>346</v>
      </c>
      <c r="L375" s="129">
        <v>71</v>
      </c>
      <c r="M375" s="128"/>
    </row>
    <row r="376" spans="1:13" x14ac:dyDescent="0.25">
      <c r="A376" s="242" t="s">
        <v>483</v>
      </c>
      <c r="B376" s="235"/>
      <c r="C376" s="235"/>
      <c r="D376" s="235"/>
      <c r="E376" s="235"/>
      <c r="F376" s="235"/>
      <c r="G376" s="235"/>
      <c r="H376" s="235"/>
      <c r="I376" s="235"/>
      <c r="J376" s="129">
        <v>1461</v>
      </c>
      <c r="K376" s="129">
        <v>467</v>
      </c>
      <c r="L376" s="129">
        <v>96</v>
      </c>
      <c r="M376" s="128"/>
    </row>
    <row r="377" spans="1:13" x14ac:dyDescent="0.25">
      <c r="A377" s="242" t="s">
        <v>484</v>
      </c>
      <c r="B377" s="235"/>
      <c r="C377" s="235"/>
      <c r="D377" s="235"/>
      <c r="E377" s="235"/>
      <c r="F377" s="235"/>
      <c r="G377" s="235"/>
      <c r="H377" s="235"/>
      <c r="I377" s="235"/>
      <c r="J377" s="129">
        <v>1573</v>
      </c>
      <c r="K377" s="129">
        <v>560</v>
      </c>
      <c r="L377" s="129">
        <v>115</v>
      </c>
      <c r="M377" s="128"/>
    </row>
    <row r="378" spans="1:13" x14ac:dyDescent="0.25">
      <c r="A378" s="242" t="s">
        <v>1344</v>
      </c>
      <c r="B378" s="235"/>
      <c r="C378" s="235"/>
      <c r="D378" s="235"/>
      <c r="E378" s="235"/>
      <c r="F378" s="235"/>
      <c r="G378" s="235"/>
      <c r="H378" s="235"/>
      <c r="I378" s="235"/>
      <c r="J378" s="129">
        <v>504</v>
      </c>
      <c r="K378" s="128"/>
      <c r="L378" s="128"/>
      <c r="M378" s="128"/>
    </row>
    <row r="379" spans="1:13" x14ac:dyDescent="0.25">
      <c r="A379" s="242" t="s">
        <v>1345</v>
      </c>
      <c r="B379" s="235"/>
      <c r="C379" s="235"/>
      <c r="D379" s="235"/>
      <c r="E379" s="235"/>
      <c r="F379" s="235"/>
      <c r="G379" s="235"/>
      <c r="H379" s="235"/>
      <c r="I379" s="235"/>
      <c r="J379" s="129">
        <v>392</v>
      </c>
      <c r="K379" s="128"/>
      <c r="L379" s="128"/>
      <c r="M379" s="128"/>
    </row>
    <row r="380" spans="1:13" x14ac:dyDescent="0.25">
      <c r="A380" s="242" t="s">
        <v>487</v>
      </c>
      <c r="B380" s="235"/>
      <c r="C380" s="235"/>
      <c r="D380" s="235"/>
      <c r="E380" s="235"/>
      <c r="F380" s="235"/>
      <c r="G380" s="235"/>
      <c r="H380" s="235"/>
      <c r="I380" s="235"/>
      <c r="J380" s="129">
        <v>2469</v>
      </c>
      <c r="K380" s="128"/>
      <c r="L380" s="128"/>
      <c r="M380" s="128"/>
    </row>
    <row r="381" spans="1:13" x14ac:dyDescent="0.25">
      <c r="A381" s="242" t="s">
        <v>1346</v>
      </c>
      <c r="B381" s="235"/>
      <c r="C381" s="235"/>
      <c r="D381" s="235"/>
      <c r="E381" s="235"/>
      <c r="F381" s="235"/>
      <c r="G381" s="235"/>
      <c r="H381" s="235"/>
      <c r="I381" s="235"/>
      <c r="J381" s="128"/>
      <c r="K381" s="128"/>
      <c r="L381" s="128"/>
      <c r="M381" s="128"/>
    </row>
    <row r="382" spans="1:13" x14ac:dyDescent="0.25">
      <c r="A382" s="242" t="s">
        <v>341</v>
      </c>
      <c r="B382" s="235"/>
      <c r="C382" s="235"/>
      <c r="D382" s="235"/>
      <c r="E382" s="235"/>
      <c r="F382" s="235"/>
      <c r="G382" s="235"/>
      <c r="H382" s="235"/>
      <c r="I382" s="235"/>
      <c r="J382" s="129">
        <v>5266</v>
      </c>
      <c r="K382" s="128"/>
      <c r="L382" s="128"/>
      <c r="M382" s="128"/>
    </row>
    <row r="383" spans="1:13" x14ac:dyDescent="0.25">
      <c r="A383" s="242" t="s">
        <v>342</v>
      </c>
      <c r="B383" s="235"/>
      <c r="C383" s="235"/>
      <c r="D383" s="235"/>
      <c r="E383" s="235"/>
      <c r="F383" s="235"/>
      <c r="G383" s="235"/>
      <c r="H383" s="235"/>
      <c r="I383" s="235"/>
      <c r="J383" s="129">
        <v>5266</v>
      </c>
      <c r="K383" s="128"/>
      <c r="L383" s="128"/>
      <c r="M383" s="128"/>
    </row>
    <row r="384" spans="1:13" x14ac:dyDescent="0.25">
      <c r="A384" s="242" t="s">
        <v>1347</v>
      </c>
      <c r="B384" s="235"/>
      <c r="C384" s="235"/>
      <c r="D384" s="235"/>
      <c r="E384" s="235"/>
      <c r="F384" s="235"/>
      <c r="G384" s="235"/>
      <c r="H384" s="235"/>
      <c r="I384" s="235"/>
      <c r="J384" s="128"/>
      <c r="K384" s="128"/>
      <c r="L384" s="128"/>
      <c r="M384" s="128"/>
    </row>
    <row r="385" spans="1:13" x14ac:dyDescent="0.25">
      <c r="A385" s="242" t="s">
        <v>341</v>
      </c>
      <c r="B385" s="235"/>
      <c r="C385" s="235"/>
      <c r="D385" s="235"/>
      <c r="E385" s="235"/>
      <c r="F385" s="235"/>
      <c r="G385" s="235"/>
      <c r="H385" s="235"/>
      <c r="I385" s="235"/>
      <c r="J385" s="129">
        <v>676</v>
      </c>
      <c r="K385" s="129">
        <v>105</v>
      </c>
      <c r="L385" s="129">
        <v>63</v>
      </c>
      <c r="M385" s="129">
        <v>1</v>
      </c>
    </row>
    <row r="386" spans="1:13" x14ac:dyDescent="0.25">
      <c r="A386" s="242" t="s">
        <v>342</v>
      </c>
      <c r="B386" s="235"/>
      <c r="C386" s="235"/>
      <c r="D386" s="235"/>
      <c r="E386" s="235"/>
      <c r="F386" s="235"/>
      <c r="G386" s="235"/>
      <c r="H386" s="235"/>
      <c r="I386" s="235"/>
      <c r="J386" s="129">
        <v>681</v>
      </c>
      <c r="K386" s="129">
        <v>110</v>
      </c>
      <c r="L386" s="129">
        <v>63</v>
      </c>
      <c r="M386" s="129">
        <v>1</v>
      </c>
    </row>
    <row r="387" spans="1:13" x14ac:dyDescent="0.25">
      <c r="A387" s="242" t="s">
        <v>483</v>
      </c>
      <c r="B387" s="235"/>
      <c r="C387" s="235"/>
      <c r="D387" s="235"/>
      <c r="E387" s="235"/>
      <c r="F387" s="235"/>
      <c r="G387" s="235"/>
      <c r="H387" s="235"/>
      <c r="I387" s="235"/>
      <c r="J387" s="129">
        <v>742</v>
      </c>
      <c r="K387" s="129">
        <v>149</v>
      </c>
      <c r="L387" s="129">
        <v>85</v>
      </c>
      <c r="M387" s="129">
        <v>1</v>
      </c>
    </row>
    <row r="388" spans="1:13" x14ac:dyDescent="0.25">
      <c r="A388" s="242" t="s">
        <v>484</v>
      </c>
      <c r="B388" s="235"/>
      <c r="C388" s="235"/>
      <c r="D388" s="235"/>
      <c r="E388" s="235"/>
      <c r="F388" s="235"/>
      <c r="G388" s="235"/>
      <c r="H388" s="235"/>
      <c r="I388" s="235"/>
      <c r="J388" s="129">
        <v>789</v>
      </c>
      <c r="K388" s="129">
        <v>179</v>
      </c>
      <c r="L388" s="129">
        <v>102</v>
      </c>
      <c r="M388" s="129">
        <v>1</v>
      </c>
    </row>
    <row r="389" spans="1:13" x14ac:dyDescent="0.25">
      <c r="A389" s="242" t="s">
        <v>1348</v>
      </c>
      <c r="B389" s="235"/>
      <c r="C389" s="235"/>
      <c r="D389" s="235"/>
      <c r="E389" s="235"/>
      <c r="F389" s="235"/>
      <c r="G389" s="235"/>
      <c r="H389" s="235"/>
      <c r="I389" s="235"/>
      <c r="J389" s="129">
        <v>162</v>
      </c>
      <c r="K389" s="128"/>
      <c r="L389" s="128"/>
      <c r="M389" s="128"/>
    </row>
    <row r="390" spans="1:13" x14ac:dyDescent="0.25">
      <c r="A390" s="242" t="s">
        <v>1349</v>
      </c>
      <c r="B390" s="235"/>
      <c r="C390" s="235"/>
      <c r="D390" s="235"/>
      <c r="E390" s="235"/>
      <c r="F390" s="235"/>
      <c r="G390" s="235"/>
      <c r="H390" s="235"/>
      <c r="I390" s="235"/>
      <c r="J390" s="129">
        <v>153</v>
      </c>
      <c r="K390" s="128"/>
      <c r="L390" s="128"/>
      <c r="M390" s="128"/>
    </row>
    <row r="391" spans="1:13" x14ac:dyDescent="0.25">
      <c r="A391" s="242" t="s">
        <v>487</v>
      </c>
      <c r="B391" s="235"/>
      <c r="C391" s="235"/>
      <c r="D391" s="235"/>
      <c r="E391" s="235"/>
      <c r="F391" s="235"/>
      <c r="G391" s="235"/>
      <c r="H391" s="235"/>
      <c r="I391" s="235"/>
      <c r="J391" s="129">
        <v>1104</v>
      </c>
      <c r="K391" s="128"/>
      <c r="L391" s="128"/>
      <c r="M391" s="128"/>
    </row>
    <row r="392" spans="1:13" x14ac:dyDescent="0.25">
      <c r="A392" s="242" t="s">
        <v>1350</v>
      </c>
      <c r="B392" s="235"/>
      <c r="C392" s="235"/>
      <c r="D392" s="235"/>
      <c r="E392" s="235"/>
      <c r="F392" s="235"/>
      <c r="G392" s="235"/>
      <c r="H392" s="235"/>
      <c r="I392" s="235"/>
      <c r="J392" s="128"/>
      <c r="K392" s="128"/>
      <c r="L392" s="128"/>
      <c r="M392" s="128"/>
    </row>
    <row r="393" spans="1:13" x14ac:dyDescent="0.25">
      <c r="A393" s="242" t="s">
        <v>341</v>
      </c>
      <c r="B393" s="235"/>
      <c r="C393" s="235"/>
      <c r="D393" s="235"/>
      <c r="E393" s="235"/>
      <c r="F393" s="235"/>
      <c r="G393" s="235"/>
      <c r="H393" s="235"/>
      <c r="I393" s="235"/>
      <c r="J393" s="129">
        <v>267</v>
      </c>
      <c r="K393" s="129">
        <v>267</v>
      </c>
      <c r="L393" s="128"/>
      <c r="M393" s="128"/>
    </row>
    <row r="394" spans="1:13" x14ac:dyDescent="0.25">
      <c r="A394" s="242" t="s">
        <v>342</v>
      </c>
      <c r="B394" s="235"/>
      <c r="C394" s="235"/>
      <c r="D394" s="235"/>
      <c r="E394" s="235"/>
      <c r="F394" s="235"/>
      <c r="G394" s="235"/>
      <c r="H394" s="235"/>
      <c r="I394" s="235"/>
      <c r="J394" s="129">
        <v>279</v>
      </c>
      <c r="K394" s="129">
        <v>279</v>
      </c>
      <c r="L394" s="128"/>
      <c r="M394" s="128"/>
    </row>
    <row r="395" spans="1:13" x14ac:dyDescent="0.25">
      <c r="A395" s="242" t="s">
        <v>1351</v>
      </c>
      <c r="B395" s="235"/>
      <c r="C395" s="235"/>
      <c r="D395" s="235"/>
      <c r="E395" s="235"/>
      <c r="F395" s="235"/>
      <c r="G395" s="235"/>
      <c r="H395" s="235"/>
      <c r="I395" s="235"/>
      <c r="J395" s="128"/>
      <c r="K395" s="128"/>
      <c r="L395" s="128"/>
      <c r="M395" s="128"/>
    </row>
    <row r="396" spans="1:13" x14ac:dyDescent="0.25">
      <c r="A396" s="242" t="s">
        <v>341</v>
      </c>
      <c r="B396" s="235"/>
      <c r="C396" s="235"/>
      <c r="D396" s="235"/>
      <c r="E396" s="235"/>
      <c r="F396" s="235"/>
      <c r="G396" s="235"/>
      <c r="H396" s="235"/>
      <c r="I396" s="235"/>
      <c r="J396" s="129">
        <v>152</v>
      </c>
      <c r="K396" s="128"/>
      <c r="L396" s="129">
        <v>152</v>
      </c>
      <c r="M396" s="128"/>
    </row>
    <row r="397" spans="1:13" x14ac:dyDescent="0.25">
      <c r="A397" s="242" t="s">
        <v>342</v>
      </c>
      <c r="B397" s="235"/>
      <c r="C397" s="235"/>
      <c r="D397" s="235"/>
      <c r="E397" s="235"/>
      <c r="F397" s="235"/>
      <c r="G397" s="235"/>
      <c r="H397" s="235"/>
      <c r="I397" s="235"/>
      <c r="J397" s="129">
        <v>152</v>
      </c>
      <c r="K397" s="128"/>
      <c r="L397" s="129">
        <v>152</v>
      </c>
      <c r="M397" s="128"/>
    </row>
    <row r="398" spans="1:13" x14ac:dyDescent="0.25">
      <c r="A398" s="242" t="s">
        <v>1352</v>
      </c>
      <c r="B398" s="235"/>
      <c r="C398" s="235"/>
      <c r="D398" s="235"/>
      <c r="E398" s="235"/>
      <c r="F398" s="235"/>
      <c r="G398" s="235"/>
      <c r="H398" s="235"/>
      <c r="I398" s="235"/>
      <c r="J398" s="128"/>
      <c r="K398" s="128"/>
      <c r="L398" s="128"/>
      <c r="M398" s="128"/>
    </row>
    <row r="399" spans="1:13" x14ac:dyDescent="0.25">
      <c r="A399" s="242" t="s">
        <v>341</v>
      </c>
      <c r="B399" s="235"/>
      <c r="C399" s="235"/>
      <c r="D399" s="235"/>
      <c r="E399" s="235"/>
      <c r="F399" s="235"/>
      <c r="G399" s="235"/>
      <c r="H399" s="235"/>
      <c r="I399" s="235"/>
      <c r="J399" s="129">
        <v>982</v>
      </c>
      <c r="K399" s="129">
        <v>389</v>
      </c>
      <c r="L399" s="129">
        <v>38</v>
      </c>
      <c r="M399" s="129">
        <v>5</v>
      </c>
    </row>
    <row r="400" spans="1:13" x14ac:dyDescent="0.25">
      <c r="A400" s="242" t="s">
        <v>342</v>
      </c>
      <c r="B400" s="235"/>
      <c r="C400" s="235"/>
      <c r="D400" s="235"/>
      <c r="E400" s="235"/>
      <c r="F400" s="235"/>
      <c r="G400" s="235"/>
      <c r="H400" s="235"/>
      <c r="I400" s="235"/>
      <c r="J400" s="129">
        <v>999</v>
      </c>
      <c r="K400" s="129">
        <v>406</v>
      </c>
      <c r="L400" s="129">
        <v>38</v>
      </c>
      <c r="M400" s="129">
        <v>5</v>
      </c>
    </row>
    <row r="401" spans="1:13" x14ac:dyDescent="0.25">
      <c r="A401" s="242" t="s">
        <v>483</v>
      </c>
      <c r="B401" s="235"/>
      <c r="C401" s="235"/>
      <c r="D401" s="235"/>
      <c r="E401" s="235"/>
      <c r="F401" s="235"/>
      <c r="G401" s="235"/>
      <c r="H401" s="235"/>
      <c r="I401" s="235"/>
      <c r="J401" s="129">
        <v>1154</v>
      </c>
      <c r="K401" s="129">
        <v>548</v>
      </c>
      <c r="L401" s="129">
        <v>51</v>
      </c>
      <c r="M401" s="129">
        <v>7</v>
      </c>
    </row>
    <row r="402" spans="1:13" x14ac:dyDescent="0.25">
      <c r="A402" s="242" t="s">
        <v>484</v>
      </c>
      <c r="B402" s="235"/>
      <c r="C402" s="235"/>
      <c r="D402" s="235"/>
      <c r="E402" s="235"/>
      <c r="F402" s="235"/>
      <c r="G402" s="235"/>
      <c r="H402" s="235"/>
      <c r="I402" s="235"/>
      <c r="J402" s="129">
        <v>1274</v>
      </c>
      <c r="K402" s="129">
        <v>658</v>
      </c>
      <c r="L402" s="129">
        <v>61</v>
      </c>
      <c r="M402" s="129">
        <v>8</v>
      </c>
    </row>
    <row r="403" spans="1:13" x14ac:dyDescent="0.25">
      <c r="A403" s="242" t="s">
        <v>1353</v>
      </c>
      <c r="B403" s="235"/>
      <c r="C403" s="235"/>
      <c r="D403" s="235"/>
      <c r="E403" s="235"/>
      <c r="F403" s="235"/>
      <c r="G403" s="235"/>
      <c r="H403" s="235"/>
      <c r="I403" s="235"/>
      <c r="J403" s="129">
        <v>819</v>
      </c>
      <c r="K403" s="128"/>
      <c r="L403" s="128"/>
      <c r="M403" s="128"/>
    </row>
    <row r="404" spans="1:13" x14ac:dyDescent="0.25">
      <c r="A404" s="242" t="s">
        <v>1354</v>
      </c>
      <c r="B404" s="235"/>
      <c r="C404" s="235"/>
      <c r="D404" s="235"/>
      <c r="E404" s="235"/>
      <c r="F404" s="235"/>
      <c r="G404" s="235"/>
      <c r="H404" s="235"/>
      <c r="I404" s="235"/>
      <c r="J404" s="129">
        <v>500</v>
      </c>
      <c r="K404" s="128"/>
      <c r="L404" s="128"/>
      <c r="M404" s="128"/>
    </row>
    <row r="405" spans="1:13" x14ac:dyDescent="0.25">
      <c r="A405" s="242" t="s">
        <v>487</v>
      </c>
      <c r="B405" s="235"/>
      <c r="C405" s="235"/>
      <c r="D405" s="235"/>
      <c r="E405" s="235"/>
      <c r="F405" s="235"/>
      <c r="G405" s="235"/>
      <c r="H405" s="235"/>
      <c r="I405" s="235"/>
      <c r="J405" s="129">
        <v>2593</v>
      </c>
      <c r="K405" s="128"/>
      <c r="L405" s="128"/>
      <c r="M405" s="128"/>
    </row>
    <row r="406" spans="1:13" x14ac:dyDescent="0.25">
      <c r="A406" s="242" t="s">
        <v>1355</v>
      </c>
      <c r="B406" s="235"/>
      <c r="C406" s="235"/>
      <c r="D406" s="235"/>
      <c r="E406" s="235"/>
      <c r="F406" s="235"/>
      <c r="G406" s="235"/>
      <c r="H406" s="235"/>
      <c r="I406" s="235"/>
      <c r="J406" s="128"/>
      <c r="K406" s="128"/>
      <c r="L406" s="128"/>
      <c r="M406" s="128"/>
    </row>
    <row r="407" spans="1:13" x14ac:dyDescent="0.25">
      <c r="A407" s="242" t="s">
        <v>341</v>
      </c>
      <c r="B407" s="235"/>
      <c r="C407" s="235"/>
      <c r="D407" s="235"/>
      <c r="E407" s="235"/>
      <c r="F407" s="235"/>
      <c r="G407" s="235"/>
      <c r="H407" s="235"/>
      <c r="I407" s="235"/>
      <c r="J407" s="129">
        <v>1162</v>
      </c>
      <c r="K407" s="129">
        <v>308</v>
      </c>
      <c r="L407" s="129">
        <v>754</v>
      </c>
      <c r="M407" s="129">
        <v>64</v>
      </c>
    </row>
    <row r="408" spans="1:13" x14ac:dyDescent="0.25">
      <c r="A408" s="242" t="s">
        <v>342</v>
      </c>
      <c r="B408" s="235"/>
      <c r="C408" s="235"/>
      <c r="D408" s="235"/>
      <c r="E408" s="235"/>
      <c r="F408" s="235"/>
      <c r="G408" s="235"/>
      <c r="H408" s="235"/>
      <c r="I408" s="235"/>
      <c r="J408" s="129">
        <v>1178</v>
      </c>
      <c r="K408" s="129">
        <v>321</v>
      </c>
      <c r="L408" s="129">
        <v>757</v>
      </c>
      <c r="M408" s="129">
        <v>67</v>
      </c>
    </row>
    <row r="409" spans="1:13" x14ac:dyDescent="0.25">
      <c r="A409" s="242" t="s">
        <v>1356</v>
      </c>
      <c r="B409" s="235"/>
      <c r="C409" s="235"/>
      <c r="D409" s="235"/>
      <c r="E409" s="235"/>
      <c r="F409" s="235"/>
      <c r="G409" s="235"/>
      <c r="H409" s="235"/>
      <c r="I409" s="235"/>
      <c r="J409" s="129">
        <v>1340</v>
      </c>
      <c r="K409" s="129">
        <v>369</v>
      </c>
      <c r="L409" s="129">
        <v>871</v>
      </c>
      <c r="M409" s="129">
        <v>77</v>
      </c>
    </row>
    <row r="410" spans="1:13" x14ac:dyDescent="0.25">
      <c r="A410" s="242" t="s">
        <v>484</v>
      </c>
      <c r="B410" s="235"/>
      <c r="C410" s="235"/>
      <c r="D410" s="235"/>
      <c r="E410" s="235"/>
      <c r="F410" s="235"/>
      <c r="G410" s="235"/>
      <c r="H410" s="235"/>
      <c r="I410" s="235"/>
      <c r="J410" s="129">
        <v>1588</v>
      </c>
      <c r="K410" s="129">
        <v>443</v>
      </c>
      <c r="L410" s="129">
        <v>1045</v>
      </c>
      <c r="M410" s="129">
        <v>92</v>
      </c>
    </row>
    <row r="411" spans="1:13" x14ac:dyDescent="0.25">
      <c r="A411" s="242" t="s">
        <v>1357</v>
      </c>
      <c r="B411" s="235"/>
      <c r="C411" s="235"/>
      <c r="D411" s="235"/>
      <c r="E411" s="235"/>
      <c r="F411" s="235"/>
      <c r="G411" s="235"/>
      <c r="H411" s="235"/>
      <c r="I411" s="235"/>
      <c r="J411" s="129">
        <v>589</v>
      </c>
      <c r="K411" s="128"/>
      <c r="L411" s="128"/>
      <c r="M411" s="128"/>
    </row>
    <row r="412" spans="1:13" x14ac:dyDescent="0.25">
      <c r="A412" s="242" t="s">
        <v>1358</v>
      </c>
      <c r="B412" s="235"/>
      <c r="C412" s="235"/>
      <c r="D412" s="235"/>
      <c r="E412" s="235"/>
      <c r="F412" s="235"/>
      <c r="G412" s="235"/>
      <c r="H412" s="235"/>
      <c r="I412" s="235"/>
      <c r="J412" s="129">
        <v>375</v>
      </c>
      <c r="K412" s="128"/>
      <c r="L412" s="128"/>
      <c r="M412" s="128"/>
    </row>
    <row r="413" spans="1:13" x14ac:dyDescent="0.25">
      <c r="A413" s="242" t="s">
        <v>487</v>
      </c>
      <c r="B413" s="235"/>
      <c r="C413" s="235"/>
      <c r="D413" s="235"/>
      <c r="E413" s="235"/>
      <c r="F413" s="235"/>
      <c r="G413" s="235"/>
      <c r="H413" s="235"/>
      <c r="I413" s="235"/>
      <c r="J413" s="129">
        <v>2552</v>
      </c>
      <c r="K413" s="128"/>
      <c r="L413" s="128"/>
      <c r="M413" s="128"/>
    </row>
    <row r="414" spans="1:13" x14ac:dyDescent="0.25">
      <c r="A414" s="242" t="s">
        <v>1359</v>
      </c>
      <c r="B414" s="235"/>
      <c r="C414" s="235"/>
      <c r="D414" s="235"/>
      <c r="E414" s="235"/>
      <c r="F414" s="235"/>
      <c r="G414" s="235"/>
      <c r="H414" s="235"/>
      <c r="I414" s="235"/>
      <c r="J414" s="128"/>
      <c r="K414" s="128"/>
      <c r="L414" s="128"/>
      <c r="M414" s="128"/>
    </row>
    <row r="415" spans="1:13" x14ac:dyDescent="0.25">
      <c r="A415" s="242" t="s">
        <v>341</v>
      </c>
      <c r="B415" s="235"/>
      <c r="C415" s="235"/>
      <c r="D415" s="235"/>
      <c r="E415" s="235"/>
      <c r="F415" s="235"/>
      <c r="G415" s="235"/>
      <c r="H415" s="235"/>
      <c r="I415" s="235"/>
      <c r="J415" s="129">
        <v>3014</v>
      </c>
      <c r="K415" s="129">
        <v>552</v>
      </c>
      <c r="L415" s="129">
        <v>287</v>
      </c>
      <c r="M415" s="129">
        <v>20</v>
      </c>
    </row>
    <row r="416" spans="1:13" x14ac:dyDescent="0.25">
      <c r="A416" s="242" t="s">
        <v>342</v>
      </c>
      <c r="B416" s="235"/>
      <c r="C416" s="235"/>
      <c r="D416" s="235"/>
      <c r="E416" s="235"/>
      <c r="F416" s="235"/>
      <c r="G416" s="235"/>
      <c r="H416" s="235"/>
      <c r="I416" s="235"/>
      <c r="J416" s="129">
        <v>3039</v>
      </c>
      <c r="K416" s="129">
        <v>576</v>
      </c>
      <c r="L416" s="129">
        <v>288</v>
      </c>
      <c r="M416" s="129">
        <v>21</v>
      </c>
    </row>
    <row r="417" spans="1:13" x14ac:dyDescent="0.25">
      <c r="A417" s="242" t="s">
        <v>483</v>
      </c>
      <c r="B417" s="235"/>
      <c r="C417" s="235"/>
      <c r="D417" s="235"/>
      <c r="E417" s="235"/>
      <c r="F417" s="235"/>
      <c r="G417" s="235"/>
      <c r="H417" s="235"/>
      <c r="I417" s="235"/>
      <c r="J417" s="129">
        <v>3342</v>
      </c>
      <c r="K417" s="129">
        <v>778</v>
      </c>
      <c r="L417" s="129">
        <v>389</v>
      </c>
      <c r="M417" s="129">
        <v>28</v>
      </c>
    </row>
    <row r="418" spans="1:13" x14ac:dyDescent="0.25">
      <c r="A418" s="242" t="s">
        <v>484</v>
      </c>
      <c r="B418" s="235"/>
      <c r="C418" s="235"/>
      <c r="D418" s="235"/>
      <c r="E418" s="235"/>
      <c r="F418" s="235"/>
      <c r="G418" s="235"/>
      <c r="H418" s="235"/>
      <c r="I418" s="235"/>
      <c r="J418" s="129">
        <v>3576</v>
      </c>
      <c r="K418" s="129">
        <v>934</v>
      </c>
      <c r="L418" s="129">
        <v>467</v>
      </c>
      <c r="M418" s="129">
        <v>34</v>
      </c>
    </row>
    <row r="419" spans="1:13" x14ac:dyDescent="0.25">
      <c r="A419" s="242" t="s">
        <v>1360</v>
      </c>
      <c r="B419" s="235"/>
      <c r="C419" s="235"/>
      <c r="D419" s="235"/>
      <c r="E419" s="235"/>
      <c r="F419" s="235"/>
      <c r="G419" s="235"/>
      <c r="H419" s="235"/>
      <c r="I419" s="235"/>
      <c r="J419" s="129">
        <v>1181</v>
      </c>
      <c r="K419" s="128"/>
      <c r="L419" s="128"/>
      <c r="M419" s="128"/>
    </row>
    <row r="420" spans="1:13" x14ac:dyDescent="0.25">
      <c r="A420" s="242" t="s">
        <v>1361</v>
      </c>
      <c r="B420" s="235"/>
      <c r="C420" s="235"/>
      <c r="D420" s="235"/>
      <c r="E420" s="235"/>
      <c r="F420" s="235"/>
      <c r="G420" s="235"/>
      <c r="H420" s="235"/>
      <c r="I420" s="235"/>
      <c r="J420" s="129">
        <v>774</v>
      </c>
      <c r="K420" s="128"/>
      <c r="L420" s="128"/>
      <c r="M420" s="128"/>
    </row>
    <row r="421" spans="1:13" x14ac:dyDescent="0.25">
      <c r="A421" s="242" t="s">
        <v>487</v>
      </c>
      <c r="B421" s="235"/>
      <c r="C421" s="235"/>
      <c r="D421" s="235"/>
      <c r="E421" s="235"/>
      <c r="F421" s="235"/>
      <c r="G421" s="235"/>
      <c r="H421" s="235"/>
      <c r="I421" s="235"/>
      <c r="J421" s="129">
        <v>5531</v>
      </c>
      <c r="K421" s="128"/>
      <c r="L421" s="128"/>
      <c r="M421" s="128"/>
    </row>
    <row r="422" spans="1:13" x14ac:dyDescent="0.25">
      <c r="A422" s="242" t="s">
        <v>1362</v>
      </c>
      <c r="B422" s="235"/>
      <c r="C422" s="235"/>
      <c r="D422" s="235"/>
      <c r="E422" s="235"/>
      <c r="F422" s="235"/>
      <c r="G422" s="235"/>
      <c r="H422" s="235"/>
      <c r="I422" s="235"/>
      <c r="J422" s="128"/>
      <c r="K422" s="128"/>
      <c r="L422" s="128"/>
      <c r="M422" s="128"/>
    </row>
    <row r="423" spans="1:13" x14ac:dyDescent="0.25">
      <c r="A423" s="242" t="s">
        <v>341</v>
      </c>
      <c r="B423" s="235"/>
      <c r="C423" s="235"/>
      <c r="D423" s="235"/>
      <c r="E423" s="235"/>
      <c r="F423" s="235"/>
      <c r="G423" s="235"/>
      <c r="H423" s="235"/>
      <c r="I423" s="235"/>
      <c r="J423" s="129">
        <v>2442</v>
      </c>
      <c r="K423" s="129">
        <v>917</v>
      </c>
      <c r="L423" s="129">
        <v>107</v>
      </c>
      <c r="M423" s="129">
        <v>42</v>
      </c>
    </row>
    <row r="424" spans="1:13" x14ac:dyDescent="0.25">
      <c r="A424" s="242" t="s">
        <v>342</v>
      </c>
      <c r="B424" s="235"/>
      <c r="C424" s="235"/>
      <c r="D424" s="235"/>
      <c r="E424" s="235"/>
      <c r="F424" s="235"/>
      <c r="G424" s="235"/>
      <c r="H424" s="235"/>
      <c r="I424" s="235"/>
      <c r="J424" s="129">
        <v>2484</v>
      </c>
      <c r="K424" s="129">
        <v>957</v>
      </c>
      <c r="L424" s="129">
        <v>109</v>
      </c>
      <c r="M424" s="129">
        <v>44</v>
      </c>
    </row>
    <row r="425" spans="1:13" x14ac:dyDescent="0.25">
      <c r="A425" s="242" t="s">
        <v>483</v>
      </c>
      <c r="B425" s="235"/>
      <c r="C425" s="235"/>
      <c r="D425" s="235"/>
      <c r="E425" s="235"/>
      <c r="F425" s="235"/>
      <c r="G425" s="235"/>
      <c r="H425" s="235"/>
      <c r="I425" s="235"/>
      <c r="J425" s="129">
        <v>2857</v>
      </c>
      <c r="K425" s="129">
        <v>1292</v>
      </c>
      <c r="L425" s="129">
        <v>147</v>
      </c>
      <c r="M425" s="129">
        <v>59</v>
      </c>
    </row>
    <row r="426" spans="1:13" x14ac:dyDescent="0.25">
      <c r="A426" s="242" t="s">
        <v>484</v>
      </c>
      <c r="B426" s="235"/>
      <c r="C426" s="235"/>
      <c r="D426" s="235"/>
      <c r="E426" s="235"/>
      <c r="F426" s="235"/>
      <c r="G426" s="235"/>
      <c r="H426" s="235"/>
      <c r="I426" s="235"/>
      <c r="J426" s="129">
        <v>3144</v>
      </c>
      <c r="K426" s="129">
        <v>1550</v>
      </c>
      <c r="L426" s="129">
        <v>176</v>
      </c>
      <c r="M426" s="129">
        <v>71</v>
      </c>
    </row>
    <row r="427" spans="1:13" x14ac:dyDescent="0.25">
      <c r="A427" s="242" t="s">
        <v>1363</v>
      </c>
      <c r="B427" s="235"/>
      <c r="C427" s="235"/>
      <c r="D427" s="235"/>
      <c r="E427" s="235"/>
      <c r="F427" s="235"/>
      <c r="G427" s="235"/>
      <c r="H427" s="235"/>
      <c r="I427" s="235"/>
      <c r="J427" s="129">
        <v>1702</v>
      </c>
      <c r="K427" s="128"/>
      <c r="L427" s="128"/>
      <c r="M427" s="128"/>
    </row>
    <row r="428" spans="1:13" x14ac:dyDescent="0.25">
      <c r="A428" s="242" t="s">
        <v>1364</v>
      </c>
      <c r="B428" s="235"/>
      <c r="C428" s="235"/>
      <c r="D428" s="235"/>
      <c r="E428" s="235"/>
      <c r="F428" s="235"/>
      <c r="G428" s="235"/>
      <c r="H428" s="235"/>
      <c r="I428" s="235"/>
      <c r="J428" s="129">
        <v>892</v>
      </c>
      <c r="K428" s="128"/>
      <c r="L428" s="128"/>
      <c r="M428" s="128"/>
    </row>
    <row r="429" spans="1:13" x14ac:dyDescent="0.25">
      <c r="A429" s="242" t="s">
        <v>487</v>
      </c>
      <c r="B429" s="235"/>
      <c r="C429" s="235"/>
      <c r="D429" s="235"/>
      <c r="E429" s="235"/>
      <c r="F429" s="235"/>
      <c r="G429" s="235"/>
      <c r="H429" s="235"/>
      <c r="I429" s="235"/>
      <c r="J429" s="129">
        <v>5738</v>
      </c>
      <c r="K429" s="128"/>
      <c r="L429" s="128"/>
      <c r="M429" s="128"/>
    </row>
    <row r="430" spans="1:13" x14ac:dyDescent="0.25">
      <c r="A430" s="242" t="s">
        <v>1365</v>
      </c>
      <c r="B430" s="235"/>
      <c r="C430" s="235"/>
      <c r="D430" s="235"/>
      <c r="E430" s="235"/>
      <c r="F430" s="235"/>
      <c r="G430" s="235"/>
      <c r="H430" s="235"/>
      <c r="I430" s="235"/>
      <c r="J430" s="128"/>
      <c r="K430" s="128"/>
      <c r="L430" s="128"/>
      <c r="M430" s="128"/>
    </row>
    <row r="431" spans="1:13" x14ac:dyDescent="0.25">
      <c r="A431" s="242" t="s">
        <v>341</v>
      </c>
      <c r="B431" s="235"/>
      <c r="C431" s="235"/>
      <c r="D431" s="235"/>
      <c r="E431" s="235"/>
      <c r="F431" s="235"/>
      <c r="G431" s="235"/>
      <c r="H431" s="235"/>
      <c r="I431" s="235"/>
      <c r="J431" s="129">
        <v>940</v>
      </c>
      <c r="K431" s="129">
        <v>59</v>
      </c>
      <c r="L431" s="129">
        <v>72</v>
      </c>
      <c r="M431" s="129">
        <v>5</v>
      </c>
    </row>
    <row r="432" spans="1:13" x14ac:dyDescent="0.25">
      <c r="A432" s="242" t="s">
        <v>342</v>
      </c>
      <c r="B432" s="235"/>
      <c r="C432" s="235"/>
      <c r="D432" s="235"/>
      <c r="E432" s="235"/>
      <c r="F432" s="235"/>
      <c r="G432" s="235"/>
      <c r="H432" s="235"/>
      <c r="I432" s="235"/>
      <c r="J432" s="129">
        <v>943</v>
      </c>
      <c r="K432" s="129">
        <v>62</v>
      </c>
      <c r="L432" s="129">
        <v>72</v>
      </c>
      <c r="M432" s="129">
        <v>5</v>
      </c>
    </row>
    <row r="433" spans="1:13" x14ac:dyDescent="0.25">
      <c r="A433" s="242" t="s">
        <v>483</v>
      </c>
      <c r="B433" s="235"/>
      <c r="C433" s="235"/>
      <c r="D433" s="235"/>
      <c r="E433" s="235"/>
      <c r="F433" s="235"/>
      <c r="G433" s="235"/>
      <c r="H433" s="235"/>
      <c r="I433" s="235"/>
      <c r="J433" s="129">
        <v>990</v>
      </c>
      <c r="K433" s="129">
        <v>84</v>
      </c>
      <c r="L433" s="129">
        <v>97</v>
      </c>
      <c r="M433" s="129">
        <v>7</v>
      </c>
    </row>
    <row r="434" spans="1:13" x14ac:dyDescent="0.25">
      <c r="A434" s="242" t="s">
        <v>484</v>
      </c>
      <c r="B434" s="235"/>
      <c r="C434" s="235"/>
      <c r="D434" s="235"/>
      <c r="E434" s="235"/>
      <c r="F434" s="235"/>
      <c r="G434" s="235"/>
      <c r="H434" s="235"/>
      <c r="I434" s="235"/>
      <c r="J434" s="129">
        <v>1026</v>
      </c>
      <c r="K434" s="129">
        <v>101</v>
      </c>
      <c r="L434" s="129">
        <v>116</v>
      </c>
      <c r="M434" s="129">
        <v>8</v>
      </c>
    </row>
    <row r="435" spans="1:13" x14ac:dyDescent="0.25">
      <c r="A435" s="242" t="s">
        <v>1366</v>
      </c>
      <c r="B435" s="235"/>
      <c r="C435" s="235"/>
      <c r="D435" s="235"/>
      <c r="E435" s="235"/>
      <c r="F435" s="235"/>
      <c r="G435" s="235"/>
      <c r="H435" s="235"/>
      <c r="I435" s="235"/>
      <c r="J435" s="129">
        <v>114</v>
      </c>
      <c r="K435" s="128"/>
      <c r="L435" s="128"/>
      <c r="M435" s="128"/>
    </row>
    <row r="436" spans="1:13" x14ac:dyDescent="0.25">
      <c r="A436" s="242" t="s">
        <v>1367</v>
      </c>
      <c r="B436" s="235"/>
      <c r="C436" s="235"/>
      <c r="D436" s="235"/>
      <c r="E436" s="235"/>
      <c r="F436" s="235"/>
      <c r="G436" s="235"/>
      <c r="H436" s="235"/>
      <c r="I436" s="235"/>
      <c r="J436" s="129">
        <v>71</v>
      </c>
      <c r="K436" s="128"/>
      <c r="L436" s="128"/>
      <c r="M436" s="128"/>
    </row>
    <row r="437" spans="1:13" x14ac:dyDescent="0.25">
      <c r="A437" s="242" t="s">
        <v>487</v>
      </c>
      <c r="B437" s="235"/>
      <c r="C437" s="235"/>
      <c r="D437" s="235"/>
      <c r="E437" s="235"/>
      <c r="F437" s="235"/>
      <c r="G437" s="235"/>
      <c r="H437" s="235"/>
      <c r="I437" s="235"/>
      <c r="J437" s="129">
        <v>1211</v>
      </c>
      <c r="K437" s="128"/>
      <c r="L437" s="128"/>
      <c r="M437" s="128"/>
    </row>
    <row r="438" spans="1:13" x14ac:dyDescent="0.25">
      <c r="A438" s="242" t="s">
        <v>1368</v>
      </c>
      <c r="B438" s="235"/>
      <c r="C438" s="235"/>
      <c r="D438" s="235"/>
      <c r="E438" s="235"/>
      <c r="F438" s="235"/>
      <c r="G438" s="235"/>
      <c r="H438" s="235"/>
      <c r="I438" s="235"/>
      <c r="J438" s="128"/>
      <c r="K438" s="128"/>
      <c r="L438" s="128"/>
      <c r="M438" s="128"/>
    </row>
    <row r="439" spans="1:13" x14ac:dyDescent="0.25">
      <c r="A439" s="242" t="s">
        <v>341</v>
      </c>
      <c r="B439" s="235"/>
      <c r="C439" s="235"/>
      <c r="D439" s="235"/>
      <c r="E439" s="235"/>
      <c r="F439" s="235"/>
      <c r="G439" s="235"/>
      <c r="H439" s="235"/>
      <c r="I439" s="235"/>
      <c r="J439" s="129">
        <v>143</v>
      </c>
      <c r="K439" s="129">
        <v>13</v>
      </c>
      <c r="L439" s="129">
        <v>2</v>
      </c>
      <c r="M439" s="128"/>
    </row>
    <row r="440" spans="1:13" x14ac:dyDescent="0.25">
      <c r="A440" s="242" t="s">
        <v>342</v>
      </c>
      <c r="B440" s="235"/>
      <c r="C440" s="235"/>
      <c r="D440" s="235"/>
      <c r="E440" s="235"/>
      <c r="F440" s="235"/>
      <c r="G440" s="235"/>
      <c r="H440" s="235"/>
      <c r="I440" s="235"/>
      <c r="J440" s="129">
        <v>144</v>
      </c>
      <c r="K440" s="129">
        <v>14</v>
      </c>
      <c r="L440" s="129">
        <v>2</v>
      </c>
      <c r="M440" s="128"/>
    </row>
    <row r="441" spans="1:13" x14ac:dyDescent="0.25">
      <c r="A441" s="242" t="s">
        <v>483</v>
      </c>
      <c r="B441" s="235"/>
      <c r="C441" s="235"/>
      <c r="D441" s="235"/>
      <c r="E441" s="235"/>
      <c r="F441" s="235"/>
      <c r="G441" s="235"/>
      <c r="H441" s="235"/>
      <c r="I441" s="235"/>
      <c r="J441" s="129">
        <v>150</v>
      </c>
      <c r="K441" s="129">
        <v>19</v>
      </c>
      <c r="L441" s="129">
        <v>3</v>
      </c>
      <c r="M441" s="128"/>
    </row>
    <row r="442" spans="1:13" x14ac:dyDescent="0.25">
      <c r="A442" s="242" t="s">
        <v>484</v>
      </c>
      <c r="B442" s="235"/>
      <c r="C442" s="235"/>
      <c r="D442" s="235"/>
      <c r="E442" s="235"/>
      <c r="F442" s="235"/>
      <c r="G442" s="235"/>
      <c r="H442" s="235"/>
      <c r="I442" s="235"/>
      <c r="J442" s="129">
        <v>155</v>
      </c>
      <c r="K442" s="129">
        <v>23</v>
      </c>
      <c r="L442" s="129">
        <v>4</v>
      </c>
      <c r="M442" s="128"/>
    </row>
    <row r="443" spans="1:13" x14ac:dyDescent="0.25">
      <c r="A443" s="242" t="s">
        <v>1369</v>
      </c>
      <c r="B443" s="235"/>
      <c r="C443" s="235"/>
      <c r="D443" s="235"/>
      <c r="E443" s="235"/>
      <c r="F443" s="235"/>
      <c r="G443" s="235"/>
      <c r="H443" s="235"/>
      <c r="I443" s="235"/>
      <c r="J443" s="129">
        <v>28</v>
      </c>
      <c r="K443" s="128"/>
      <c r="L443" s="128"/>
      <c r="M443" s="128"/>
    </row>
    <row r="444" spans="1:13" x14ac:dyDescent="0.25">
      <c r="A444" s="242" t="s">
        <v>1370</v>
      </c>
      <c r="B444" s="235"/>
      <c r="C444" s="235"/>
      <c r="D444" s="235"/>
      <c r="E444" s="235"/>
      <c r="F444" s="235"/>
      <c r="G444" s="235"/>
      <c r="H444" s="235"/>
      <c r="I444" s="235"/>
      <c r="J444" s="129">
        <v>18</v>
      </c>
      <c r="K444" s="128"/>
      <c r="L444" s="128"/>
      <c r="M444" s="128"/>
    </row>
    <row r="445" spans="1:13" x14ac:dyDescent="0.25">
      <c r="A445" s="242" t="s">
        <v>487</v>
      </c>
      <c r="B445" s="235"/>
      <c r="C445" s="235"/>
      <c r="D445" s="235"/>
      <c r="E445" s="235"/>
      <c r="F445" s="235"/>
      <c r="G445" s="235"/>
      <c r="H445" s="235"/>
      <c r="I445" s="235"/>
      <c r="J445" s="129">
        <v>201</v>
      </c>
      <c r="K445" s="128"/>
      <c r="L445" s="128"/>
      <c r="M445" s="128"/>
    </row>
    <row r="446" spans="1:13" x14ac:dyDescent="0.25">
      <c r="A446" s="242" t="s">
        <v>1371</v>
      </c>
      <c r="B446" s="235"/>
      <c r="C446" s="235"/>
      <c r="D446" s="235"/>
      <c r="E446" s="235"/>
      <c r="F446" s="235"/>
      <c r="G446" s="235"/>
      <c r="H446" s="235"/>
      <c r="I446" s="235"/>
      <c r="J446" s="128"/>
      <c r="K446" s="128"/>
      <c r="L446" s="128"/>
      <c r="M446" s="128"/>
    </row>
    <row r="447" spans="1:13" x14ac:dyDescent="0.25">
      <c r="A447" s="242" t="s">
        <v>341</v>
      </c>
      <c r="B447" s="235"/>
      <c r="C447" s="235"/>
      <c r="D447" s="235"/>
      <c r="E447" s="235"/>
      <c r="F447" s="235"/>
      <c r="G447" s="235"/>
      <c r="H447" s="235"/>
      <c r="I447" s="235"/>
      <c r="J447" s="129">
        <v>1068</v>
      </c>
      <c r="K447" s="129">
        <v>86</v>
      </c>
      <c r="L447" s="129">
        <v>5</v>
      </c>
      <c r="M447" s="129">
        <v>1</v>
      </c>
    </row>
    <row r="448" spans="1:13" x14ac:dyDescent="0.25">
      <c r="A448" s="242" t="s">
        <v>342</v>
      </c>
      <c r="B448" s="235"/>
      <c r="C448" s="235"/>
      <c r="D448" s="235"/>
      <c r="E448" s="235"/>
      <c r="F448" s="235"/>
      <c r="G448" s="235"/>
      <c r="H448" s="235"/>
      <c r="I448" s="235"/>
      <c r="J448" s="129">
        <v>1072</v>
      </c>
      <c r="K448" s="129">
        <v>90</v>
      </c>
      <c r="L448" s="129">
        <v>5</v>
      </c>
      <c r="M448" s="129">
        <v>1</v>
      </c>
    </row>
    <row r="449" spans="1:13" x14ac:dyDescent="0.25">
      <c r="A449" s="242" t="s">
        <v>1356</v>
      </c>
      <c r="B449" s="235"/>
      <c r="C449" s="235"/>
      <c r="D449" s="235"/>
      <c r="E449" s="235"/>
      <c r="F449" s="235"/>
      <c r="G449" s="235"/>
      <c r="H449" s="235"/>
      <c r="I449" s="235"/>
      <c r="J449" s="129">
        <v>1087</v>
      </c>
      <c r="K449" s="129">
        <v>104</v>
      </c>
      <c r="L449" s="129">
        <v>6</v>
      </c>
      <c r="M449" s="129">
        <v>1</v>
      </c>
    </row>
    <row r="450" spans="1:13" x14ac:dyDescent="0.25">
      <c r="A450" s="242" t="s">
        <v>484</v>
      </c>
      <c r="B450" s="235"/>
      <c r="C450" s="235"/>
      <c r="D450" s="235"/>
      <c r="E450" s="235"/>
      <c r="F450" s="235"/>
      <c r="G450" s="235"/>
      <c r="H450" s="235"/>
      <c r="I450" s="235"/>
      <c r="J450" s="129">
        <v>1109</v>
      </c>
      <c r="K450" s="129">
        <v>125</v>
      </c>
      <c r="L450" s="129">
        <v>7</v>
      </c>
      <c r="M450" s="129">
        <v>1</v>
      </c>
    </row>
    <row r="451" spans="1:13" x14ac:dyDescent="0.25">
      <c r="A451" s="242" t="s">
        <v>1372</v>
      </c>
      <c r="B451" s="235"/>
      <c r="C451" s="235"/>
      <c r="D451" s="235"/>
      <c r="E451" s="235"/>
      <c r="F451" s="235"/>
      <c r="G451" s="235"/>
      <c r="H451" s="235"/>
      <c r="I451" s="235"/>
      <c r="J451" s="129">
        <v>103</v>
      </c>
      <c r="K451" s="128"/>
      <c r="L451" s="128"/>
      <c r="M451" s="128"/>
    </row>
    <row r="452" spans="1:13" x14ac:dyDescent="0.25">
      <c r="A452" s="242" t="s">
        <v>1373</v>
      </c>
      <c r="B452" s="235"/>
      <c r="C452" s="235"/>
      <c r="D452" s="235"/>
      <c r="E452" s="235"/>
      <c r="F452" s="235"/>
      <c r="G452" s="235"/>
      <c r="H452" s="235"/>
      <c r="I452" s="235"/>
      <c r="J452" s="129">
        <v>78</v>
      </c>
      <c r="K452" s="128"/>
      <c r="L452" s="128"/>
      <c r="M452" s="128"/>
    </row>
    <row r="453" spans="1:13" x14ac:dyDescent="0.25">
      <c r="A453" s="242" t="s">
        <v>487</v>
      </c>
      <c r="B453" s="235"/>
      <c r="C453" s="235"/>
      <c r="D453" s="235"/>
      <c r="E453" s="235"/>
      <c r="F453" s="235"/>
      <c r="G453" s="235"/>
      <c r="H453" s="235"/>
      <c r="I453" s="235"/>
      <c r="J453" s="129">
        <v>1290</v>
      </c>
      <c r="K453" s="128"/>
      <c r="L453" s="128"/>
      <c r="M453" s="128"/>
    </row>
    <row r="454" spans="1:13" x14ac:dyDescent="0.25">
      <c r="A454" s="242" t="s">
        <v>311</v>
      </c>
      <c r="B454" s="235"/>
      <c r="C454" s="235"/>
      <c r="D454" s="235"/>
      <c r="E454" s="235"/>
      <c r="F454" s="235"/>
      <c r="G454" s="235"/>
      <c r="H454" s="235"/>
      <c r="I454" s="235"/>
      <c r="J454" s="129">
        <v>28386</v>
      </c>
      <c r="K454" s="128"/>
      <c r="L454" s="128"/>
      <c r="M454" s="128"/>
    </row>
    <row r="455" spans="1:13" x14ac:dyDescent="0.25">
      <c r="A455" s="234" t="s">
        <v>1374</v>
      </c>
      <c r="B455" s="235"/>
      <c r="C455" s="235"/>
      <c r="D455" s="235"/>
      <c r="E455" s="235"/>
      <c r="F455" s="235"/>
      <c r="G455" s="235"/>
      <c r="H455" s="235"/>
      <c r="I455" s="235"/>
      <c r="J455" s="131">
        <v>28386</v>
      </c>
      <c r="K455" s="128"/>
      <c r="L455" s="128"/>
      <c r="M455" s="128"/>
    </row>
    <row r="456" spans="1:13" x14ac:dyDescent="0.25">
      <c r="A456" s="242" t="s">
        <v>1375</v>
      </c>
      <c r="B456" s="235"/>
      <c r="C456" s="235"/>
      <c r="D456" s="235"/>
      <c r="E456" s="235"/>
      <c r="F456" s="235"/>
      <c r="G456" s="235"/>
      <c r="H456" s="235"/>
      <c r="I456" s="235"/>
      <c r="J456" s="128"/>
      <c r="K456" s="128"/>
      <c r="L456" s="128"/>
      <c r="M456" s="128"/>
    </row>
    <row r="457" spans="1:13" x14ac:dyDescent="0.25">
      <c r="A457" s="242" t="s">
        <v>1352</v>
      </c>
      <c r="B457" s="235"/>
      <c r="C457" s="235"/>
      <c r="D457" s="235"/>
      <c r="E457" s="235"/>
      <c r="F457" s="235"/>
      <c r="G457" s="235"/>
      <c r="H457" s="235"/>
      <c r="I457" s="235"/>
      <c r="J457" s="128"/>
      <c r="K457" s="128"/>
      <c r="L457" s="128"/>
      <c r="M457" s="128"/>
    </row>
    <row r="458" spans="1:13" x14ac:dyDescent="0.25">
      <c r="A458" s="242" t="s">
        <v>341</v>
      </c>
      <c r="B458" s="235"/>
      <c r="C458" s="235"/>
      <c r="D458" s="235"/>
      <c r="E458" s="235"/>
      <c r="F458" s="235"/>
      <c r="G458" s="235"/>
      <c r="H458" s="235"/>
      <c r="I458" s="235"/>
      <c r="J458" s="129">
        <v>132</v>
      </c>
      <c r="K458" s="129">
        <v>69</v>
      </c>
      <c r="L458" s="129">
        <v>10</v>
      </c>
      <c r="M458" s="129">
        <v>2</v>
      </c>
    </row>
    <row r="459" spans="1:13" x14ac:dyDescent="0.25">
      <c r="A459" s="242" t="s">
        <v>342</v>
      </c>
      <c r="B459" s="235"/>
      <c r="C459" s="235"/>
      <c r="D459" s="235"/>
      <c r="E459" s="235"/>
      <c r="F459" s="235"/>
      <c r="G459" s="235"/>
      <c r="H459" s="235"/>
      <c r="I459" s="235"/>
      <c r="J459" s="129">
        <v>135</v>
      </c>
      <c r="K459" s="129">
        <v>72</v>
      </c>
      <c r="L459" s="129">
        <v>10</v>
      </c>
      <c r="M459" s="129">
        <v>2</v>
      </c>
    </row>
    <row r="460" spans="1:13" x14ac:dyDescent="0.25">
      <c r="A460" s="242" t="s">
        <v>483</v>
      </c>
      <c r="B460" s="235"/>
      <c r="C460" s="235"/>
      <c r="D460" s="235"/>
      <c r="E460" s="235"/>
      <c r="F460" s="235"/>
      <c r="G460" s="235"/>
      <c r="H460" s="235"/>
      <c r="I460" s="235"/>
      <c r="J460" s="129">
        <v>164</v>
      </c>
      <c r="K460" s="129">
        <v>97</v>
      </c>
      <c r="L460" s="129">
        <v>14</v>
      </c>
      <c r="M460" s="129">
        <v>3</v>
      </c>
    </row>
    <row r="461" spans="1:13" x14ac:dyDescent="0.25">
      <c r="A461" s="242" t="s">
        <v>484</v>
      </c>
      <c r="B461" s="235"/>
      <c r="C461" s="235"/>
      <c r="D461" s="235"/>
      <c r="E461" s="235"/>
      <c r="F461" s="235"/>
      <c r="G461" s="235"/>
      <c r="H461" s="235"/>
      <c r="I461" s="235"/>
      <c r="J461" s="129">
        <v>186</v>
      </c>
      <c r="K461" s="129">
        <v>116</v>
      </c>
      <c r="L461" s="129">
        <v>17</v>
      </c>
      <c r="M461" s="129">
        <v>4</v>
      </c>
    </row>
    <row r="462" spans="1:13" x14ac:dyDescent="0.25">
      <c r="A462" s="242" t="s">
        <v>1376</v>
      </c>
      <c r="B462" s="235"/>
      <c r="C462" s="235"/>
      <c r="D462" s="235"/>
      <c r="E462" s="235"/>
      <c r="F462" s="235"/>
      <c r="G462" s="235"/>
      <c r="H462" s="235"/>
      <c r="I462" s="235"/>
      <c r="J462" s="129">
        <v>148</v>
      </c>
      <c r="K462" s="128"/>
      <c r="L462" s="128"/>
      <c r="M462" s="128"/>
    </row>
    <row r="463" spans="1:13" x14ac:dyDescent="0.25">
      <c r="A463" s="242" t="s">
        <v>1377</v>
      </c>
      <c r="B463" s="235"/>
      <c r="C463" s="235"/>
      <c r="D463" s="235"/>
      <c r="E463" s="235"/>
      <c r="F463" s="235"/>
      <c r="G463" s="235"/>
      <c r="H463" s="235"/>
      <c r="I463" s="235"/>
      <c r="J463" s="129">
        <v>90</v>
      </c>
      <c r="K463" s="128"/>
      <c r="L463" s="128"/>
      <c r="M463" s="128"/>
    </row>
    <row r="464" spans="1:13" x14ac:dyDescent="0.25">
      <c r="A464" s="242" t="s">
        <v>487</v>
      </c>
      <c r="B464" s="235"/>
      <c r="C464" s="235"/>
      <c r="D464" s="235"/>
      <c r="E464" s="235"/>
      <c r="F464" s="235"/>
      <c r="G464" s="235"/>
      <c r="H464" s="235"/>
      <c r="I464" s="235"/>
      <c r="J464" s="129">
        <v>424</v>
      </c>
      <c r="K464" s="128"/>
      <c r="L464" s="128"/>
      <c r="M464" s="128"/>
    </row>
    <row r="465" spans="1:13" x14ac:dyDescent="0.25">
      <c r="A465" s="242" t="s">
        <v>1350</v>
      </c>
      <c r="B465" s="235"/>
      <c r="C465" s="235"/>
      <c r="D465" s="235"/>
      <c r="E465" s="235"/>
      <c r="F465" s="235"/>
      <c r="G465" s="235"/>
      <c r="H465" s="235"/>
      <c r="I465" s="235"/>
      <c r="J465" s="128"/>
      <c r="K465" s="128"/>
      <c r="L465" s="128"/>
      <c r="M465" s="128"/>
    </row>
    <row r="466" spans="1:13" x14ac:dyDescent="0.25">
      <c r="A466" s="242" t="s">
        <v>341</v>
      </c>
      <c r="B466" s="235"/>
      <c r="C466" s="235"/>
      <c r="D466" s="235"/>
      <c r="E466" s="235"/>
      <c r="F466" s="235"/>
      <c r="G466" s="235"/>
      <c r="H466" s="235"/>
      <c r="I466" s="235"/>
      <c r="J466" s="129">
        <v>87</v>
      </c>
      <c r="K466" s="129">
        <v>87</v>
      </c>
      <c r="L466" s="128"/>
      <c r="M466" s="128"/>
    </row>
    <row r="467" spans="1:13" x14ac:dyDescent="0.25">
      <c r="A467" s="242" t="s">
        <v>342</v>
      </c>
      <c r="B467" s="235"/>
      <c r="C467" s="235"/>
      <c r="D467" s="235"/>
      <c r="E467" s="235"/>
      <c r="F467" s="235"/>
      <c r="G467" s="235"/>
      <c r="H467" s="235"/>
      <c r="I467" s="235"/>
      <c r="J467" s="129">
        <v>91</v>
      </c>
      <c r="K467" s="129">
        <v>91</v>
      </c>
      <c r="L467" s="128"/>
      <c r="M467" s="128"/>
    </row>
    <row r="468" spans="1:13" x14ac:dyDescent="0.25">
      <c r="A468" s="242" t="s">
        <v>1351</v>
      </c>
      <c r="B468" s="235"/>
      <c r="C468" s="235"/>
      <c r="D468" s="235"/>
      <c r="E468" s="235"/>
      <c r="F468" s="235"/>
      <c r="G468" s="235"/>
      <c r="H468" s="235"/>
      <c r="I468" s="235"/>
      <c r="J468" s="128"/>
      <c r="K468" s="128"/>
      <c r="L468" s="128"/>
      <c r="M468" s="128"/>
    </row>
    <row r="469" spans="1:13" x14ac:dyDescent="0.25">
      <c r="A469" s="242" t="s">
        <v>341</v>
      </c>
      <c r="B469" s="235"/>
      <c r="C469" s="235"/>
      <c r="D469" s="235"/>
      <c r="E469" s="235"/>
      <c r="F469" s="235"/>
      <c r="G469" s="235"/>
      <c r="H469" s="235"/>
      <c r="I469" s="235"/>
      <c r="J469" s="129">
        <v>49</v>
      </c>
      <c r="K469" s="128"/>
      <c r="L469" s="129">
        <v>49</v>
      </c>
      <c r="M469" s="128"/>
    </row>
    <row r="470" spans="1:13" x14ac:dyDescent="0.25">
      <c r="A470" s="242" t="s">
        <v>342</v>
      </c>
      <c r="B470" s="235"/>
      <c r="C470" s="235"/>
      <c r="D470" s="235"/>
      <c r="E470" s="235"/>
      <c r="F470" s="235"/>
      <c r="G470" s="235"/>
      <c r="H470" s="235"/>
      <c r="I470" s="235"/>
      <c r="J470" s="129">
        <v>49</v>
      </c>
      <c r="K470" s="128"/>
      <c r="L470" s="129">
        <v>49</v>
      </c>
      <c r="M470" s="128"/>
    </row>
    <row r="471" spans="1:13" x14ac:dyDescent="0.25">
      <c r="A471" s="242" t="s">
        <v>1378</v>
      </c>
      <c r="B471" s="235"/>
      <c r="C471" s="235"/>
      <c r="D471" s="235"/>
      <c r="E471" s="235"/>
      <c r="F471" s="235"/>
      <c r="G471" s="235"/>
      <c r="H471" s="235"/>
      <c r="I471" s="235"/>
      <c r="J471" s="128"/>
      <c r="K471" s="128"/>
      <c r="L471" s="128"/>
      <c r="M471" s="128"/>
    </row>
    <row r="472" spans="1:13" x14ac:dyDescent="0.25">
      <c r="A472" s="242" t="s">
        <v>341</v>
      </c>
      <c r="B472" s="235"/>
      <c r="C472" s="235"/>
      <c r="D472" s="235"/>
      <c r="E472" s="235"/>
      <c r="F472" s="235"/>
      <c r="G472" s="235"/>
      <c r="H472" s="235"/>
      <c r="I472" s="235"/>
      <c r="J472" s="129">
        <v>1245</v>
      </c>
      <c r="K472" s="129">
        <v>56</v>
      </c>
      <c r="L472" s="129">
        <v>27</v>
      </c>
      <c r="M472" s="128"/>
    </row>
    <row r="473" spans="1:13" x14ac:dyDescent="0.25">
      <c r="A473" s="242" t="s">
        <v>342</v>
      </c>
      <c r="B473" s="235"/>
      <c r="C473" s="235"/>
      <c r="D473" s="235"/>
      <c r="E473" s="235"/>
      <c r="F473" s="235"/>
      <c r="G473" s="235"/>
      <c r="H473" s="235"/>
      <c r="I473" s="235"/>
      <c r="J473" s="129">
        <v>1247</v>
      </c>
      <c r="K473" s="129">
        <v>58</v>
      </c>
      <c r="L473" s="129">
        <v>27</v>
      </c>
      <c r="M473" s="128"/>
    </row>
    <row r="474" spans="1:13" x14ac:dyDescent="0.25">
      <c r="A474" s="242" t="s">
        <v>483</v>
      </c>
      <c r="B474" s="235"/>
      <c r="C474" s="235"/>
      <c r="D474" s="235"/>
      <c r="E474" s="235"/>
      <c r="F474" s="235"/>
      <c r="G474" s="235"/>
      <c r="H474" s="235"/>
      <c r="I474" s="235"/>
      <c r="J474" s="129">
        <v>1276</v>
      </c>
      <c r="K474" s="129">
        <v>78</v>
      </c>
      <c r="L474" s="129">
        <v>36</v>
      </c>
      <c r="M474" s="128"/>
    </row>
    <row r="475" spans="1:13" x14ac:dyDescent="0.25">
      <c r="A475" s="242" t="s">
        <v>484</v>
      </c>
      <c r="B475" s="235"/>
      <c r="C475" s="235"/>
      <c r="D475" s="235"/>
      <c r="E475" s="235"/>
      <c r="F475" s="235"/>
      <c r="G475" s="235"/>
      <c r="H475" s="235"/>
      <c r="I475" s="235"/>
      <c r="J475" s="129">
        <v>1299</v>
      </c>
      <c r="K475" s="129">
        <v>94</v>
      </c>
      <c r="L475" s="129">
        <v>43</v>
      </c>
      <c r="M475" s="128"/>
    </row>
    <row r="476" spans="1:13" x14ac:dyDescent="0.25">
      <c r="A476" s="242" t="s">
        <v>1379</v>
      </c>
      <c r="B476" s="235"/>
      <c r="C476" s="235"/>
      <c r="D476" s="235"/>
      <c r="E476" s="235"/>
      <c r="F476" s="235"/>
      <c r="G476" s="235"/>
      <c r="H476" s="235"/>
      <c r="I476" s="235"/>
      <c r="J476" s="129">
        <v>122</v>
      </c>
      <c r="K476" s="128"/>
      <c r="L476" s="128"/>
      <c r="M476" s="128"/>
    </row>
    <row r="477" spans="1:13" x14ac:dyDescent="0.25">
      <c r="A477" s="242" t="s">
        <v>1380</v>
      </c>
      <c r="B477" s="235"/>
      <c r="C477" s="235"/>
      <c r="D477" s="235"/>
      <c r="E477" s="235"/>
      <c r="F477" s="235"/>
      <c r="G477" s="235"/>
      <c r="H477" s="235"/>
      <c r="I477" s="235"/>
      <c r="J477" s="129">
        <v>80</v>
      </c>
      <c r="K477" s="128"/>
      <c r="L477" s="128"/>
      <c r="M477" s="128"/>
    </row>
    <row r="478" spans="1:13" x14ac:dyDescent="0.25">
      <c r="A478" s="242" t="s">
        <v>487</v>
      </c>
      <c r="B478" s="235"/>
      <c r="C478" s="235"/>
      <c r="D478" s="235"/>
      <c r="E478" s="235"/>
      <c r="F478" s="235"/>
      <c r="G478" s="235"/>
      <c r="H478" s="235"/>
      <c r="I478" s="235"/>
      <c r="J478" s="129">
        <v>1501</v>
      </c>
      <c r="K478" s="128"/>
      <c r="L478" s="128"/>
      <c r="M478" s="128"/>
    </row>
    <row r="479" spans="1:13" x14ac:dyDescent="0.25">
      <c r="A479" s="242" t="s">
        <v>1365</v>
      </c>
      <c r="B479" s="235"/>
      <c r="C479" s="235"/>
      <c r="D479" s="235"/>
      <c r="E479" s="235"/>
      <c r="F479" s="235"/>
      <c r="G479" s="235"/>
      <c r="H479" s="235"/>
      <c r="I479" s="235"/>
      <c r="J479" s="128"/>
      <c r="K479" s="128"/>
      <c r="L479" s="128"/>
      <c r="M479" s="128"/>
    </row>
    <row r="480" spans="1:13" x14ac:dyDescent="0.25">
      <c r="A480" s="242" t="s">
        <v>341</v>
      </c>
      <c r="B480" s="235"/>
      <c r="C480" s="235"/>
      <c r="D480" s="235"/>
      <c r="E480" s="235"/>
      <c r="F480" s="235"/>
      <c r="G480" s="235"/>
      <c r="H480" s="235"/>
      <c r="I480" s="235"/>
      <c r="J480" s="129">
        <v>13</v>
      </c>
      <c r="K480" s="129">
        <v>4</v>
      </c>
      <c r="L480" s="128"/>
      <c r="M480" s="128"/>
    </row>
    <row r="481" spans="1:13" x14ac:dyDescent="0.25">
      <c r="A481" s="242" t="s">
        <v>342</v>
      </c>
      <c r="B481" s="235"/>
      <c r="C481" s="235"/>
      <c r="D481" s="235"/>
      <c r="E481" s="235"/>
      <c r="F481" s="235"/>
      <c r="G481" s="235"/>
      <c r="H481" s="235"/>
      <c r="I481" s="235"/>
      <c r="J481" s="129">
        <v>13</v>
      </c>
      <c r="K481" s="129">
        <v>4</v>
      </c>
      <c r="L481" s="128"/>
      <c r="M481" s="128"/>
    </row>
    <row r="482" spans="1:13" x14ac:dyDescent="0.25">
      <c r="A482" s="242" t="s">
        <v>483</v>
      </c>
      <c r="B482" s="235"/>
      <c r="C482" s="235"/>
      <c r="D482" s="235"/>
      <c r="E482" s="235"/>
      <c r="F482" s="235"/>
      <c r="G482" s="235"/>
      <c r="H482" s="235"/>
      <c r="I482" s="235"/>
      <c r="J482" s="129">
        <v>14</v>
      </c>
      <c r="K482" s="129">
        <v>5</v>
      </c>
      <c r="L482" s="128"/>
      <c r="M482" s="128"/>
    </row>
    <row r="483" spans="1:13" x14ac:dyDescent="0.25">
      <c r="A483" s="242" t="s">
        <v>484</v>
      </c>
      <c r="B483" s="235"/>
      <c r="C483" s="235"/>
      <c r="D483" s="235"/>
      <c r="E483" s="235"/>
      <c r="F483" s="235"/>
      <c r="G483" s="235"/>
      <c r="H483" s="235"/>
      <c r="I483" s="235"/>
      <c r="J483" s="129">
        <v>15</v>
      </c>
      <c r="K483" s="129">
        <v>6</v>
      </c>
      <c r="L483" s="128"/>
      <c r="M483" s="128"/>
    </row>
    <row r="484" spans="1:13" x14ac:dyDescent="0.25">
      <c r="A484" s="242" t="s">
        <v>1381</v>
      </c>
      <c r="B484" s="235"/>
      <c r="C484" s="235"/>
      <c r="D484" s="235"/>
      <c r="E484" s="235"/>
      <c r="F484" s="235"/>
      <c r="G484" s="235"/>
      <c r="H484" s="235"/>
      <c r="I484" s="235"/>
      <c r="J484" s="129">
        <v>6</v>
      </c>
      <c r="K484" s="128"/>
      <c r="L484" s="128"/>
      <c r="M484" s="128"/>
    </row>
    <row r="485" spans="1:13" x14ac:dyDescent="0.25">
      <c r="A485" s="242" t="s">
        <v>1382</v>
      </c>
      <c r="B485" s="235"/>
      <c r="C485" s="235"/>
      <c r="D485" s="235"/>
      <c r="E485" s="235"/>
      <c r="F485" s="235"/>
      <c r="G485" s="235"/>
      <c r="H485" s="235"/>
      <c r="I485" s="235"/>
      <c r="J485" s="129">
        <v>4</v>
      </c>
      <c r="K485" s="128"/>
      <c r="L485" s="128"/>
      <c r="M485" s="128"/>
    </row>
    <row r="486" spans="1:13" x14ac:dyDescent="0.25">
      <c r="A486" s="242" t="s">
        <v>487</v>
      </c>
      <c r="B486" s="235"/>
      <c r="C486" s="235"/>
      <c r="D486" s="235"/>
      <c r="E486" s="235"/>
      <c r="F486" s="235"/>
      <c r="G486" s="235"/>
      <c r="H486" s="235"/>
      <c r="I486" s="235"/>
      <c r="J486" s="129">
        <v>25</v>
      </c>
      <c r="K486" s="128"/>
      <c r="L486" s="128"/>
      <c r="M486" s="128"/>
    </row>
    <row r="487" spans="1:13" x14ac:dyDescent="0.25">
      <c r="A487" s="242" t="s">
        <v>1355</v>
      </c>
      <c r="B487" s="235"/>
      <c r="C487" s="235"/>
      <c r="D487" s="235"/>
      <c r="E487" s="235"/>
      <c r="F487" s="235"/>
      <c r="G487" s="235"/>
      <c r="H487" s="235"/>
      <c r="I487" s="235"/>
      <c r="J487" s="128"/>
      <c r="K487" s="128"/>
      <c r="L487" s="128"/>
      <c r="M487" s="128"/>
    </row>
    <row r="488" spans="1:13" x14ac:dyDescent="0.25">
      <c r="A488" s="242" t="s">
        <v>341</v>
      </c>
      <c r="B488" s="235"/>
      <c r="C488" s="235"/>
      <c r="D488" s="235"/>
      <c r="E488" s="235"/>
      <c r="F488" s="235"/>
      <c r="G488" s="235"/>
      <c r="H488" s="235"/>
      <c r="I488" s="235"/>
      <c r="J488" s="129">
        <v>2109</v>
      </c>
      <c r="K488" s="129">
        <v>476</v>
      </c>
      <c r="L488" s="129">
        <v>1042</v>
      </c>
      <c r="M488" s="129">
        <v>96</v>
      </c>
    </row>
    <row r="489" spans="1:13" x14ac:dyDescent="0.25">
      <c r="A489" s="242" t="s">
        <v>342</v>
      </c>
      <c r="B489" s="235"/>
      <c r="C489" s="235"/>
      <c r="D489" s="235"/>
      <c r="E489" s="235"/>
      <c r="F489" s="235"/>
      <c r="G489" s="235"/>
      <c r="H489" s="235"/>
      <c r="I489" s="235"/>
      <c r="J489" s="129">
        <v>2134</v>
      </c>
      <c r="K489" s="129">
        <v>497</v>
      </c>
      <c r="L489" s="129">
        <v>1046</v>
      </c>
      <c r="M489" s="129">
        <v>100</v>
      </c>
    </row>
    <row r="490" spans="1:13" x14ac:dyDescent="0.25">
      <c r="A490" s="242" t="s">
        <v>1356</v>
      </c>
      <c r="B490" s="235"/>
      <c r="C490" s="235"/>
      <c r="D490" s="235"/>
      <c r="E490" s="235"/>
      <c r="F490" s="235"/>
      <c r="G490" s="235"/>
      <c r="H490" s="235"/>
      <c r="I490" s="235"/>
      <c r="J490" s="129">
        <v>2366</v>
      </c>
      <c r="K490" s="129">
        <v>572</v>
      </c>
      <c r="L490" s="129">
        <v>1203</v>
      </c>
      <c r="M490" s="129">
        <v>115</v>
      </c>
    </row>
    <row r="491" spans="1:13" x14ac:dyDescent="0.25">
      <c r="A491" s="242" t="s">
        <v>484</v>
      </c>
      <c r="B491" s="235"/>
      <c r="C491" s="235"/>
      <c r="D491" s="235"/>
      <c r="E491" s="235"/>
      <c r="F491" s="235"/>
      <c r="G491" s="235"/>
      <c r="H491" s="235"/>
      <c r="I491" s="235"/>
      <c r="J491" s="129">
        <v>2721</v>
      </c>
      <c r="K491" s="129">
        <v>686</v>
      </c>
      <c r="L491" s="129">
        <v>1444</v>
      </c>
      <c r="M491" s="129">
        <v>138</v>
      </c>
    </row>
    <row r="492" spans="1:13" x14ac:dyDescent="0.25">
      <c r="A492" s="242" t="s">
        <v>1383</v>
      </c>
      <c r="B492" s="235"/>
      <c r="C492" s="235"/>
      <c r="D492" s="235"/>
      <c r="E492" s="235"/>
      <c r="F492" s="235"/>
      <c r="G492" s="235"/>
      <c r="H492" s="235"/>
      <c r="I492" s="235"/>
      <c r="J492" s="129">
        <v>906</v>
      </c>
      <c r="K492" s="128"/>
      <c r="L492" s="128"/>
      <c r="M492" s="128"/>
    </row>
    <row r="493" spans="1:13" x14ac:dyDescent="0.25">
      <c r="A493" s="242" t="s">
        <v>1384</v>
      </c>
      <c r="B493" s="235"/>
      <c r="C493" s="235"/>
      <c r="D493" s="235"/>
      <c r="E493" s="235"/>
      <c r="F493" s="235"/>
      <c r="G493" s="235"/>
      <c r="H493" s="235"/>
      <c r="I493" s="235"/>
      <c r="J493" s="129">
        <v>577</v>
      </c>
      <c r="K493" s="128"/>
      <c r="L493" s="128"/>
      <c r="M493" s="128"/>
    </row>
    <row r="494" spans="1:13" x14ac:dyDescent="0.25">
      <c r="A494" s="242" t="s">
        <v>487</v>
      </c>
      <c r="B494" s="235"/>
      <c r="C494" s="235"/>
      <c r="D494" s="235"/>
      <c r="E494" s="235"/>
      <c r="F494" s="235"/>
      <c r="G494" s="235"/>
      <c r="H494" s="235"/>
      <c r="I494" s="235"/>
      <c r="J494" s="129">
        <v>4204</v>
      </c>
      <c r="K494" s="128"/>
      <c r="L494" s="128"/>
      <c r="M494" s="128"/>
    </row>
    <row r="495" spans="1:13" x14ac:dyDescent="0.25">
      <c r="A495" s="242" t="s">
        <v>1385</v>
      </c>
      <c r="B495" s="235"/>
      <c r="C495" s="235"/>
      <c r="D495" s="235"/>
      <c r="E495" s="235"/>
      <c r="F495" s="235"/>
      <c r="G495" s="235"/>
      <c r="H495" s="235"/>
      <c r="I495" s="235"/>
      <c r="J495" s="128"/>
      <c r="K495" s="128"/>
      <c r="L495" s="128"/>
      <c r="M495" s="128"/>
    </row>
    <row r="496" spans="1:13" x14ac:dyDescent="0.25">
      <c r="A496" s="242" t="s">
        <v>341</v>
      </c>
      <c r="B496" s="235"/>
      <c r="C496" s="235"/>
      <c r="D496" s="235"/>
      <c r="E496" s="235"/>
      <c r="F496" s="235"/>
      <c r="G496" s="235"/>
      <c r="H496" s="235"/>
      <c r="I496" s="235"/>
      <c r="J496" s="129">
        <v>2329</v>
      </c>
      <c r="K496" s="129">
        <v>98</v>
      </c>
      <c r="L496" s="129">
        <v>63</v>
      </c>
      <c r="M496" s="128"/>
    </row>
    <row r="497" spans="1:13" x14ac:dyDescent="0.25">
      <c r="A497" s="242" t="s">
        <v>342</v>
      </c>
      <c r="B497" s="235"/>
      <c r="C497" s="235"/>
      <c r="D497" s="235"/>
      <c r="E497" s="235"/>
      <c r="F497" s="235"/>
      <c r="G497" s="235"/>
      <c r="H497" s="235"/>
      <c r="I497" s="235"/>
      <c r="J497" s="129">
        <v>2333</v>
      </c>
      <c r="K497" s="129">
        <v>102</v>
      </c>
      <c r="L497" s="129">
        <v>63</v>
      </c>
      <c r="M497" s="128"/>
    </row>
    <row r="498" spans="1:13" x14ac:dyDescent="0.25">
      <c r="A498" s="242" t="s">
        <v>483</v>
      </c>
      <c r="B498" s="235"/>
      <c r="C498" s="235"/>
      <c r="D498" s="235"/>
      <c r="E498" s="235"/>
      <c r="F498" s="235"/>
      <c r="G498" s="235"/>
      <c r="H498" s="235"/>
      <c r="I498" s="235"/>
      <c r="J498" s="129">
        <v>2391</v>
      </c>
      <c r="K498" s="129">
        <v>138</v>
      </c>
      <c r="L498" s="129">
        <v>85</v>
      </c>
      <c r="M498" s="128"/>
    </row>
    <row r="499" spans="1:13" x14ac:dyDescent="0.25">
      <c r="A499" s="242" t="s">
        <v>484</v>
      </c>
      <c r="B499" s="235"/>
      <c r="C499" s="235"/>
      <c r="D499" s="235"/>
      <c r="E499" s="235"/>
      <c r="F499" s="235"/>
      <c r="G499" s="235"/>
      <c r="H499" s="235"/>
      <c r="I499" s="235"/>
      <c r="J499" s="129">
        <v>2436</v>
      </c>
      <c r="K499" s="129">
        <v>166</v>
      </c>
      <c r="L499" s="129">
        <v>102</v>
      </c>
      <c r="M499" s="128"/>
    </row>
    <row r="500" spans="1:13" x14ac:dyDescent="0.25">
      <c r="A500" s="242" t="s">
        <v>1386</v>
      </c>
      <c r="B500" s="235"/>
      <c r="C500" s="235"/>
      <c r="D500" s="235"/>
      <c r="E500" s="235"/>
      <c r="F500" s="235"/>
      <c r="G500" s="235"/>
      <c r="H500" s="235"/>
      <c r="I500" s="235"/>
      <c r="J500" s="129">
        <v>166</v>
      </c>
      <c r="K500" s="128"/>
      <c r="L500" s="128"/>
      <c r="M500" s="128"/>
    </row>
    <row r="501" spans="1:13" x14ac:dyDescent="0.25">
      <c r="A501" s="242" t="s">
        <v>1387</v>
      </c>
      <c r="B501" s="235"/>
      <c r="C501" s="235"/>
      <c r="D501" s="235"/>
      <c r="E501" s="235"/>
      <c r="F501" s="235"/>
      <c r="G501" s="235"/>
      <c r="H501" s="235"/>
      <c r="I501" s="235"/>
      <c r="J501" s="129">
        <v>116</v>
      </c>
      <c r="K501" s="128"/>
      <c r="L501" s="128"/>
      <c r="M501" s="128"/>
    </row>
    <row r="502" spans="1:13" x14ac:dyDescent="0.25">
      <c r="A502" s="242" t="s">
        <v>487</v>
      </c>
      <c r="B502" s="235"/>
      <c r="C502" s="235"/>
      <c r="D502" s="235"/>
      <c r="E502" s="235"/>
      <c r="F502" s="235"/>
      <c r="G502" s="235"/>
      <c r="H502" s="235"/>
      <c r="I502" s="235"/>
      <c r="J502" s="129">
        <v>2718</v>
      </c>
      <c r="K502" s="128"/>
      <c r="L502" s="128"/>
      <c r="M502" s="128"/>
    </row>
    <row r="503" spans="1:13" x14ac:dyDescent="0.25">
      <c r="A503" s="242" t="s">
        <v>311</v>
      </c>
      <c r="B503" s="235"/>
      <c r="C503" s="235"/>
      <c r="D503" s="235"/>
      <c r="E503" s="235"/>
      <c r="F503" s="235"/>
      <c r="G503" s="235"/>
      <c r="H503" s="235"/>
      <c r="I503" s="235"/>
      <c r="J503" s="129">
        <v>9012</v>
      </c>
      <c r="K503" s="128"/>
      <c r="L503" s="128"/>
      <c r="M503" s="128"/>
    </row>
    <row r="504" spans="1:13" x14ac:dyDescent="0.25">
      <c r="A504" s="234" t="s">
        <v>1388</v>
      </c>
      <c r="B504" s="235"/>
      <c r="C504" s="235"/>
      <c r="D504" s="235"/>
      <c r="E504" s="235"/>
      <c r="F504" s="235"/>
      <c r="G504" s="235"/>
      <c r="H504" s="235"/>
      <c r="I504" s="235"/>
      <c r="J504" s="131">
        <v>9012</v>
      </c>
      <c r="K504" s="128"/>
      <c r="L504" s="128"/>
      <c r="M504" s="128"/>
    </row>
    <row r="505" spans="1:13" x14ac:dyDescent="0.25">
      <c r="A505" s="242" t="s">
        <v>1389</v>
      </c>
      <c r="B505" s="235"/>
      <c r="C505" s="235"/>
      <c r="D505" s="235"/>
      <c r="E505" s="235"/>
      <c r="F505" s="235"/>
      <c r="G505" s="235"/>
      <c r="H505" s="235"/>
      <c r="I505" s="235"/>
      <c r="J505" s="128"/>
      <c r="K505" s="128"/>
      <c r="L505" s="128"/>
      <c r="M505" s="128"/>
    </row>
    <row r="506" spans="1:13" x14ac:dyDescent="0.25">
      <c r="A506" s="242" t="s">
        <v>1355</v>
      </c>
      <c r="B506" s="235"/>
      <c r="C506" s="235"/>
      <c r="D506" s="235"/>
      <c r="E506" s="235"/>
      <c r="F506" s="235"/>
      <c r="G506" s="235"/>
      <c r="H506" s="235"/>
      <c r="I506" s="235"/>
      <c r="J506" s="128"/>
      <c r="K506" s="128"/>
      <c r="L506" s="128"/>
      <c r="M506" s="128"/>
    </row>
    <row r="507" spans="1:13" x14ac:dyDescent="0.25">
      <c r="A507" s="242" t="s">
        <v>341</v>
      </c>
      <c r="B507" s="235"/>
      <c r="C507" s="235"/>
      <c r="D507" s="235"/>
      <c r="E507" s="235"/>
      <c r="F507" s="235"/>
      <c r="G507" s="235"/>
      <c r="H507" s="235"/>
      <c r="I507" s="235"/>
      <c r="J507" s="129">
        <v>280</v>
      </c>
      <c r="K507" s="129">
        <v>54</v>
      </c>
      <c r="L507" s="129">
        <v>113</v>
      </c>
      <c r="M507" s="129">
        <v>17</v>
      </c>
    </row>
    <row r="508" spans="1:13" x14ac:dyDescent="0.25">
      <c r="A508" s="242" t="s">
        <v>342</v>
      </c>
      <c r="B508" s="235"/>
      <c r="C508" s="235"/>
      <c r="D508" s="235"/>
      <c r="E508" s="235"/>
      <c r="F508" s="235"/>
      <c r="G508" s="235"/>
      <c r="H508" s="235"/>
      <c r="I508" s="235"/>
      <c r="J508" s="129">
        <v>283</v>
      </c>
      <c r="K508" s="129">
        <v>56</v>
      </c>
      <c r="L508" s="129">
        <v>114</v>
      </c>
      <c r="M508" s="129">
        <v>18</v>
      </c>
    </row>
    <row r="509" spans="1:13" x14ac:dyDescent="0.25">
      <c r="A509" s="242" t="s">
        <v>1356</v>
      </c>
      <c r="B509" s="235"/>
      <c r="C509" s="235"/>
      <c r="D509" s="235"/>
      <c r="E509" s="235"/>
      <c r="F509" s="235"/>
      <c r="G509" s="235"/>
      <c r="H509" s="235"/>
      <c r="I509" s="235"/>
      <c r="J509" s="129">
        <v>308</v>
      </c>
      <c r="K509" s="129">
        <v>64</v>
      </c>
      <c r="L509" s="129">
        <v>131</v>
      </c>
      <c r="M509" s="129">
        <v>21</v>
      </c>
    </row>
    <row r="510" spans="1:13" x14ac:dyDescent="0.25">
      <c r="A510" s="242" t="s">
        <v>484</v>
      </c>
      <c r="B510" s="235"/>
      <c r="C510" s="235"/>
      <c r="D510" s="235"/>
      <c r="E510" s="235"/>
      <c r="F510" s="235"/>
      <c r="G510" s="235"/>
      <c r="H510" s="235"/>
      <c r="I510" s="235"/>
      <c r="J510" s="129">
        <v>347</v>
      </c>
      <c r="K510" s="129">
        <v>77</v>
      </c>
      <c r="L510" s="129">
        <v>157</v>
      </c>
      <c r="M510" s="129">
        <v>25</v>
      </c>
    </row>
    <row r="511" spans="1:13" x14ac:dyDescent="0.25">
      <c r="A511" s="242" t="s">
        <v>1390</v>
      </c>
      <c r="B511" s="235"/>
      <c r="C511" s="235"/>
      <c r="D511" s="235"/>
      <c r="E511" s="235"/>
      <c r="F511" s="235"/>
      <c r="G511" s="235"/>
      <c r="H511" s="235"/>
      <c r="I511" s="235"/>
      <c r="J511" s="129">
        <v>112</v>
      </c>
      <c r="K511" s="128"/>
      <c r="L511" s="128"/>
      <c r="M511" s="128"/>
    </row>
    <row r="512" spans="1:13" x14ac:dyDescent="0.25">
      <c r="A512" s="242" t="s">
        <v>1391</v>
      </c>
      <c r="B512" s="235"/>
      <c r="C512" s="235"/>
      <c r="D512" s="235"/>
      <c r="E512" s="235"/>
      <c r="F512" s="235"/>
      <c r="G512" s="235"/>
      <c r="H512" s="235"/>
      <c r="I512" s="235"/>
      <c r="J512" s="129">
        <v>71</v>
      </c>
      <c r="K512" s="128"/>
      <c r="L512" s="128"/>
      <c r="M512" s="128"/>
    </row>
    <row r="513" spans="1:13" x14ac:dyDescent="0.25">
      <c r="A513" s="242" t="s">
        <v>487</v>
      </c>
      <c r="B513" s="235"/>
      <c r="C513" s="235"/>
      <c r="D513" s="235"/>
      <c r="E513" s="235"/>
      <c r="F513" s="235"/>
      <c r="G513" s="235"/>
      <c r="H513" s="235"/>
      <c r="I513" s="235"/>
      <c r="J513" s="129">
        <v>530</v>
      </c>
      <c r="K513" s="128"/>
      <c r="L513" s="128"/>
      <c r="M513" s="128"/>
    </row>
    <row r="514" spans="1:13" x14ac:dyDescent="0.25">
      <c r="A514" s="242" t="s">
        <v>1346</v>
      </c>
      <c r="B514" s="235"/>
      <c r="C514" s="235"/>
      <c r="D514" s="235"/>
      <c r="E514" s="235"/>
      <c r="F514" s="235"/>
      <c r="G514" s="235"/>
      <c r="H514" s="235"/>
      <c r="I514" s="235"/>
      <c r="J514" s="128"/>
      <c r="K514" s="128"/>
      <c r="L514" s="128"/>
      <c r="M514" s="128"/>
    </row>
    <row r="515" spans="1:13" x14ac:dyDescent="0.25">
      <c r="A515" s="242" t="s">
        <v>341</v>
      </c>
      <c r="B515" s="235"/>
      <c r="C515" s="235"/>
      <c r="D515" s="235"/>
      <c r="E515" s="235"/>
      <c r="F515" s="235"/>
      <c r="G515" s="235"/>
      <c r="H515" s="235"/>
      <c r="I515" s="235"/>
      <c r="J515" s="129">
        <v>139</v>
      </c>
      <c r="K515" s="128"/>
      <c r="L515" s="128"/>
      <c r="M515" s="128"/>
    </row>
    <row r="516" spans="1:13" x14ac:dyDescent="0.25">
      <c r="A516" s="242" t="s">
        <v>342</v>
      </c>
      <c r="B516" s="235"/>
      <c r="C516" s="235"/>
      <c r="D516" s="235"/>
      <c r="E516" s="235"/>
      <c r="F516" s="235"/>
      <c r="G516" s="235"/>
      <c r="H516" s="235"/>
      <c r="I516" s="235"/>
      <c r="J516" s="129">
        <v>139</v>
      </c>
      <c r="K516" s="128"/>
      <c r="L516" s="128"/>
      <c r="M516" s="128"/>
    </row>
    <row r="517" spans="1:13" x14ac:dyDescent="0.25">
      <c r="A517" s="242" t="s">
        <v>1347</v>
      </c>
      <c r="B517" s="235"/>
      <c r="C517" s="235"/>
      <c r="D517" s="235"/>
      <c r="E517" s="235"/>
      <c r="F517" s="235"/>
      <c r="G517" s="235"/>
      <c r="H517" s="235"/>
      <c r="I517" s="235"/>
      <c r="J517" s="128"/>
      <c r="K517" s="128"/>
      <c r="L517" s="128"/>
      <c r="M517" s="128"/>
    </row>
    <row r="518" spans="1:13" x14ac:dyDescent="0.25">
      <c r="A518" s="242" t="s">
        <v>341</v>
      </c>
      <c r="B518" s="235"/>
      <c r="C518" s="235"/>
      <c r="D518" s="235"/>
      <c r="E518" s="235"/>
      <c r="F518" s="235"/>
      <c r="G518" s="235"/>
      <c r="H518" s="235"/>
      <c r="I518" s="235"/>
      <c r="J518" s="129">
        <v>4686</v>
      </c>
      <c r="K518" s="129">
        <v>595</v>
      </c>
      <c r="L518" s="129">
        <v>887</v>
      </c>
      <c r="M518" s="129">
        <v>101</v>
      </c>
    </row>
    <row r="519" spans="1:13" x14ac:dyDescent="0.25">
      <c r="A519" s="242" t="s">
        <v>342</v>
      </c>
      <c r="B519" s="235"/>
      <c r="C519" s="235"/>
      <c r="D519" s="235"/>
      <c r="E519" s="235"/>
      <c r="F519" s="235"/>
      <c r="G519" s="235"/>
      <c r="H519" s="235"/>
      <c r="I519" s="235"/>
      <c r="J519" s="129">
        <v>4716</v>
      </c>
      <c r="K519" s="129">
        <v>621</v>
      </c>
      <c r="L519" s="129">
        <v>891</v>
      </c>
      <c r="M519" s="129">
        <v>105</v>
      </c>
    </row>
    <row r="520" spans="1:13" x14ac:dyDescent="0.25">
      <c r="A520" s="242" t="s">
        <v>483</v>
      </c>
      <c r="B520" s="235"/>
      <c r="C520" s="235"/>
      <c r="D520" s="235"/>
      <c r="E520" s="235"/>
      <c r="F520" s="235"/>
      <c r="G520" s="235"/>
      <c r="H520" s="235"/>
      <c r="I520" s="235"/>
      <c r="J520" s="129">
        <v>5245</v>
      </c>
      <c r="K520" s="129">
        <v>838</v>
      </c>
      <c r="L520" s="129">
        <v>1203</v>
      </c>
      <c r="M520" s="129">
        <v>142</v>
      </c>
    </row>
    <row r="521" spans="1:13" x14ac:dyDescent="0.25">
      <c r="A521" s="242" t="s">
        <v>484</v>
      </c>
      <c r="B521" s="235"/>
      <c r="C521" s="235"/>
      <c r="D521" s="235"/>
      <c r="E521" s="235"/>
      <c r="F521" s="235"/>
      <c r="G521" s="235"/>
      <c r="H521" s="235"/>
      <c r="I521" s="235"/>
      <c r="J521" s="129">
        <v>5654</v>
      </c>
      <c r="K521" s="129">
        <v>1006</v>
      </c>
      <c r="L521" s="129">
        <v>1444</v>
      </c>
      <c r="M521" s="129">
        <v>170</v>
      </c>
    </row>
    <row r="522" spans="1:13" x14ac:dyDescent="0.25">
      <c r="A522" s="242" t="s">
        <v>1392</v>
      </c>
      <c r="B522" s="235"/>
      <c r="C522" s="235"/>
      <c r="D522" s="235"/>
      <c r="E522" s="235"/>
      <c r="F522" s="235"/>
      <c r="G522" s="235"/>
      <c r="H522" s="235"/>
      <c r="I522" s="235"/>
      <c r="J522" s="129">
        <v>1058</v>
      </c>
      <c r="K522" s="128"/>
      <c r="L522" s="128"/>
      <c r="M522" s="128"/>
    </row>
    <row r="523" spans="1:13" x14ac:dyDescent="0.25">
      <c r="A523" s="242" t="s">
        <v>1393</v>
      </c>
      <c r="B523" s="235"/>
      <c r="C523" s="235"/>
      <c r="D523" s="235"/>
      <c r="E523" s="235"/>
      <c r="F523" s="235"/>
      <c r="G523" s="235"/>
      <c r="H523" s="235"/>
      <c r="I523" s="235"/>
      <c r="J523" s="129">
        <v>1000</v>
      </c>
      <c r="K523" s="128"/>
      <c r="L523" s="128"/>
      <c r="M523" s="128"/>
    </row>
    <row r="524" spans="1:13" x14ac:dyDescent="0.25">
      <c r="A524" s="242" t="s">
        <v>487</v>
      </c>
      <c r="B524" s="235"/>
      <c r="C524" s="235"/>
      <c r="D524" s="235"/>
      <c r="E524" s="235"/>
      <c r="F524" s="235"/>
      <c r="G524" s="235"/>
      <c r="H524" s="235"/>
      <c r="I524" s="235"/>
      <c r="J524" s="129">
        <v>7712</v>
      </c>
      <c r="K524" s="128"/>
      <c r="L524" s="128"/>
      <c r="M524" s="128"/>
    </row>
    <row r="525" spans="1:13" x14ac:dyDescent="0.25">
      <c r="A525" s="242" t="s">
        <v>1365</v>
      </c>
      <c r="B525" s="235"/>
      <c r="C525" s="235"/>
      <c r="D525" s="235"/>
      <c r="E525" s="235"/>
      <c r="F525" s="235"/>
      <c r="G525" s="235"/>
      <c r="H525" s="235"/>
      <c r="I525" s="235"/>
      <c r="J525" s="128"/>
      <c r="K525" s="128"/>
      <c r="L525" s="128"/>
      <c r="M525" s="128"/>
    </row>
    <row r="526" spans="1:13" x14ac:dyDescent="0.25">
      <c r="A526" s="242" t="s">
        <v>341</v>
      </c>
      <c r="B526" s="235"/>
      <c r="C526" s="235"/>
      <c r="D526" s="235"/>
      <c r="E526" s="235"/>
      <c r="F526" s="235"/>
      <c r="G526" s="235"/>
      <c r="H526" s="235"/>
      <c r="I526" s="235"/>
      <c r="J526" s="129">
        <v>677</v>
      </c>
      <c r="K526" s="129">
        <v>88</v>
      </c>
      <c r="L526" s="129">
        <v>49</v>
      </c>
      <c r="M526" s="129">
        <v>6</v>
      </c>
    </row>
    <row r="527" spans="1:13" x14ac:dyDescent="0.25">
      <c r="A527" s="242" t="s">
        <v>342</v>
      </c>
      <c r="B527" s="235"/>
      <c r="C527" s="235"/>
      <c r="D527" s="235"/>
      <c r="E527" s="235"/>
      <c r="F527" s="235"/>
      <c r="G527" s="235"/>
      <c r="H527" s="235"/>
      <c r="I527" s="235"/>
      <c r="J527" s="129">
        <v>681</v>
      </c>
      <c r="K527" s="129">
        <v>92</v>
      </c>
      <c r="L527" s="129">
        <v>49</v>
      </c>
      <c r="M527" s="129">
        <v>6</v>
      </c>
    </row>
    <row r="528" spans="1:13" x14ac:dyDescent="0.25">
      <c r="A528" s="242" t="s">
        <v>483</v>
      </c>
      <c r="B528" s="235"/>
      <c r="C528" s="235"/>
      <c r="D528" s="235"/>
      <c r="E528" s="235"/>
      <c r="F528" s="235"/>
      <c r="G528" s="235"/>
      <c r="H528" s="235"/>
      <c r="I528" s="235"/>
      <c r="J528" s="129">
        <v>730</v>
      </c>
      <c r="K528" s="129">
        <v>124</v>
      </c>
      <c r="L528" s="129">
        <v>66</v>
      </c>
      <c r="M528" s="129">
        <v>8</v>
      </c>
    </row>
    <row r="529" spans="1:13" x14ac:dyDescent="0.25">
      <c r="A529" s="242" t="s">
        <v>484</v>
      </c>
      <c r="B529" s="235"/>
      <c r="C529" s="235"/>
      <c r="D529" s="235"/>
      <c r="E529" s="235"/>
      <c r="F529" s="235"/>
      <c r="G529" s="235"/>
      <c r="H529" s="235"/>
      <c r="I529" s="235"/>
      <c r="J529" s="129">
        <v>768</v>
      </c>
      <c r="K529" s="129">
        <v>149</v>
      </c>
      <c r="L529" s="129">
        <v>79</v>
      </c>
      <c r="M529" s="129">
        <v>10</v>
      </c>
    </row>
    <row r="530" spans="1:13" x14ac:dyDescent="0.25">
      <c r="A530" s="242" t="s">
        <v>1394</v>
      </c>
      <c r="B530" s="235"/>
      <c r="C530" s="235"/>
      <c r="D530" s="235"/>
      <c r="E530" s="235"/>
      <c r="F530" s="235"/>
      <c r="G530" s="235"/>
      <c r="H530" s="235"/>
      <c r="I530" s="235"/>
      <c r="J530" s="129">
        <v>167</v>
      </c>
      <c r="K530" s="128"/>
      <c r="L530" s="128"/>
      <c r="M530" s="128"/>
    </row>
    <row r="531" spans="1:13" x14ac:dyDescent="0.25">
      <c r="A531" s="242" t="s">
        <v>1395</v>
      </c>
      <c r="B531" s="235"/>
      <c r="C531" s="235"/>
      <c r="D531" s="235"/>
      <c r="E531" s="235"/>
      <c r="F531" s="235"/>
      <c r="G531" s="235"/>
      <c r="H531" s="235"/>
      <c r="I531" s="235"/>
      <c r="J531" s="129">
        <v>103</v>
      </c>
      <c r="K531" s="128"/>
      <c r="L531" s="128"/>
      <c r="M531" s="128"/>
    </row>
    <row r="532" spans="1:13" x14ac:dyDescent="0.25">
      <c r="A532" s="242" t="s">
        <v>487</v>
      </c>
      <c r="B532" s="235"/>
      <c r="C532" s="235"/>
      <c r="D532" s="235"/>
      <c r="E532" s="235"/>
      <c r="F532" s="235"/>
      <c r="G532" s="235"/>
      <c r="H532" s="235"/>
      <c r="I532" s="235"/>
      <c r="J532" s="129">
        <v>1038</v>
      </c>
      <c r="K532" s="128"/>
      <c r="L532" s="128"/>
      <c r="M532" s="128"/>
    </row>
    <row r="533" spans="1:13" x14ac:dyDescent="0.25">
      <c r="A533" s="242" t="s">
        <v>1352</v>
      </c>
      <c r="B533" s="235"/>
      <c r="C533" s="235"/>
      <c r="D533" s="235"/>
      <c r="E533" s="235"/>
      <c r="F533" s="235"/>
      <c r="G533" s="235"/>
      <c r="H533" s="235"/>
      <c r="I533" s="235"/>
      <c r="J533" s="128"/>
      <c r="K533" s="128"/>
      <c r="L533" s="128"/>
      <c r="M533" s="128"/>
    </row>
    <row r="534" spans="1:13" x14ac:dyDescent="0.25">
      <c r="A534" s="242" t="s">
        <v>341</v>
      </c>
      <c r="B534" s="235"/>
      <c r="C534" s="235"/>
      <c r="D534" s="235"/>
      <c r="E534" s="235"/>
      <c r="F534" s="235"/>
      <c r="G534" s="235"/>
      <c r="H534" s="235"/>
      <c r="I534" s="235"/>
      <c r="J534" s="129">
        <v>158</v>
      </c>
      <c r="K534" s="129">
        <v>55</v>
      </c>
      <c r="L534" s="129">
        <v>4</v>
      </c>
      <c r="M534" s="128"/>
    </row>
    <row r="535" spans="1:13" x14ac:dyDescent="0.25">
      <c r="A535" s="242" t="s">
        <v>342</v>
      </c>
      <c r="B535" s="235"/>
      <c r="C535" s="235"/>
      <c r="D535" s="235"/>
      <c r="E535" s="235"/>
      <c r="F535" s="235"/>
      <c r="G535" s="235"/>
      <c r="H535" s="235"/>
      <c r="I535" s="235"/>
      <c r="J535" s="129">
        <v>160</v>
      </c>
      <c r="K535" s="129">
        <v>57</v>
      </c>
      <c r="L535" s="129">
        <v>4</v>
      </c>
      <c r="M535" s="128"/>
    </row>
    <row r="536" spans="1:13" x14ac:dyDescent="0.25">
      <c r="A536" s="242" t="s">
        <v>483</v>
      </c>
      <c r="B536" s="235"/>
      <c r="C536" s="235"/>
      <c r="D536" s="235"/>
      <c r="E536" s="235"/>
      <c r="F536" s="235"/>
      <c r="G536" s="235"/>
      <c r="H536" s="235"/>
      <c r="I536" s="235"/>
      <c r="J536" s="129">
        <v>181</v>
      </c>
      <c r="K536" s="129">
        <v>77</v>
      </c>
      <c r="L536" s="129">
        <v>5</v>
      </c>
      <c r="M536" s="128"/>
    </row>
    <row r="537" spans="1:13" x14ac:dyDescent="0.25">
      <c r="A537" s="242" t="s">
        <v>484</v>
      </c>
      <c r="B537" s="235"/>
      <c r="C537" s="235"/>
      <c r="D537" s="235"/>
      <c r="E537" s="235"/>
      <c r="F537" s="235"/>
      <c r="G537" s="235"/>
      <c r="H537" s="235"/>
      <c r="I537" s="235"/>
      <c r="J537" s="129">
        <v>197</v>
      </c>
      <c r="K537" s="129">
        <v>92</v>
      </c>
      <c r="L537" s="129">
        <v>6</v>
      </c>
      <c r="M537" s="128"/>
    </row>
    <row r="538" spans="1:13" x14ac:dyDescent="0.25">
      <c r="A538" s="242" t="s">
        <v>1396</v>
      </c>
      <c r="B538" s="235"/>
      <c r="C538" s="235"/>
      <c r="D538" s="235"/>
      <c r="E538" s="235"/>
      <c r="F538" s="235"/>
      <c r="G538" s="235"/>
      <c r="H538" s="235"/>
      <c r="I538" s="235"/>
      <c r="J538" s="129">
        <v>113</v>
      </c>
      <c r="K538" s="128"/>
      <c r="L538" s="128"/>
      <c r="M538" s="128"/>
    </row>
    <row r="539" spans="1:13" x14ac:dyDescent="0.25">
      <c r="A539" s="242" t="s">
        <v>1397</v>
      </c>
      <c r="B539" s="235"/>
      <c r="C539" s="235"/>
      <c r="D539" s="235"/>
      <c r="E539" s="235"/>
      <c r="F539" s="235"/>
      <c r="G539" s="235"/>
      <c r="H539" s="235"/>
      <c r="I539" s="235"/>
      <c r="J539" s="129">
        <v>69</v>
      </c>
      <c r="K539" s="128"/>
      <c r="L539" s="128"/>
      <c r="M539" s="128"/>
    </row>
    <row r="540" spans="1:13" x14ac:dyDescent="0.25">
      <c r="A540" s="242" t="s">
        <v>487</v>
      </c>
      <c r="B540" s="235"/>
      <c r="C540" s="235"/>
      <c r="D540" s="235"/>
      <c r="E540" s="235"/>
      <c r="F540" s="235"/>
      <c r="G540" s="235"/>
      <c r="H540" s="235"/>
      <c r="I540" s="235"/>
      <c r="J540" s="129">
        <v>379</v>
      </c>
      <c r="K540" s="128"/>
      <c r="L540" s="128"/>
      <c r="M540" s="128"/>
    </row>
    <row r="541" spans="1:13" x14ac:dyDescent="0.25">
      <c r="A541" s="242" t="s">
        <v>1350</v>
      </c>
      <c r="B541" s="235"/>
      <c r="C541" s="235"/>
      <c r="D541" s="235"/>
      <c r="E541" s="235"/>
      <c r="F541" s="235"/>
      <c r="G541" s="235"/>
      <c r="H541" s="235"/>
      <c r="I541" s="235"/>
      <c r="J541" s="128"/>
      <c r="K541" s="128"/>
      <c r="L541" s="128"/>
      <c r="M541" s="128"/>
    </row>
    <row r="542" spans="1:13" x14ac:dyDescent="0.25">
      <c r="A542" s="242" t="s">
        <v>341</v>
      </c>
      <c r="B542" s="235"/>
      <c r="C542" s="235"/>
      <c r="D542" s="235"/>
      <c r="E542" s="235"/>
      <c r="F542" s="235"/>
      <c r="G542" s="235"/>
      <c r="H542" s="235"/>
      <c r="I542" s="235"/>
      <c r="J542" s="129">
        <v>59</v>
      </c>
      <c r="K542" s="129">
        <v>59</v>
      </c>
      <c r="L542" s="128"/>
      <c r="M542" s="128"/>
    </row>
    <row r="543" spans="1:13" x14ac:dyDescent="0.25">
      <c r="A543" s="242" t="s">
        <v>342</v>
      </c>
      <c r="B543" s="235"/>
      <c r="C543" s="235"/>
      <c r="D543" s="235"/>
      <c r="E543" s="235"/>
      <c r="F543" s="235"/>
      <c r="G543" s="235"/>
      <c r="H543" s="235"/>
      <c r="I543" s="235"/>
      <c r="J543" s="129">
        <v>62</v>
      </c>
      <c r="K543" s="129">
        <v>62</v>
      </c>
      <c r="L543" s="128"/>
      <c r="M543" s="128"/>
    </row>
    <row r="544" spans="1:13" x14ac:dyDescent="0.25">
      <c r="A544" s="242" t="s">
        <v>1351</v>
      </c>
      <c r="B544" s="235"/>
      <c r="C544" s="235"/>
      <c r="D544" s="235"/>
      <c r="E544" s="235"/>
      <c r="F544" s="235"/>
      <c r="G544" s="235"/>
      <c r="H544" s="235"/>
      <c r="I544" s="235"/>
      <c r="J544" s="128"/>
      <c r="K544" s="128"/>
      <c r="L544" s="128"/>
      <c r="M544" s="128"/>
    </row>
    <row r="545" spans="1:13" x14ac:dyDescent="0.25">
      <c r="A545" s="242" t="s">
        <v>341</v>
      </c>
      <c r="B545" s="235"/>
      <c r="C545" s="235"/>
      <c r="D545" s="235"/>
      <c r="E545" s="235"/>
      <c r="F545" s="235"/>
      <c r="G545" s="235"/>
      <c r="H545" s="235"/>
      <c r="I545" s="235"/>
      <c r="J545" s="129">
        <v>33</v>
      </c>
      <c r="K545" s="128"/>
      <c r="L545" s="129">
        <v>33</v>
      </c>
      <c r="M545" s="128"/>
    </row>
    <row r="546" spans="1:13" x14ac:dyDescent="0.25">
      <c r="A546" s="242" t="s">
        <v>342</v>
      </c>
      <c r="B546" s="235"/>
      <c r="C546" s="235"/>
      <c r="D546" s="235"/>
      <c r="E546" s="235"/>
      <c r="F546" s="235"/>
      <c r="G546" s="235"/>
      <c r="H546" s="235"/>
      <c r="I546" s="235"/>
      <c r="J546" s="129">
        <v>33</v>
      </c>
      <c r="K546" s="128"/>
      <c r="L546" s="129">
        <v>33</v>
      </c>
      <c r="M546" s="128"/>
    </row>
    <row r="547" spans="1:13" x14ac:dyDescent="0.25">
      <c r="A547" s="242" t="s">
        <v>311</v>
      </c>
      <c r="B547" s="235"/>
      <c r="C547" s="235"/>
      <c r="D547" s="235"/>
      <c r="E547" s="235"/>
      <c r="F547" s="235"/>
      <c r="G547" s="235"/>
      <c r="H547" s="235"/>
      <c r="I547" s="235"/>
      <c r="J547" s="129">
        <v>9893</v>
      </c>
      <c r="K547" s="128"/>
      <c r="L547" s="128"/>
      <c r="M547" s="128"/>
    </row>
    <row r="548" spans="1:13" x14ac:dyDescent="0.25">
      <c r="A548" s="234" t="s">
        <v>1398</v>
      </c>
      <c r="B548" s="235"/>
      <c r="C548" s="235"/>
      <c r="D548" s="235"/>
      <c r="E548" s="235"/>
      <c r="F548" s="235"/>
      <c r="G548" s="235"/>
      <c r="H548" s="235"/>
      <c r="I548" s="235"/>
      <c r="J548" s="131">
        <v>9893</v>
      </c>
      <c r="K548" s="128"/>
      <c r="L548" s="128"/>
      <c r="M548" s="128"/>
    </row>
    <row r="549" spans="1:13" x14ac:dyDescent="0.25">
      <c r="A549" s="242" t="s">
        <v>1399</v>
      </c>
      <c r="B549" s="235"/>
      <c r="C549" s="235"/>
      <c r="D549" s="235"/>
      <c r="E549" s="235"/>
      <c r="F549" s="235"/>
      <c r="G549" s="235"/>
      <c r="H549" s="235"/>
      <c r="I549" s="235"/>
      <c r="J549" s="128"/>
      <c r="K549" s="128"/>
      <c r="L549" s="128"/>
      <c r="M549" s="128"/>
    </row>
    <row r="550" spans="1:13" x14ac:dyDescent="0.25">
      <c r="A550" s="242" t="s">
        <v>1347</v>
      </c>
      <c r="B550" s="235"/>
      <c r="C550" s="235"/>
      <c r="D550" s="235"/>
      <c r="E550" s="235"/>
      <c r="F550" s="235"/>
      <c r="G550" s="235"/>
      <c r="H550" s="235"/>
      <c r="I550" s="235"/>
      <c r="J550" s="128"/>
      <c r="K550" s="128"/>
      <c r="L550" s="128"/>
      <c r="M550" s="128"/>
    </row>
    <row r="551" spans="1:13" x14ac:dyDescent="0.25">
      <c r="A551" s="242" t="s">
        <v>341</v>
      </c>
      <c r="B551" s="235"/>
      <c r="C551" s="235"/>
      <c r="D551" s="235"/>
      <c r="E551" s="235"/>
      <c r="F551" s="235"/>
      <c r="G551" s="235"/>
      <c r="H551" s="235"/>
      <c r="I551" s="235"/>
      <c r="J551" s="129">
        <v>401</v>
      </c>
      <c r="K551" s="129">
        <v>10</v>
      </c>
      <c r="L551" s="129">
        <v>14</v>
      </c>
      <c r="M551" s="129">
        <v>1</v>
      </c>
    </row>
    <row r="552" spans="1:13" x14ac:dyDescent="0.25">
      <c r="A552" s="242" t="s">
        <v>342</v>
      </c>
      <c r="B552" s="235"/>
      <c r="C552" s="235"/>
      <c r="D552" s="235"/>
      <c r="E552" s="235"/>
      <c r="F552" s="235"/>
      <c r="G552" s="235"/>
      <c r="H552" s="235"/>
      <c r="I552" s="235"/>
      <c r="J552" s="129">
        <v>401</v>
      </c>
      <c r="K552" s="129">
        <v>10</v>
      </c>
      <c r="L552" s="129">
        <v>14</v>
      </c>
      <c r="M552" s="129">
        <v>1</v>
      </c>
    </row>
    <row r="553" spans="1:13" x14ac:dyDescent="0.25">
      <c r="A553" s="242" t="s">
        <v>483</v>
      </c>
      <c r="B553" s="235"/>
      <c r="C553" s="235"/>
      <c r="D553" s="235"/>
      <c r="E553" s="235"/>
      <c r="F553" s="235"/>
      <c r="G553" s="235"/>
      <c r="H553" s="235"/>
      <c r="I553" s="235"/>
      <c r="J553" s="129">
        <v>410</v>
      </c>
      <c r="K553" s="129">
        <v>14</v>
      </c>
      <c r="L553" s="129">
        <v>19</v>
      </c>
      <c r="M553" s="129">
        <v>1</v>
      </c>
    </row>
    <row r="554" spans="1:13" x14ac:dyDescent="0.25">
      <c r="A554" s="242" t="s">
        <v>484</v>
      </c>
      <c r="B554" s="235"/>
      <c r="C554" s="235"/>
      <c r="D554" s="235"/>
      <c r="E554" s="235"/>
      <c r="F554" s="235"/>
      <c r="G554" s="235"/>
      <c r="H554" s="235"/>
      <c r="I554" s="235"/>
      <c r="J554" s="129">
        <v>417</v>
      </c>
      <c r="K554" s="129">
        <v>17</v>
      </c>
      <c r="L554" s="129">
        <v>23</v>
      </c>
      <c r="M554" s="129">
        <v>1</v>
      </c>
    </row>
    <row r="555" spans="1:13" x14ac:dyDescent="0.25">
      <c r="A555" s="242" t="s">
        <v>1400</v>
      </c>
      <c r="B555" s="235"/>
      <c r="C555" s="235"/>
      <c r="D555" s="235"/>
      <c r="E555" s="235"/>
      <c r="F555" s="235"/>
      <c r="G555" s="235"/>
      <c r="H555" s="235"/>
      <c r="I555" s="235"/>
      <c r="J555" s="129">
        <v>16</v>
      </c>
      <c r="K555" s="128"/>
      <c r="L555" s="128"/>
      <c r="M555" s="128"/>
    </row>
    <row r="556" spans="1:13" x14ac:dyDescent="0.25">
      <c r="A556" s="242" t="s">
        <v>1401</v>
      </c>
      <c r="B556" s="235"/>
      <c r="C556" s="235"/>
      <c r="D556" s="235"/>
      <c r="E556" s="235"/>
      <c r="F556" s="235"/>
      <c r="G556" s="235"/>
      <c r="H556" s="235"/>
      <c r="I556" s="235"/>
      <c r="J556" s="129">
        <v>15</v>
      </c>
      <c r="K556" s="128"/>
      <c r="L556" s="128"/>
      <c r="M556" s="128"/>
    </row>
    <row r="557" spans="1:13" x14ac:dyDescent="0.25">
      <c r="A557" s="242" t="s">
        <v>487</v>
      </c>
      <c r="B557" s="235"/>
      <c r="C557" s="235"/>
      <c r="D557" s="235"/>
      <c r="E557" s="235"/>
      <c r="F557" s="235"/>
      <c r="G557" s="235"/>
      <c r="H557" s="235"/>
      <c r="I557" s="235"/>
      <c r="J557" s="129">
        <v>448</v>
      </c>
      <c r="K557" s="128"/>
      <c r="L557" s="128"/>
      <c r="M557" s="128"/>
    </row>
    <row r="558" spans="1:13" x14ac:dyDescent="0.25">
      <c r="A558" s="242" t="s">
        <v>1402</v>
      </c>
      <c r="B558" s="235"/>
      <c r="C558" s="235"/>
      <c r="D558" s="235"/>
      <c r="E558" s="235"/>
      <c r="F558" s="235"/>
      <c r="G558" s="235"/>
      <c r="H558" s="235"/>
      <c r="I558" s="235"/>
      <c r="J558" s="128"/>
      <c r="K558" s="128"/>
      <c r="L558" s="128"/>
      <c r="M558" s="128"/>
    </row>
    <row r="559" spans="1:13" x14ac:dyDescent="0.25">
      <c r="A559" s="242" t="s">
        <v>341</v>
      </c>
      <c r="B559" s="235"/>
      <c r="C559" s="235"/>
      <c r="D559" s="235"/>
      <c r="E559" s="235"/>
      <c r="F559" s="235"/>
      <c r="G559" s="235"/>
      <c r="H559" s="235"/>
      <c r="I559" s="235"/>
      <c r="J559" s="129">
        <v>304</v>
      </c>
      <c r="K559" s="129">
        <v>40</v>
      </c>
      <c r="L559" s="129">
        <v>2</v>
      </c>
      <c r="M559" s="128"/>
    </row>
    <row r="560" spans="1:13" x14ac:dyDescent="0.25">
      <c r="A560" s="242" t="s">
        <v>342</v>
      </c>
      <c r="B560" s="235"/>
      <c r="C560" s="235"/>
      <c r="D560" s="235"/>
      <c r="E560" s="235"/>
      <c r="F560" s="235"/>
      <c r="G560" s="235"/>
      <c r="H560" s="235"/>
      <c r="I560" s="235"/>
      <c r="J560" s="129">
        <v>306</v>
      </c>
      <c r="K560" s="129">
        <v>42</v>
      </c>
      <c r="L560" s="129">
        <v>2</v>
      </c>
      <c r="M560" s="128"/>
    </row>
    <row r="561" spans="1:13" x14ac:dyDescent="0.25">
      <c r="A561" s="242" t="s">
        <v>1356</v>
      </c>
      <c r="B561" s="235"/>
      <c r="C561" s="235"/>
      <c r="D561" s="235"/>
      <c r="E561" s="235"/>
      <c r="F561" s="235"/>
      <c r="G561" s="235"/>
      <c r="H561" s="235"/>
      <c r="I561" s="235"/>
      <c r="J561" s="129">
        <v>312</v>
      </c>
      <c r="K561" s="129">
        <v>48</v>
      </c>
      <c r="L561" s="129">
        <v>2</v>
      </c>
      <c r="M561" s="128"/>
    </row>
    <row r="562" spans="1:13" x14ac:dyDescent="0.25">
      <c r="A562" s="242" t="s">
        <v>484</v>
      </c>
      <c r="B562" s="235"/>
      <c r="C562" s="235"/>
      <c r="D562" s="235"/>
      <c r="E562" s="235"/>
      <c r="F562" s="235"/>
      <c r="G562" s="235"/>
      <c r="H562" s="235"/>
      <c r="I562" s="235"/>
      <c r="J562" s="129">
        <v>322</v>
      </c>
      <c r="K562" s="129">
        <v>58</v>
      </c>
      <c r="L562" s="129">
        <v>2</v>
      </c>
      <c r="M562" s="128"/>
    </row>
    <row r="563" spans="1:13" x14ac:dyDescent="0.25">
      <c r="A563" s="242" t="s">
        <v>1403</v>
      </c>
      <c r="B563" s="235"/>
      <c r="C563" s="235"/>
      <c r="D563" s="235"/>
      <c r="E563" s="235"/>
      <c r="F563" s="235"/>
      <c r="G563" s="235"/>
      <c r="H563" s="235"/>
      <c r="I563" s="235"/>
      <c r="J563" s="129">
        <v>50</v>
      </c>
      <c r="K563" s="128"/>
      <c r="L563" s="128"/>
      <c r="M563" s="128"/>
    </row>
    <row r="564" spans="1:13" x14ac:dyDescent="0.25">
      <c r="A564" s="242" t="s">
        <v>1404</v>
      </c>
      <c r="B564" s="235"/>
      <c r="C564" s="235"/>
      <c r="D564" s="235"/>
      <c r="E564" s="235"/>
      <c r="F564" s="235"/>
      <c r="G564" s="235"/>
      <c r="H564" s="235"/>
      <c r="I564" s="235"/>
      <c r="J564" s="129">
        <v>41</v>
      </c>
      <c r="K564" s="128"/>
      <c r="L564" s="128"/>
      <c r="M564" s="128"/>
    </row>
    <row r="565" spans="1:13" x14ac:dyDescent="0.25">
      <c r="A565" s="242" t="s">
        <v>487</v>
      </c>
      <c r="B565" s="235"/>
      <c r="C565" s="235"/>
      <c r="D565" s="235"/>
      <c r="E565" s="235"/>
      <c r="F565" s="235"/>
      <c r="G565" s="235"/>
      <c r="H565" s="235"/>
      <c r="I565" s="235"/>
      <c r="J565" s="129">
        <v>413</v>
      </c>
      <c r="K565" s="128"/>
      <c r="L565" s="128"/>
      <c r="M565" s="128"/>
    </row>
    <row r="566" spans="1:13" x14ac:dyDescent="0.25">
      <c r="A566" s="242" t="s">
        <v>1355</v>
      </c>
      <c r="B566" s="235"/>
      <c r="C566" s="235"/>
      <c r="D566" s="235"/>
      <c r="E566" s="235"/>
      <c r="F566" s="235"/>
      <c r="G566" s="235"/>
      <c r="H566" s="235"/>
      <c r="I566" s="235"/>
      <c r="J566" s="128"/>
      <c r="K566" s="128"/>
      <c r="L566" s="128"/>
      <c r="M566" s="128"/>
    </row>
    <row r="567" spans="1:13" x14ac:dyDescent="0.25">
      <c r="A567" s="242" t="s">
        <v>341</v>
      </c>
      <c r="B567" s="235"/>
      <c r="C567" s="235"/>
      <c r="D567" s="235"/>
      <c r="E567" s="235"/>
      <c r="F567" s="235"/>
      <c r="G567" s="235"/>
      <c r="H567" s="235"/>
      <c r="I567" s="235"/>
      <c r="J567" s="129">
        <v>155</v>
      </c>
      <c r="K567" s="129">
        <v>24</v>
      </c>
      <c r="L567" s="129">
        <v>131</v>
      </c>
      <c r="M567" s="129">
        <v>12</v>
      </c>
    </row>
    <row r="568" spans="1:13" x14ac:dyDescent="0.25">
      <c r="A568" s="242" t="s">
        <v>342</v>
      </c>
      <c r="B568" s="235"/>
      <c r="C568" s="235"/>
      <c r="D568" s="235"/>
      <c r="E568" s="235"/>
      <c r="F568" s="235"/>
      <c r="G568" s="235"/>
      <c r="H568" s="235"/>
      <c r="I568" s="235"/>
      <c r="J568" s="129">
        <v>157</v>
      </c>
      <c r="K568" s="129">
        <v>25</v>
      </c>
      <c r="L568" s="129">
        <v>132</v>
      </c>
      <c r="M568" s="129">
        <v>13</v>
      </c>
    </row>
    <row r="569" spans="1:13" x14ac:dyDescent="0.25">
      <c r="A569" s="242" t="s">
        <v>1356</v>
      </c>
      <c r="B569" s="235"/>
      <c r="C569" s="235"/>
      <c r="D569" s="235"/>
      <c r="E569" s="235"/>
      <c r="F569" s="235"/>
      <c r="G569" s="235"/>
      <c r="H569" s="235"/>
      <c r="I569" s="235"/>
      <c r="J569" s="129">
        <v>181</v>
      </c>
      <c r="K569" s="129">
        <v>29</v>
      </c>
      <c r="L569" s="129">
        <v>152</v>
      </c>
      <c r="M569" s="129">
        <v>15</v>
      </c>
    </row>
    <row r="570" spans="1:13" x14ac:dyDescent="0.25">
      <c r="A570" s="242" t="s">
        <v>484</v>
      </c>
      <c r="B570" s="235"/>
      <c r="C570" s="235"/>
      <c r="D570" s="235"/>
      <c r="E570" s="235"/>
      <c r="F570" s="235"/>
      <c r="G570" s="235"/>
      <c r="H570" s="235"/>
      <c r="I570" s="235"/>
      <c r="J570" s="129">
        <v>217</v>
      </c>
      <c r="K570" s="129">
        <v>35</v>
      </c>
      <c r="L570" s="129">
        <v>182</v>
      </c>
      <c r="M570" s="129">
        <v>18</v>
      </c>
    </row>
    <row r="571" spans="1:13" x14ac:dyDescent="0.25">
      <c r="A571" s="242" t="s">
        <v>1405</v>
      </c>
      <c r="B571" s="235"/>
      <c r="C571" s="235"/>
      <c r="D571" s="235"/>
      <c r="E571" s="235"/>
      <c r="F571" s="235"/>
      <c r="G571" s="235"/>
      <c r="H571" s="235"/>
      <c r="I571" s="235"/>
      <c r="J571" s="129">
        <v>58</v>
      </c>
      <c r="K571" s="128"/>
      <c r="L571" s="128"/>
      <c r="M571" s="128"/>
    </row>
    <row r="572" spans="1:13" x14ac:dyDescent="0.25">
      <c r="A572" s="242" t="s">
        <v>1406</v>
      </c>
      <c r="B572" s="235"/>
      <c r="C572" s="235"/>
      <c r="D572" s="235"/>
      <c r="E572" s="235"/>
      <c r="F572" s="235"/>
      <c r="G572" s="235"/>
      <c r="H572" s="235"/>
      <c r="I572" s="235"/>
      <c r="J572" s="129">
        <v>37</v>
      </c>
      <c r="K572" s="128"/>
      <c r="L572" s="128"/>
      <c r="M572" s="128"/>
    </row>
    <row r="573" spans="1:13" x14ac:dyDescent="0.25">
      <c r="A573" s="242" t="s">
        <v>487</v>
      </c>
      <c r="B573" s="235"/>
      <c r="C573" s="235"/>
      <c r="D573" s="235"/>
      <c r="E573" s="235"/>
      <c r="F573" s="235"/>
      <c r="G573" s="235"/>
      <c r="H573" s="235"/>
      <c r="I573" s="235"/>
      <c r="J573" s="129">
        <v>312</v>
      </c>
      <c r="K573" s="128"/>
      <c r="L573" s="128"/>
      <c r="M573" s="128"/>
    </row>
    <row r="574" spans="1:13" x14ac:dyDescent="0.25">
      <c r="A574" s="242" t="s">
        <v>1350</v>
      </c>
      <c r="B574" s="235"/>
      <c r="C574" s="235"/>
      <c r="D574" s="235"/>
      <c r="E574" s="235"/>
      <c r="F574" s="235"/>
      <c r="G574" s="235"/>
      <c r="H574" s="235"/>
      <c r="I574" s="235"/>
      <c r="J574" s="128"/>
      <c r="K574" s="128"/>
      <c r="L574" s="128"/>
      <c r="M574" s="128"/>
    </row>
    <row r="575" spans="1:13" x14ac:dyDescent="0.25">
      <c r="A575" s="242" t="s">
        <v>341</v>
      </c>
      <c r="B575" s="235"/>
      <c r="C575" s="235"/>
      <c r="D575" s="235"/>
      <c r="E575" s="235"/>
      <c r="F575" s="235"/>
      <c r="G575" s="235"/>
      <c r="H575" s="235"/>
      <c r="I575" s="235"/>
      <c r="J575" s="129">
        <v>7</v>
      </c>
      <c r="K575" s="129">
        <v>7</v>
      </c>
      <c r="L575" s="128"/>
      <c r="M575" s="128"/>
    </row>
    <row r="576" spans="1:13" x14ac:dyDescent="0.25">
      <c r="A576" s="242" t="s">
        <v>342</v>
      </c>
      <c r="B576" s="235"/>
      <c r="C576" s="235"/>
      <c r="D576" s="235"/>
      <c r="E576" s="235"/>
      <c r="F576" s="235"/>
      <c r="G576" s="235"/>
      <c r="H576" s="235"/>
      <c r="I576" s="235"/>
      <c r="J576" s="129">
        <v>7</v>
      </c>
      <c r="K576" s="129">
        <v>7</v>
      </c>
      <c r="L576" s="128"/>
      <c r="M576" s="128"/>
    </row>
    <row r="577" spans="1:13" x14ac:dyDescent="0.25">
      <c r="A577" s="242" t="s">
        <v>1351</v>
      </c>
      <c r="B577" s="235"/>
      <c r="C577" s="235"/>
      <c r="D577" s="235"/>
      <c r="E577" s="235"/>
      <c r="F577" s="235"/>
      <c r="G577" s="235"/>
      <c r="H577" s="235"/>
      <c r="I577" s="235"/>
      <c r="J577" s="128"/>
      <c r="K577" s="128"/>
      <c r="L577" s="128"/>
      <c r="M577" s="128"/>
    </row>
    <row r="578" spans="1:13" x14ac:dyDescent="0.25">
      <c r="A578" s="242" t="s">
        <v>341</v>
      </c>
      <c r="B578" s="235"/>
      <c r="C578" s="235"/>
      <c r="D578" s="235"/>
      <c r="E578" s="235"/>
      <c r="F578" s="235"/>
      <c r="G578" s="235"/>
      <c r="H578" s="235"/>
      <c r="I578" s="235"/>
      <c r="J578" s="129">
        <v>4</v>
      </c>
      <c r="K578" s="128"/>
      <c r="L578" s="129">
        <v>4</v>
      </c>
      <c r="M578" s="128"/>
    </row>
    <row r="579" spans="1:13" x14ac:dyDescent="0.25">
      <c r="A579" s="242" t="s">
        <v>342</v>
      </c>
      <c r="B579" s="235"/>
      <c r="C579" s="235"/>
      <c r="D579" s="235"/>
      <c r="E579" s="235"/>
      <c r="F579" s="235"/>
      <c r="G579" s="235"/>
      <c r="H579" s="235"/>
      <c r="I579" s="235"/>
      <c r="J579" s="129">
        <v>4</v>
      </c>
      <c r="K579" s="128"/>
      <c r="L579" s="129">
        <v>4</v>
      </c>
      <c r="M579" s="128"/>
    </row>
    <row r="580" spans="1:13" x14ac:dyDescent="0.25">
      <c r="A580" s="242" t="s">
        <v>1352</v>
      </c>
      <c r="B580" s="235"/>
      <c r="C580" s="235"/>
      <c r="D580" s="235"/>
      <c r="E580" s="235"/>
      <c r="F580" s="235"/>
      <c r="G580" s="235"/>
      <c r="H580" s="235"/>
      <c r="I580" s="235"/>
      <c r="J580" s="128"/>
      <c r="K580" s="128"/>
      <c r="L580" s="128"/>
      <c r="M580" s="128"/>
    </row>
    <row r="581" spans="1:13" x14ac:dyDescent="0.25">
      <c r="A581" s="242" t="s">
        <v>341</v>
      </c>
      <c r="B581" s="235"/>
      <c r="C581" s="235"/>
      <c r="D581" s="235"/>
      <c r="E581" s="235"/>
      <c r="F581" s="235"/>
      <c r="G581" s="235"/>
      <c r="H581" s="235"/>
      <c r="I581" s="235"/>
      <c r="J581" s="129">
        <v>179</v>
      </c>
      <c r="K581" s="129">
        <v>70</v>
      </c>
      <c r="L581" s="129">
        <v>8</v>
      </c>
      <c r="M581" s="129">
        <v>1</v>
      </c>
    </row>
    <row r="582" spans="1:13" x14ac:dyDescent="0.25">
      <c r="A582" s="242" t="s">
        <v>342</v>
      </c>
      <c r="B582" s="235"/>
      <c r="C582" s="235"/>
      <c r="D582" s="235"/>
      <c r="E582" s="235"/>
      <c r="F582" s="235"/>
      <c r="G582" s="235"/>
      <c r="H582" s="235"/>
      <c r="I582" s="235"/>
      <c r="J582" s="129">
        <v>182</v>
      </c>
      <c r="K582" s="129">
        <v>73</v>
      </c>
      <c r="L582" s="129">
        <v>8</v>
      </c>
      <c r="M582" s="129">
        <v>1</v>
      </c>
    </row>
    <row r="583" spans="1:13" x14ac:dyDescent="0.25">
      <c r="A583" s="242" t="s">
        <v>483</v>
      </c>
      <c r="B583" s="235"/>
      <c r="C583" s="235"/>
      <c r="D583" s="235"/>
      <c r="E583" s="235"/>
      <c r="F583" s="235"/>
      <c r="G583" s="235"/>
      <c r="H583" s="235"/>
      <c r="I583" s="235"/>
      <c r="J583" s="129">
        <v>211</v>
      </c>
      <c r="K583" s="129">
        <v>99</v>
      </c>
      <c r="L583" s="129">
        <v>11</v>
      </c>
      <c r="M583" s="129">
        <v>1</v>
      </c>
    </row>
    <row r="584" spans="1:13" x14ac:dyDescent="0.25">
      <c r="A584" s="242" t="s">
        <v>484</v>
      </c>
      <c r="B584" s="235"/>
      <c r="C584" s="235"/>
      <c r="D584" s="235"/>
      <c r="E584" s="235"/>
      <c r="F584" s="235"/>
      <c r="G584" s="235"/>
      <c r="H584" s="235"/>
      <c r="I584" s="235"/>
      <c r="J584" s="129">
        <v>233</v>
      </c>
      <c r="K584" s="129">
        <v>119</v>
      </c>
      <c r="L584" s="129">
        <v>13</v>
      </c>
      <c r="M584" s="129">
        <v>1</v>
      </c>
    </row>
    <row r="585" spans="1:13" x14ac:dyDescent="0.25">
      <c r="A585" s="242" t="s">
        <v>1376</v>
      </c>
      <c r="B585" s="235"/>
      <c r="C585" s="235"/>
      <c r="D585" s="235"/>
      <c r="E585" s="235"/>
      <c r="F585" s="235"/>
      <c r="G585" s="235"/>
      <c r="H585" s="235"/>
      <c r="I585" s="235"/>
      <c r="J585" s="129">
        <v>148</v>
      </c>
      <c r="K585" s="128"/>
      <c r="L585" s="128"/>
      <c r="M585" s="128"/>
    </row>
    <row r="586" spans="1:13" x14ac:dyDescent="0.25">
      <c r="A586" s="242" t="s">
        <v>1377</v>
      </c>
      <c r="B586" s="235"/>
      <c r="C586" s="235"/>
      <c r="D586" s="235"/>
      <c r="E586" s="235"/>
      <c r="F586" s="235"/>
      <c r="G586" s="235"/>
      <c r="H586" s="235"/>
      <c r="I586" s="235"/>
      <c r="J586" s="129">
        <v>90</v>
      </c>
      <c r="K586" s="128"/>
      <c r="L586" s="128"/>
      <c r="M586" s="128"/>
    </row>
    <row r="587" spans="1:13" x14ac:dyDescent="0.25">
      <c r="A587" s="242" t="s">
        <v>487</v>
      </c>
      <c r="B587" s="235"/>
      <c r="C587" s="235"/>
      <c r="D587" s="235"/>
      <c r="E587" s="235"/>
      <c r="F587" s="235"/>
      <c r="G587" s="235"/>
      <c r="H587" s="235"/>
      <c r="I587" s="235"/>
      <c r="J587" s="129">
        <v>471</v>
      </c>
      <c r="K587" s="128"/>
      <c r="L587" s="128"/>
      <c r="M587" s="128"/>
    </row>
    <row r="588" spans="1:13" x14ac:dyDescent="0.25">
      <c r="A588" s="242" t="s">
        <v>311</v>
      </c>
      <c r="B588" s="235"/>
      <c r="C588" s="235"/>
      <c r="D588" s="235"/>
      <c r="E588" s="235"/>
      <c r="F588" s="235"/>
      <c r="G588" s="235"/>
      <c r="H588" s="235"/>
      <c r="I588" s="235"/>
      <c r="J588" s="129">
        <v>1655</v>
      </c>
      <c r="K588" s="128"/>
      <c r="L588" s="128"/>
      <c r="M588" s="128"/>
    </row>
    <row r="589" spans="1:13" x14ac:dyDescent="0.25">
      <c r="A589" s="234" t="s">
        <v>1407</v>
      </c>
      <c r="B589" s="235"/>
      <c r="C589" s="235"/>
      <c r="D589" s="235"/>
      <c r="E589" s="235"/>
      <c r="F589" s="235"/>
      <c r="G589" s="235"/>
      <c r="H589" s="235"/>
      <c r="I589" s="235"/>
      <c r="J589" s="131">
        <v>1655</v>
      </c>
      <c r="K589" s="128"/>
      <c r="L589" s="128"/>
      <c r="M589" s="128"/>
    </row>
    <row r="590" spans="1:13" x14ac:dyDescent="0.25">
      <c r="A590" s="242" t="s">
        <v>1408</v>
      </c>
      <c r="B590" s="235"/>
      <c r="C590" s="235"/>
      <c r="D590" s="235"/>
      <c r="E590" s="235"/>
      <c r="F590" s="235"/>
      <c r="G590" s="235"/>
      <c r="H590" s="235"/>
      <c r="I590" s="235"/>
      <c r="J590" s="128"/>
      <c r="K590" s="128"/>
      <c r="L590" s="128"/>
      <c r="M590" s="128"/>
    </row>
    <row r="591" spans="1:13" x14ac:dyDescent="0.25">
      <c r="A591" s="242" t="s">
        <v>1352</v>
      </c>
      <c r="B591" s="235"/>
      <c r="C591" s="235"/>
      <c r="D591" s="235"/>
      <c r="E591" s="235"/>
      <c r="F591" s="235"/>
      <c r="G591" s="235"/>
      <c r="H591" s="235"/>
      <c r="I591" s="235"/>
      <c r="J591" s="128"/>
      <c r="K591" s="128"/>
      <c r="L591" s="128"/>
      <c r="M591" s="128"/>
    </row>
    <row r="592" spans="1:13" x14ac:dyDescent="0.25">
      <c r="A592" s="242" t="s">
        <v>341</v>
      </c>
      <c r="B592" s="235"/>
      <c r="C592" s="235"/>
      <c r="D592" s="235"/>
      <c r="E592" s="235"/>
      <c r="F592" s="235"/>
      <c r="G592" s="235"/>
      <c r="H592" s="235"/>
      <c r="I592" s="235"/>
      <c r="J592" s="129">
        <v>8</v>
      </c>
      <c r="K592" s="129">
        <v>1</v>
      </c>
      <c r="L592" s="129">
        <v>1</v>
      </c>
      <c r="M592" s="128"/>
    </row>
    <row r="593" spans="1:13" x14ac:dyDescent="0.25">
      <c r="A593" s="242" t="s">
        <v>342</v>
      </c>
      <c r="B593" s="235"/>
      <c r="C593" s="235"/>
      <c r="D593" s="235"/>
      <c r="E593" s="235"/>
      <c r="F593" s="235"/>
      <c r="G593" s="235"/>
      <c r="H593" s="235"/>
      <c r="I593" s="235"/>
      <c r="J593" s="129">
        <v>8</v>
      </c>
      <c r="K593" s="129">
        <v>1</v>
      </c>
      <c r="L593" s="129">
        <v>1</v>
      </c>
      <c r="M593" s="128"/>
    </row>
    <row r="594" spans="1:13" x14ac:dyDescent="0.25">
      <c r="A594" s="242" t="s">
        <v>483</v>
      </c>
      <c r="B594" s="235"/>
      <c r="C594" s="235"/>
      <c r="D594" s="235"/>
      <c r="E594" s="235"/>
      <c r="F594" s="235"/>
      <c r="G594" s="235"/>
      <c r="H594" s="235"/>
      <c r="I594" s="235"/>
      <c r="J594" s="129">
        <v>8</v>
      </c>
      <c r="K594" s="129">
        <v>1</v>
      </c>
      <c r="L594" s="129">
        <v>1</v>
      </c>
      <c r="M594" s="128"/>
    </row>
    <row r="595" spans="1:13" x14ac:dyDescent="0.25">
      <c r="A595" s="242" t="s">
        <v>484</v>
      </c>
      <c r="B595" s="235"/>
      <c r="C595" s="235"/>
      <c r="D595" s="235"/>
      <c r="E595" s="235"/>
      <c r="F595" s="235"/>
      <c r="G595" s="235"/>
      <c r="H595" s="235"/>
      <c r="I595" s="235"/>
      <c r="J595" s="129">
        <v>8</v>
      </c>
      <c r="K595" s="129">
        <v>1</v>
      </c>
      <c r="L595" s="129">
        <v>1</v>
      </c>
      <c r="M595" s="128"/>
    </row>
    <row r="596" spans="1:13" x14ac:dyDescent="0.25">
      <c r="A596" s="242" t="s">
        <v>1409</v>
      </c>
      <c r="B596" s="235"/>
      <c r="C596" s="235"/>
      <c r="D596" s="235"/>
      <c r="E596" s="235"/>
      <c r="F596" s="235"/>
      <c r="G596" s="235"/>
      <c r="H596" s="235"/>
      <c r="I596" s="235"/>
      <c r="J596" s="129">
        <v>1</v>
      </c>
      <c r="K596" s="128"/>
      <c r="L596" s="128"/>
      <c r="M596" s="128"/>
    </row>
    <row r="597" spans="1:13" x14ac:dyDescent="0.25">
      <c r="A597" s="242" t="s">
        <v>1410</v>
      </c>
      <c r="B597" s="235"/>
      <c r="C597" s="235"/>
      <c r="D597" s="235"/>
      <c r="E597" s="235"/>
      <c r="F597" s="235"/>
      <c r="G597" s="235"/>
      <c r="H597" s="235"/>
      <c r="I597" s="235"/>
      <c r="J597" s="129">
        <v>1</v>
      </c>
      <c r="K597" s="128"/>
      <c r="L597" s="128"/>
      <c r="M597" s="128"/>
    </row>
    <row r="598" spans="1:13" x14ac:dyDescent="0.25">
      <c r="A598" s="242" t="s">
        <v>487</v>
      </c>
      <c r="B598" s="235"/>
      <c r="C598" s="235"/>
      <c r="D598" s="235"/>
      <c r="E598" s="235"/>
      <c r="F598" s="235"/>
      <c r="G598" s="235"/>
      <c r="H598" s="235"/>
      <c r="I598" s="235"/>
      <c r="J598" s="129">
        <v>10</v>
      </c>
      <c r="K598" s="128"/>
      <c r="L598" s="128"/>
      <c r="M598" s="128"/>
    </row>
    <row r="599" spans="1:13" x14ac:dyDescent="0.25">
      <c r="A599" s="242" t="s">
        <v>1365</v>
      </c>
      <c r="B599" s="235"/>
      <c r="C599" s="235"/>
      <c r="D599" s="235"/>
      <c r="E599" s="235"/>
      <c r="F599" s="235"/>
      <c r="G599" s="235"/>
      <c r="H599" s="235"/>
      <c r="I599" s="235"/>
      <c r="J599" s="128"/>
      <c r="K599" s="128"/>
      <c r="L599" s="128"/>
      <c r="M599" s="128"/>
    </row>
    <row r="600" spans="1:13" x14ac:dyDescent="0.25">
      <c r="A600" s="242" t="s">
        <v>341</v>
      </c>
      <c r="B600" s="235"/>
      <c r="C600" s="235"/>
      <c r="D600" s="235"/>
      <c r="E600" s="235"/>
      <c r="F600" s="235"/>
      <c r="G600" s="235"/>
      <c r="H600" s="235"/>
      <c r="I600" s="235"/>
      <c r="J600" s="129">
        <v>852</v>
      </c>
      <c r="K600" s="129">
        <v>57</v>
      </c>
      <c r="L600" s="129">
        <v>48</v>
      </c>
      <c r="M600" s="129">
        <v>5</v>
      </c>
    </row>
    <row r="601" spans="1:13" x14ac:dyDescent="0.25">
      <c r="A601" s="242" t="s">
        <v>342</v>
      </c>
      <c r="B601" s="235"/>
      <c r="C601" s="235"/>
      <c r="D601" s="235"/>
      <c r="E601" s="235"/>
      <c r="F601" s="235"/>
      <c r="G601" s="235"/>
      <c r="H601" s="235"/>
      <c r="I601" s="235"/>
      <c r="J601" s="129">
        <v>854</v>
      </c>
      <c r="K601" s="129">
        <v>59</v>
      </c>
      <c r="L601" s="129">
        <v>48</v>
      </c>
      <c r="M601" s="129">
        <v>5</v>
      </c>
    </row>
    <row r="602" spans="1:13" x14ac:dyDescent="0.25">
      <c r="A602" s="242" t="s">
        <v>483</v>
      </c>
      <c r="B602" s="235"/>
      <c r="C602" s="235"/>
      <c r="D602" s="235"/>
      <c r="E602" s="235"/>
      <c r="F602" s="235"/>
      <c r="G602" s="235"/>
      <c r="H602" s="235"/>
      <c r="I602" s="235"/>
      <c r="J602" s="129">
        <v>892</v>
      </c>
      <c r="K602" s="129">
        <v>80</v>
      </c>
      <c r="L602" s="129">
        <v>65</v>
      </c>
      <c r="M602" s="129">
        <v>7</v>
      </c>
    </row>
    <row r="603" spans="1:13" x14ac:dyDescent="0.25">
      <c r="A603" s="242" t="s">
        <v>484</v>
      </c>
      <c r="B603" s="235"/>
      <c r="C603" s="235"/>
      <c r="D603" s="235"/>
      <c r="E603" s="235"/>
      <c r="F603" s="235"/>
      <c r="G603" s="235"/>
      <c r="H603" s="235"/>
      <c r="I603" s="235"/>
      <c r="J603" s="129">
        <v>921</v>
      </c>
      <c r="K603" s="129">
        <v>96</v>
      </c>
      <c r="L603" s="129">
        <v>78</v>
      </c>
      <c r="M603" s="129">
        <v>8</v>
      </c>
    </row>
    <row r="604" spans="1:13" x14ac:dyDescent="0.25">
      <c r="A604" s="242" t="s">
        <v>1411</v>
      </c>
      <c r="B604" s="235"/>
      <c r="C604" s="235"/>
      <c r="D604" s="235"/>
      <c r="E604" s="235"/>
      <c r="F604" s="235"/>
      <c r="G604" s="235"/>
      <c r="H604" s="235"/>
      <c r="I604" s="235"/>
      <c r="J604" s="129">
        <v>109</v>
      </c>
      <c r="K604" s="128"/>
      <c r="L604" s="128"/>
      <c r="M604" s="128"/>
    </row>
    <row r="605" spans="1:13" x14ac:dyDescent="0.25">
      <c r="A605" s="242" t="s">
        <v>1412</v>
      </c>
      <c r="B605" s="235"/>
      <c r="C605" s="235"/>
      <c r="D605" s="235"/>
      <c r="E605" s="235"/>
      <c r="F605" s="235"/>
      <c r="G605" s="235"/>
      <c r="H605" s="235"/>
      <c r="I605" s="235"/>
      <c r="J605" s="129">
        <v>68</v>
      </c>
      <c r="K605" s="128"/>
      <c r="L605" s="128"/>
      <c r="M605" s="128"/>
    </row>
    <row r="606" spans="1:13" x14ac:dyDescent="0.25">
      <c r="A606" s="242" t="s">
        <v>487</v>
      </c>
      <c r="B606" s="235"/>
      <c r="C606" s="235"/>
      <c r="D606" s="235"/>
      <c r="E606" s="235"/>
      <c r="F606" s="235"/>
      <c r="G606" s="235"/>
      <c r="H606" s="235"/>
      <c r="I606" s="235"/>
      <c r="J606" s="129">
        <v>1098</v>
      </c>
      <c r="K606" s="128"/>
      <c r="L606" s="128"/>
      <c r="M606" s="128"/>
    </row>
    <row r="607" spans="1:13" x14ac:dyDescent="0.25">
      <c r="A607" s="242" t="s">
        <v>1355</v>
      </c>
      <c r="B607" s="235"/>
      <c r="C607" s="235"/>
      <c r="D607" s="235"/>
      <c r="E607" s="235"/>
      <c r="F607" s="235"/>
      <c r="G607" s="235"/>
      <c r="H607" s="235"/>
      <c r="I607" s="235"/>
      <c r="J607" s="128"/>
      <c r="K607" s="128"/>
      <c r="L607" s="128"/>
      <c r="M607" s="128"/>
    </row>
    <row r="608" spans="1:13" x14ac:dyDescent="0.25">
      <c r="A608" s="242" t="s">
        <v>341</v>
      </c>
      <c r="B608" s="235"/>
      <c r="C608" s="235"/>
      <c r="D608" s="235"/>
      <c r="E608" s="235"/>
      <c r="F608" s="235"/>
      <c r="G608" s="235"/>
      <c r="H608" s="235"/>
      <c r="I608" s="235"/>
      <c r="J608" s="129">
        <v>379</v>
      </c>
      <c r="K608" s="129">
        <v>47</v>
      </c>
      <c r="L608" s="129">
        <v>141</v>
      </c>
      <c r="M608" s="129">
        <v>36</v>
      </c>
    </row>
    <row r="609" spans="1:13" x14ac:dyDescent="0.25">
      <c r="A609" s="242" t="s">
        <v>342</v>
      </c>
      <c r="B609" s="235"/>
      <c r="C609" s="235"/>
      <c r="D609" s="235"/>
      <c r="E609" s="235"/>
      <c r="F609" s="235"/>
      <c r="G609" s="235"/>
      <c r="H609" s="235"/>
      <c r="I609" s="235"/>
      <c r="J609" s="129">
        <v>383</v>
      </c>
      <c r="K609" s="129">
        <v>49</v>
      </c>
      <c r="L609" s="129">
        <v>143</v>
      </c>
      <c r="M609" s="129">
        <v>38</v>
      </c>
    </row>
    <row r="610" spans="1:13" x14ac:dyDescent="0.25">
      <c r="A610" s="242" t="s">
        <v>1356</v>
      </c>
      <c r="B610" s="235"/>
      <c r="C610" s="235"/>
      <c r="D610" s="235"/>
      <c r="E610" s="235"/>
      <c r="F610" s="235"/>
      <c r="G610" s="235"/>
      <c r="H610" s="235"/>
      <c r="I610" s="235"/>
      <c r="J610" s="129">
        <v>411</v>
      </c>
      <c r="K610" s="129">
        <v>56</v>
      </c>
      <c r="L610" s="129">
        <v>164</v>
      </c>
      <c r="M610" s="129">
        <v>44</v>
      </c>
    </row>
    <row r="611" spans="1:13" x14ac:dyDescent="0.25">
      <c r="A611" s="242" t="s">
        <v>484</v>
      </c>
      <c r="B611" s="235"/>
      <c r="C611" s="235"/>
      <c r="D611" s="235"/>
      <c r="E611" s="235"/>
      <c r="F611" s="235"/>
      <c r="G611" s="235"/>
      <c r="H611" s="235"/>
      <c r="I611" s="235"/>
      <c r="J611" s="129">
        <v>455</v>
      </c>
      <c r="K611" s="129">
        <v>67</v>
      </c>
      <c r="L611" s="129">
        <v>197</v>
      </c>
      <c r="M611" s="129">
        <v>53</v>
      </c>
    </row>
    <row r="612" spans="1:13" x14ac:dyDescent="0.25">
      <c r="A612" s="242" t="s">
        <v>1413</v>
      </c>
      <c r="B612" s="235"/>
      <c r="C612" s="235"/>
      <c r="D612" s="235"/>
      <c r="E612" s="235"/>
      <c r="F612" s="235"/>
      <c r="G612" s="235"/>
      <c r="H612" s="235"/>
      <c r="I612" s="235"/>
      <c r="J612" s="129">
        <v>132</v>
      </c>
      <c r="K612" s="128"/>
      <c r="L612" s="128"/>
      <c r="M612" s="128"/>
    </row>
    <row r="613" spans="1:13" x14ac:dyDescent="0.25">
      <c r="A613" s="242" t="s">
        <v>1414</v>
      </c>
      <c r="B613" s="235"/>
      <c r="C613" s="235"/>
      <c r="D613" s="235"/>
      <c r="E613" s="235"/>
      <c r="F613" s="235"/>
      <c r="G613" s="235"/>
      <c r="H613" s="235"/>
      <c r="I613" s="235"/>
      <c r="J613" s="129">
        <v>84</v>
      </c>
      <c r="K613" s="128"/>
      <c r="L613" s="128"/>
      <c r="M613" s="128"/>
    </row>
    <row r="614" spans="1:13" x14ac:dyDescent="0.25">
      <c r="A614" s="242" t="s">
        <v>487</v>
      </c>
      <c r="B614" s="235"/>
      <c r="C614" s="235"/>
      <c r="D614" s="235"/>
      <c r="E614" s="235"/>
      <c r="F614" s="235"/>
      <c r="G614" s="235"/>
      <c r="H614" s="235"/>
      <c r="I614" s="235"/>
      <c r="J614" s="129">
        <v>671</v>
      </c>
      <c r="K614" s="128"/>
      <c r="L614" s="128"/>
      <c r="M614" s="128"/>
    </row>
    <row r="615" spans="1:13" x14ac:dyDescent="0.25">
      <c r="A615" s="242" t="s">
        <v>311</v>
      </c>
      <c r="B615" s="235"/>
      <c r="C615" s="235"/>
      <c r="D615" s="235"/>
      <c r="E615" s="235"/>
      <c r="F615" s="235"/>
      <c r="G615" s="235"/>
      <c r="H615" s="235"/>
      <c r="I615" s="235"/>
      <c r="J615" s="129">
        <v>1779</v>
      </c>
      <c r="K615" s="128"/>
      <c r="L615" s="128"/>
      <c r="M615" s="128"/>
    </row>
    <row r="616" spans="1:13" x14ac:dyDescent="0.25">
      <c r="A616" s="234" t="s">
        <v>1415</v>
      </c>
      <c r="B616" s="235"/>
      <c r="C616" s="235"/>
      <c r="D616" s="235"/>
      <c r="E616" s="235"/>
      <c r="F616" s="235"/>
      <c r="G616" s="235"/>
      <c r="H616" s="235"/>
      <c r="I616" s="235"/>
      <c r="J616" s="131">
        <v>1779</v>
      </c>
      <c r="K616" s="128"/>
      <c r="L616" s="128"/>
      <c r="M616" s="128"/>
    </row>
    <row r="617" spans="1:13" x14ac:dyDescent="0.25">
      <c r="A617" s="242" t="s">
        <v>1416</v>
      </c>
      <c r="B617" s="235"/>
      <c r="C617" s="235"/>
      <c r="D617" s="235"/>
      <c r="E617" s="235"/>
      <c r="F617" s="235"/>
      <c r="G617" s="235"/>
      <c r="H617" s="235"/>
      <c r="I617" s="235"/>
      <c r="J617" s="128"/>
      <c r="K617" s="128"/>
      <c r="L617" s="128"/>
      <c r="M617" s="128"/>
    </row>
    <row r="618" spans="1:13" x14ac:dyDescent="0.25">
      <c r="A618" s="242" t="s">
        <v>1347</v>
      </c>
      <c r="B618" s="235"/>
      <c r="C618" s="235"/>
      <c r="D618" s="235"/>
      <c r="E618" s="235"/>
      <c r="F618" s="235"/>
      <c r="G618" s="235"/>
      <c r="H618" s="235"/>
      <c r="I618" s="235"/>
      <c r="J618" s="128"/>
      <c r="K618" s="128"/>
      <c r="L618" s="128"/>
      <c r="M618" s="128"/>
    </row>
    <row r="619" spans="1:13" x14ac:dyDescent="0.25">
      <c r="A619" s="242" t="s">
        <v>341</v>
      </c>
      <c r="B619" s="235"/>
      <c r="C619" s="235"/>
      <c r="D619" s="235"/>
      <c r="E619" s="235"/>
      <c r="F619" s="235"/>
      <c r="G619" s="235"/>
      <c r="H619" s="235"/>
      <c r="I619" s="235"/>
      <c r="J619" s="129">
        <v>313</v>
      </c>
      <c r="K619" s="129">
        <v>134</v>
      </c>
      <c r="L619" s="129">
        <v>179</v>
      </c>
      <c r="M619" s="129">
        <v>13</v>
      </c>
    </row>
    <row r="620" spans="1:13" x14ac:dyDescent="0.25">
      <c r="A620" s="242" t="s">
        <v>342</v>
      </c>
      <c r="B620" s="235"/>
      <c r="C620" s="235"/>
      <c r="D620" s="235"/>
      <c r="E620" s="235"/>
      <c r="F620" s="235"/>
      <c r="G620" s="235"/>
      <c r="H620" s="235"/>
      <c r="I620" s="235"/>
      <c r="J620" s="129">
        <v>320</v>
      </c>
      <c r="K620" s="129">
        <v>140</v>
      </c>
      <c r="L620" s="129">
        <v>180</v>
      </c>
      <c r="M620" s="129">
        <v>14</v>
      </c>
    </row>
    <row r="621" spans="1:13" x14ac:dyDescent="0.25">
      <c r="A621" s="242" t="s">
        <v>483</v>
      </c>
      <c r="B621" s="235"/>
      <c r="C621" s="235"/>
      <c r="D621" s="235"/>
      <c r="E621" s="235"/>
      <c r="F621" s="235"/>
      <c r="G621" s="235"/>
      <c r="H621" s="235"/>
      <c r="I621" s="235"/>
      <c r="J621" s="129">
        <v>432</v>
      </c>
      <c r="K621" s="129">
        <v>189</v>
      </c>
      <c r="L621" s="129">
        <v>243</v>
      </c>
      <c r="M621" s="129">
        <v>19</v>
      </c>
    </row>
    <row r="622" spans="1:13" x14ac:dyDescent="0.25">
      <c r="A622" s="242" t="s">
        <v>484</v>
      </c>
      <c r="B622" s="235"/>
      <c r="C622" s="235"/>
      <c r="D622" s="235"/>
      <c r="E622" s="235"/>
      <c r="F622" s="235"/>
      <c r="G622" s="235"/>
      <c r="H622" s="235"/>
      <c r="I622" s="235"/>
      <c r="J622" s="129">
        <v>519</v>
      </c>
      <c r="K622" s="129">
        <v>227</v>
      </c>
      <c r="L622" s="129">
        <v>292</v>
      </c>
      <c r="M622" s="129">
        <v>23</v>
      </c>
    </row>
    <row r="623" spans="1:13" x14ac:dyDescent="0.25">
      <c r="A623" s="242" t="s">
        <v>1417</v>
      </c>
      <c r="B623" s="235"/>
      <c r="C623" s="235"/>
      <c r="D623" s="235"/>
      <c r="E623" s="235"/>
      <c r="F623" s="235"/>
      <c r="G623" s="235"/>
      <c r="H623" s="235"/>
      <c r="I623" s="235"/>
      <c r="J623" s="129">
        <v>225</v>
      </c>
      <c r="K623" s="128"/>
      <c r="L623" s="128"/>
      <c r="M623" s="128"/>
    </row>
    <row r="624" spans="1:13" x14ac:dyDescent="0.25">
      <c r="A624" s="242" t="s">
        <v>1418</v>
      </c>
      <c r="B624" s="235"/>
      <c r="C624" s="235"/>
      <c r="D624" s="235"/>
      <c r="E624" s="235"/>
      <c r="F624" s="235"/>
      <c r="G624" s="235"/>
      <c r="H624" s="235"/>
      <c r="I624" s="235"/>
      <c r="J624" s="129">
        <v>213</v>
      </c>
      <c r="K624" s="128"/>
      <c r="L624" s="128"/>
      <c r="M624" s="128"/>
    </row>
    <row r="625" spans="1:13" x14ac:dyDescent="0.25">
      <c r="A625" s="242" t="s">
        <v>487</v>
      </c>
      <c r="B625" s="235"/>
      <c r="C625" s="235"/>
      <c r="D625" s="235"/>
      <c r="E625" s="235"/>
      <c r="F625" s="235"/>
      <c r="G625" s="235"/>
      <c r="H625" s="235"/>
      <c r="I625" s="235"/>
      <c r="J625" s="129">
        <v>957</v>
      </c>
      <c r="K625" s="128"/>
      <c r="L625" s="128"/>
      <c r="M625" s="128"/>
    </row>
    <row r="626" spans="1:13" x14ac:dyDescent="0.25">
      <c r="A626" s="242" t="s">
        <v>1350</v>
      </c>
      <c r="B626" s="235"/>
      <c r="C626" s="235"/>
      <c r="D626" s="235"/>
      <c r="E626" s="235"/>
      <c r="F626" s="235"/>
      <c r="G626" s="235"/>
      <c r="H626" s="235"/>
      <c r="I626" s="235"/>
      <c r="J626" s="128"/>
      <c r="K626" s="128"/>
      <c r="L626" s="128"/>
      <c r="M626" s="128"/>
    </row>
    <row r="627" spans="1:13" x14ac:dyDescent="0.25">
      <c r="A627" s="242" t="s">
        <v>341</v>
      </c>
      <c r="B627" s="235"/>
      <c r="C627" s="235"/>
      <c r="D627" s="235"/>
      <c r="E627" s="235"/>
      <c r="F627" s="235"/>
      <c r="G627" s="235"/>
      <c r="H627" s="235"/>
      <c r="I627" s="235"/>
      <c r="J627" s="129">
        <v>97</v>
      </c>
      <c r="K627" s="129">
        <v>97</v>
      </c>
      <c r="L627" s="128"/>
      <c r="M627" s="128"/>
    </row>
    <row r="628" spans="1:13" x14ac:dyDescent="0.25">
      <c r="A628" s="242" t="s">
        <v>342</v>
      </c>
      <c r="B628" s="235"/>
      <c r="C628" s="235"/>
      <c r="D628" s="235"/>
      <c r="E628" s="235"/>
      <c r="F628" s="235"/>
      <c r="G628" s="235"/>
      <c r="H628" s="235"/>
      <c r="I628" s="235"/>
      <c r="J628" s="129">
        <v>101</v>
      </c>
      <c r="K628" s="129">
        <v>101</v>
      </c>
      <c r="L628" s="128"/>
      <c r="M628" s="128"/>
    </row>
    <row r="629" spans="1:13" x14ac:dyDescent="0.25">
      <c r="A629" s="242" t="s">
        <v>1351</v>
      </c>
      <c r="B629" s="235"/>
      <c r="C629" s="235"/>
      <c r="D629" s="235"/>
      <c r="E629" s="235"/>
      <c r="F629" s="235"/>
      <c r="G629" s="235"/>
      <c r="H629" s="235"/>
      <c r="I629" s="235"/>
      <c r="J629" s="128"/>
      <c r="K629" s="128"/>
      <c r="L629" s="128"/>
      <c r="M629" s="128"/>
    </row>
    <row r="630" spans="1:13" x14ac:dyDescent="0.25">
      <c r="A630" s="242" t="s">
        <v>341</v>
      </c>
      <c r="B630" s="235"/>
      <c r="C630" s="235"/>
      <c r="D630" s="235"/>
      <c r="E630" s="235"/>
      <c r="F630" s="235"/>
      <c r="G630" s="235"/>
      <c r="H630" s="235"/>
      <c r="I630" s="235"/>
      <c r="J630" s="129">
        <v>55</v>
      </c>
      <c r="K630" s="128"/>
      <c r="L630" s="129">
        <v>55</v>
      </c>
      <c r="M630" s="128"/>
    </row>
    <row r="631" spans="1:13" x14ac:dyDescent="0.25">
      <c r="A631" s="242" t="s">
        <v>342</v>
      </c>
      <c r="B631" s="235"/>
      <c r="C631" s="235"/>
      <c r="D631" s="235"/>
      <c r="E631" s="235"/>
      <c r="F631" s="235"/>
      <c r="G631" s="235"/>
      <c r="H631" s="235"/>
      <c r="I631" s="235"/>
      <c r="J631" s="129">
        <v>55</v>
      </c>
      <c r="K631" s="128"/>
      <c r="L631" s="129">
        <v>55</v>
      </c>
      <c r="M631" s="128"/>
    </row>
    <row r="632" spans="1:13" x14ac:dyDescent="0.25">
      <c r="A632" s="242" t="s">
        <v>1355</v>
      </c>
      <c r="B632" s="235"/>
      <c r="C632" s="235"/>
      <c r="D632" s="235"/>
      <c r="E632" s="235"/>
      <c r="F632" s="235"/>
      <c r="G632" s="235"/>
      <c r="H632" s="235"/>
      <c r="I632" s="235"/>
      <c r="J632" s="128"/>
      <c r="K632" s="128"/>
      <c r="L632" s="128"/>
      <c r="M632" s="128"/>
    </row>
    <row r="633" spans="1:13" x14ac:dyDescent="0.25">
      <c r="A633" s="242" t="s">
        <v>341</v>
      </c>
      <c r="B633" s="235"/>
      <c r="C633" s="235"/>
      <c r="D633" s="235"/>
      <c r="E633" s="235"/>
      <c r="F633" s="235"/>
      <c r="G633" s="235"/>
      <c r="H633" s="235"/>
      <c r="I633" s="235"/>
      <c r="J633" s="129">
        <v>1466</v>
      </c>
      <c r="K633" s="129">
        <v>172</v>
      </c>
      <c r="L633" s="129">
        <v>547</v>
      </c>
      <c r="M633" s="129">
        <v>113</v>
      </c>
    </row>
    <row r="634" spans="1:13" x14ac:dyDescent="0.25">
      <c r="A634" s="242" t="s">
        <v>342</v>
      </c>
      <c r="B634" s="235"/>
      <c r="C634" s="235"/>
      <c r="D634" s="235"/>
      <c r="E634" s="235"/>
      <c r="F634" s="235"/>
      <c r="G634" s="235"/>
      <c r="H634" s="235"/>
      <c r="I634" s="235"/>
      <c r="J634" s="129">
        <v>1478</v>
      </c>
      <c r="K634" s="129">
        <v>179</v>
      </c>
      <c r="L634" s="129">
        <v>552</v>
      </c>
      <c r="M634" s="129">
        <v>118</v>
      </c>
    </row>
    <row r="635" spans="1:13" x14ac:dyDescent="0.25">
      <c r="A635" s="242" t="s">
        <v>1356</v>
      </c>
      <c r="B635" s="235"/>
      <c r="C635" s="235"/>
      <c r="D635" s="235"/>
      <c r="E635" s="235"/>
      <c r="F635" s="235"/>
      <c r="G635" s="235"/>
      <c r="H635" s="235"/>
      <c r="I635" s="235"/>
      <c r="J635" s="129">
        <v>1588</v>
      </c>
      <c r="K635" s="129">
        <v>206</v>
      </c>
      <c r="L635" s="129">
        <v>635</v>
      </c>
      <c r="M635" s="129">
        <v>136</v>
      </c>
    </row>
    <row r="636" spans="1:13" x14ac:dyDescent="0.25">
      <c r="A636" s="242" t="s">
        <v>484</v>
      </c>
      <c r="B636" s="235"/>
      <c r="C636" s="235"/>
      <c r="D636" s="235"/>
      <c r="E636" s="235"/>
      <c r="F636" s="235"/>
      <c r="G636" s="235"/>
      <c r="H636" s="235"/>
      <c r="I636" s="235"/>
      <c r="J636" s="129">
        <v>1756</v>
      </c>
      <c r="K636" s="129">
        <v>247</v>
      </c>
      <c r="L636" s="129">
        <v>762</v>
      </c>
      <c r="M636" s="129">
        <v>163</v>
      </c>
    </row>
    <row r="637" spans="1:13" x14ac:dyDescent="0.25">
      <c r="A637" s="242" t="s">
        <v>1419</v>
      </c>
      <c r="B637" s="235"/>
      <c r="C637" s="235"/>
      <c r="D637" s="235"/>
      <c r="E637" s="235"/>
      <c r="F637" s="235"/>
      <c r="G637" s="235"/>
      <c r="H637" s="235"/>
      <c r="I637" s="235"/>
      <c r="J637" s="129">
        <v>451</v>
      </c>
      <c r="K637" s="128"/>
      <c r="L637" s="128"/>
      <c r="M637" s="128"/>
    </row>
    <row r="638" spans="1:13" x14ac:dyDescent="0.25">
      <c r="A638" s="242" t="s">
        <v>1420</v>
      </c>
      <c r="B638" s="235"/>
      <c r="C638" s="235"/>
      <c r="D638" s="235"/>
      <c r="E638" s="235"/>
      <c r="F638" s="235"/>
      <c r="G638" s="235"/>
      <c r="H638" s="235"/>
      <c r="I638" s="235"/>
      <c r="J638" s="129">
        <v>287</v>
      </c>
      <c r="K638" s="128"/>
      <c r="L638" s="128"/>
      <c r="M638" s="128"/>
    </row>
    <row r="639" spans="1:13" x14ac:dyDescent="0.25">
      <c r="A639" s="242" t="s">
        <v>487</v>
      </c>
      <c r="B639" s="235"/>
      <c r="C639" s="235"/>
      <c r="D639" s="235"/>
      <c r="E639" s="235"/>
      <c r="F639" s="235"/>
      <c r="G639" s="235"/>
      <c r="H639" s="235"/>
      <c r="I639" s="235"/>
      <c r="J639" s="129">
        <v>2494</v>
      </c>
      <c r="K639" s="128"/>
      <c r="L639" s="128"/>
      <c r="M639" s="128"/>
    </row>
    <row r="640" spans="1:13" x14ac:dyDescent="0.25">
      <c r="A640" s="242" t="s">
        <v>1365</v>
      </c>
      <c r="B640" s="235"/>
      <c r="C640" s="235"/>
      <c r="D640" s="235"/>
      <c r="E640" s="235"/>
      <c r="F640" s="235"/>
      <c r="G640" s="235"/>
      <c r="H640" s="235"/>
      <c r="I640" s="235"/>
      <c r="J640" s="128"/>
      <c r="K640" s="128"/>
      <c r="L640" s="128"/>
      <c r="M640" s="128"/>
    </row>
    <row r="641" spans="1:13" x14ac:dyDescent="0.25">
      <c r="A641" s="242" t="s">
        <v>341</v>
      </c>
      <c r="B641" s="235"/>
      <c r="C641" s="235"/>
      <c r="D641" s="235"/>
      <c r="E641" s="235"/>
      <c r="F641" s="235"/>
      <c r="G641" s="235"/>
      <c r="H641" s="235"/>
      <c r="I641" s="235"/>
      <c r="J641" s="129">
        <v>2927</v>
      </c>
      <c r="K641" s="129">
        <v>191</v>
      </c>
      <c r="L641" s="129">
        <v>218</v>
      </c>
      <c r="M641" s="129">
        <v>26</v>
      </c>
    </row>
    <row r="642" spans="1:13" x14ac:dyDescent="0.25">
      <c r="A642" s="242" t="s">
        <v>342</v>
      </c>
      <c r="B642" s="235"/>
      <c r="C642" s="235"/>
      <c r="D642" s="235"/>
      <c r="E642" s="235"/>
      <c r="F642" s="235"/>
      <c r="G642" s="235"/>
      <c r="H642" s="235"/>
      <c r="I642" s="235"/>
      <c r="J642" s="129">
        <v>2936</v>
      </c>
      <c r="K642" s="129">
        <v>199</v>
      </c>
      <c r="L642" s="129">
        <v>219</v>
      </c>
      <c r="M642" s="129">
        <v>27</v>
      </c>
    </row>
    <row r="643" spans="1:13" x14ac:dyDescent="0.25">
      <c r="A643" s="242" t="s">
        <v>483</v>
      </c>
      <c r="B643" s="235"/>
      <c r="C643" s="235"/>
      <c r="D643" s="235"/>
      <c r="E643" s="235"/>
      <c r="F643" s="235"/>
      <c r="G643" s="235"/>
      <c r="H643" s="235"/>
      <c r="I643" s="235"/>
      <c r="J643" s="129">
        <v>3083</v>
      </c>
      <c r="K643" s="129">
        <v>269</v>
      </c>
      <c r="L643" s="129">
        <v>296</v>
      </c>
      <c r="M643" s="129">
        <v>36</v>
      </c>
    </row>
    <row r="644" spans="1:13" x14ac:dyDescent="0.25">
      <c r="A644" s="242" t="s">
        <v>484</v>
      </c>
      <c r="B644" s="235"/>
      <c r="C644" s="235"/>
      <c r="D644" s="235"/>
      <c r="E644" s="235"/>
      <c r="F644" s="235"/>
      <c r="G644" s="235"/>
      <c r="H644" s="235"/>
      <c r="I644" s="235"/>
      <c r="J644" s="129">
        <v>3196</v>
      </c>
      <c r="K644" s="129">
        <v>323</v>
      </c>
      <c r="L644" s="129">
        <v>355</v>
      </c>
      <c r="M644" s="129">
        <v>43</v>
      </c>
    </row>
    <row r="645" spans="1:13" x14ac:dyDescent="0.25">
      <c r="A645" s="242" t="s">
        <v>1421</v>
      </c>
      <c r="B645" s="235"/>
      <c r="C645" s="235"/>
      <c r="D645" s="235"/>
      <c r="E645" s="235"/>
      <c r="F645" s="235"/>
      <c r="G645" s="235"/>
      <c r="H645" s="235"/>
      <c r="I645" s="235"/>
      <c r="J645" s="129">
        <v>384</v>
      </c>
      <c r="K645" s="128"/>
      <c r="L645" s="128"/>
      <c r="M645" s="128"/>
    </row>
    <row r="646" spans="1:13" x14ac:dyDescent="0.25">
      <c r="A646" s="242" t="s">
        <v>1422</v>
      </c>
      <c r="B646" s="235"/>
      <c r="C646" s="235"/>
      <c r="D646" s="235"/>
      <c r="E646" s="235"/>
      <c r="F646" s="235"/>
      <c r="G646" s="235"/>
      <c r="H646" s="235"/>
      <c r="I646" s="235"/>
      <c r="J646" s="129">
        <v>238</v>
      </c>
      <c r="K646" s="128"/>
      <c r="L646" s="128"/>
      <c r="M646" s="128"/>
    </row>
    <row r="647" spans="1:13" x14ac:dyDescent="0.25">
      <c r="A647" s="242" t="s">
        <v>487</v>
      </c>
      <c r="B647" s="235"/>
      <c r="C647" s="235"/>
      <c r="D647" s="235"/>
      <c r="E647" s="235"/>
      <c r="F647" s="235"/>
      <c r="G647" s="235"/>
      <c r="H647" s="235"/>
      <c r="I647" s="235"/>
      <c r="J647" s="129">
        <v>3818</v>
      </c>
      <c r="K647" s="128"/>
      <c r="L647" s="128"/>
      <c r="M647" s="128"/>
    </row>
    <row r="648" spans="1:13" x14ac:dyDescent="0.25">
      <c r="A648" s="242" t="s">
        <v>1346</v>
      </c>
      <c r="B648" s="235"/>
      <c r="C648" s="235"/>
      <c r="D648" s="235"/>
      <c r="E648" s="235"/>
      <c r="F648" s="235"/>
      <c r="G648" s="235"/>
      <c r="H648" s="235"/>
      <c r="I648" s="235"/>
      <c r="J648" s="128"/>
      <c r="K648" s="128"/>
      <c r="L648" s="128"/>
      <c r="M648" s="128"/>
    </row>
    <row r="649" spans="1:13" x14ac:dyDescent="0.25">
      <c r="A649" s="242" t="s">
        <v>341</v>
      </c>
      <c r="B649" s="235"/>
      <c r="C649" s="235"/>
      <c r="D649" s="235"/>
      <c r="E649" s="235"/>
      <c r="F649" s="235"/>
      <c r="G649" s="235"/>
      <c r="H649" s="235"/>
      <c r="I649" s="235"/>
      <c r="J649" s="129">
        <v>61</v>
      </c>
      <c r="K649" s="128"/>
      <c r="L649" s="128"/>
      <c r="M649" s="128"/>
    </row>
    <row r="650" spans="1:13" x14ac:dyDescent="0.25">
      <c r="A650" s="242" t="s">
        <v>342</v>
      </c>
      <c r="B650" s="235"/>
      <c r="C650" s="235"/>
      <c r="D650" s="235"/>
      <c r="E650" s="235"/>
      <c r="F650" s="235"/>
      <c r="G650" s="235"/>
      <c r="H650" s="235"/>
      <c r="I650" s="235"/>
      <c r="J650" s="129">
        <v>61</v>
      </c>
      <c r="K650" s="128"/>
      <c r="L650" s="128"/>
      <c r="M650" s="128"/>
    </row>
    <row r="651" spans="1:13" x14ac:dyDescent="0.25">
      <c r="A651" s="242" t="s">
        <v>1378</v>
      </c>
      <c r="B651" s="235"/>
      <c r="C651" s="235"/>
      <c r="D651" s="235"/>
      <c r="E651" s="235"/>
      <c r="F651" s="235"/>
      <c r="G651" s="235"/>
      <c r="H651" s="235"/>
      <c r="I651" s="235"/>
      <c r="J651" s="128"/>
      <c r="K651" s="128"/>
      <c r="L651" s="128"/>
      <c r="M651" s="128"/>
    </row>
    <row r="652" spans="1:13" x14ac:dyDescent="0.25">
      <c r="A652" s="242" t="s">
        <v>341</v>
      </c>
      <c r="B652" s="235"/>
      <c r="C652" s="235"/>
      <c r="D652" s="235"/>
      <c r="E652" s="235"/>
      <c r="F652" s="235"/>
      <c r="G652" s="235"/>
      <c r="H652" s="235"/>
      <c r="I652" s="235"/>
      <c r="J652" s="129">
        <v>244</v>
      </c>
      <c r="K652" s="129">
        <v>30</v>
      </c>
      <c r="L652" s="129">
        <v>111</v>
      </c>
      <c r="M652" s="129">
        <v>17</v>
      </c>
    </row>
    <row r="653" spans="1:13" x14ac:dyDescent="0.25">
      <c r="A653" s="242" t="s">
        <v>342</v>
      </c>
      <c r="B653" s="235"/>
      <c r="C653" s="235"/>
      <c r="D653" s="235"/>
      <c r="E653" s="235"/>
      <c r="F653" s="235"/>
      <c r="G653" s="235"/>
      <c r="H653" s="235"/>
      <c r="I653" s="235"/>
      <c r="J653" s="129">
        <v>246</v>
      </c>
      <c r="K653" s="129">
        <v>31</v>
      </c>
      <c r="L653" s="129">
        <v>112</v>
      </c>
      <c r="M653" s="129">
        <v>18</v>
      </c>
    </row>
    <row r="654" spans="1:13" x14ac:dyDescent="0.25">
      <c r="A654" s="242" t="s">
        <v>483</v>
      </c>
      <c r="B654" s="235"/>
      <c r="C654" s="235"/>
      <c r="D654" s="235"/>
      <c r="E654" s="235"/>
      <c r="F654" s="235"/>
      <c r="G654" s="235"/>
      <c r="H654" s="235"/>
      <c r="I654" s="235"/>
      <c r="J654" s="129">
        <v>296</v>
      </c>
      <c r="K654" s="129">
        <v>42</v>
      </c>
      <c r="L654" s="129">
        <v>151</v>
      </c>
      <c r="M654" s="129">
        <v>24</v>
      </c>
    </row>
    <row r="655" spans="1:13" x14ac:dyDescent="0.25">
      <c r="A655" s="242" t="s">
        <v>484</v>
      </c>
      <c r="B655" s="235"/>
      <c r="C655" s="235"/>
      <c r="D655" s="235"/>
      <c r="E655" s="235"/>
      <c r="F655" s="235"/>
      <c r="G655" s="235"/>
      <c r="H655" s="235"/>
      <c r="I655" s="235"/>
      <c r="J655" s="129">
        <v>334</v>
      </c>
      <c r="K655" s="129">
        <v>50</v>
      </c>
      <c r="L655" s="129">
        <v>181</v>
      </c>
      <c r="M655" s="129">
        <v>29</v>
      </c>
    </row>
    <row r="656" spans="1:13" x14ac:dyDescent="0.25">
      <c r="A656" s="242" t="s">
        <v>1423</v>
      </c>
      <c r="B656" s="235"/>
      <c r="C656" s="235"/>
      <c r="D656" s="235"/>
      <c r="E656" s="235"/>
      <c r="F656" s="235"/>
      <c r="G656" s="235"/>
      <c r="H656" s="235"/>
      <c r="I656" s="235"/>
      <c r="J656" s="129">
        <v>103</v>
      </c>
      <c r="K656" s="128"/>
      <c r="L656" s="128"/>
      <c r="M656" s="128"/>
    </row>
    <row r="657" spans="1:13" x14ac:dyDescent="0.25">
      <c r="A657" s="242" t="s">
        <v>1424</v>
      </c>
      <c r="B657" s="235"/>
      <c r="C657" s="235"/>
      <c r="D657" s="235"/>
      <c r="E657" s="235"/>
      <c r="F657" s="235"/>
      <c r="G657" s="235"/>
      <c r="H657" s="235"/>
      <c r="I657" s="235"/>
      <c r="J657" s="129">
        <v>67</v>
      </c>
      <c r="K657" s="128"/>
      <c r="L657" s="128"/>
      <c r="M657" s="128"/>
    </row>
    <row r="658" spans="1:13" x14ac:dyDescent="0.25">
      <c r="A658" s="242" t="s">
        <v>487</v>
      </c>
      <c r="B658" s="235"/>
      <c r="C658" s="235"/>
      <c r="D658" s="235"/>
      <c r="E658" s="235"/>
      <c r="F658" s="235"/>
      <c r="G658" s="235"/>
      <c r="H658" s="235"/>
      <c r="I658" s="235"/>
      <c r="J658" s="129">
        <v>504</v>
      </c>
      <c r="K658" s="128"/>
      <c r="L658" s="128"/>
      <c r="M658" s="128"/>
    </row>
    <row r="659" spans="1:13" x14ac:dyDescent="0.25">
      <c r="A659" s="242" t="s">
        <v>1359</v>
      </c>
      <c r="B659" s="235"/>
      <c r="C659" s="235"/>
      <c r="D659" s="235"/>
      <c r="E659" s="235"/>
      <c r="F659" s="235"/>
      <c r="G659" s="235"/>
      <c r="H659" s="235"/>
      <c r="I659" s="235"/>
      <c r="J659" s="128"/>
      <c r="K659" s="128"/>
      <c r="L659" s="128"/>
      <c r="M659" s="128"/>
    </row>
    <row r="660" spans="1:13" x14ac:dyDescent="0.25">
      <c r="A660" s="242" t="s">
        <v>341</v>
      </c>
      <c r="B660" s="235"/>
      <c r="C660" s="235"/>
      <c r="D660" s="235"/>
      <c r="E660" s="235"/>
      <c r="F660" s="235"/>
      <c r="G660" s="235"/>
      <c r="H660" s="235"/>
      <c r="I660" s="235"/>
      <c r="J660" s="129">
        <v>2413</v>
      </c>
      <c r="K660" s="129">
        <v>105</v>
      </c>
      <c r="L660" s="129">
        <v>66</v>
      </c>
      <c r="M660" s="129">
        <v>2</v>
      </c>
    </row>
    <row r="661" spans="1:13" x14ac:dyDescent="0.25">
      <c r="A661" s="242" t="s">
        <v>342</v>
      </c>
      <c r="B661" s="235"/>
      <c r="C661" s="235"/>
      <c r="D661" s="235"/>
      <c r="E661" s="235"/>
      <c r="F661" s="235"/>
      <c r="G661" s="235"/>
      <c r="H661" s="235"/>
      <c r="I661" s="235"/>
      <c r="J661" s="129">
        <v>2418</v>
      </c>
      <c r="K661" s="129">
        <v>110</v>
      </c>
      <c r="L661" s="129">
        <v>66</v>
      </c>
      <c r="M661" s="129">
        <v>2</v>
      </c>
    </row>
    <row r="662" spans="1:13" x14ac:dyDescent="0.25">
      <c r="A662" s="242" t="s">
        <v>483</v>
      </c>
      <c r="B662" s="235"/>
      <c r="C662" s="235"/>
      <c r="D662" s="235"/>
      <c r="E662" s="235"/>
      <c r="F662" s="235"/>
      <c r="G662" s="235"/>
      <c r="H662" s="235"/>
      <c r="I662" s="235"/>
      <c r="J662" s="129">
        <v>2480</v>
      </c>
      <c r="K662" s="129">
        <v>149</v>
      </c>
      <c r="L662" s="129">
        <v>89</v>
      </c>
      <c r="M662" s="129">
        <v>3</v>
      </c>
    </row>
    <row r="663" spans="1:13" x14ac:dyDescent="0.25">
      <c r="A663" s="242" t="s">
        <v>484</v>
      </c>
      <c r="B663" s="235"/>
      <c r="C663" s="235"/>
      <c r="D663" s="235"/>
      <c r="E663" s="235"/>
      <c r="F663" s="235"/>
      <c r="G663" s="235"/>
      <c r="H663" s="235"/>
      <c r="I663" s="235"/>
      <c r="J663" s="129">
        <v>2528</v>
      </c>
      <c r="K663" s="129">
        <v>179</v>
      </c>
      <c r="L663" s="129">
        <v>107</v>
      </c>
      <c r="M663" s="129">
        <v>4</v>
      </c>
    </row>
    <row r="664" spans="1:13" x14ac:dyDescent="0.25">
      <c r="A664" s="242" t="s">
        <v>1425</v>
      </c>
      <c r="B664" s="235"/>
      <c r="C664" s="235"/>
      <c r="D664" s="235"/>
      <c r="E664" s="235"/>
      <c r="F664" s="235"/>
      <c r="G664" s="235"/>
      <c r="H664" s="235"/>
      <c r="I664" s="235"/>
      <c r="J664" s="129">
        <v>223</v>
      </c>
      <c r="K664" s="128"/>
      <c r="L664" s="128"/>
      <c r="M664" s="128"/>
    </row>
    <row r="665" spans="1:13" x14ac:dyDescent="0.25">
      <c r="A665" s="242" t="s">
        <v>1426</v>
      </c>
      <c r="B665" s="235"/>
      <c r="C665" s="235"/>
      <c r="D665" s="235"/>
      <c r="E665" s="235"/>
      <c r="F665" s="235"/>
      <c r="G665" s="235"/>
      <c r="H665" s="235"/>
      <c r="I665" s="235"/>
      <c r="J665" s="129">
        <v>146</v>
      </c>
      <c r="K665" s="128"/>
      <c r="L665" s="128"/>
      <c r="M665" s="128"/>
    </row>
    <row r="666" spans="1:13" x14ac:dyDescent="0.25">
      <c r="A666" s="242" t="s">
        <v>487</v>
      </c>
      <c r="B666" s="235"/>
      <c r="C666" s="235"/>
      <c r="D666" s="235"/>
      <c r="E666" s="235"/>
      <c r="F666" s="235"/>
      <c r="G666" s="235"/>
      <c r="H666" s="235"/>
      <c r="I666" s="235"/>
      <c r="J666" s="129">
        <v>2897</v>
      </c>
      <c r="K666" s="128"/>
      <c r="L666" s="128"/>
      <c r="M666" s="128"/>
    </row>
    <row r="667" spans="1:13" x14ac:dyDescent="0.25">
      <c r="A667" s="242" t="s">
        <v>1352</v>
      </c>
      <c r="B667" s="235"/>
      <c r="C667" s="235"/>
      <c r="D667" s="235"/>
      <c r="E667" s="235"/>
      <c r="F667" s="235"/>
      <c r="G667" s="235"/>
      <c r="H667" s="235"/>
      <c r="I667" s="235"/>
      <c r="J667" s="128"/>
      <c r="K667" s="128"/>
      <c r="L667" s="128"/>
      <c r="M667" s="128"/>
    </row>
    <row r="668" spans="1:13" x14ac:dyDescent="0.25">
      <c r="A668" s="242" t="s">
        <v>341</v>
      </c>
      <c r="B668" s="235"/>
      <c r="C668" s="235"/>
      <c r="D668" s="235"/>
      <c r="E668" s="235"/>
      <c r="F668" s="235"/>
      <c r="G668" s="235"/>
      <c r="H668" s="235"/>
      <c r="I668" s="235"/>
      <c r="J668" s="129">
        <v>9633</v>
      </c>
      <c r="K668" s="129">
        <v>1779</v>
      </c>
      <c r="L668" s="129">
        <v>1749</v>
      </c>
      <c r="M668" s="129">
        <v>229</v>
      </c>
    </row>
    <row r="669" spans="1:13" x14ac:dyDescent="0.25">
      <c r="A669" s="242" t="s">
        <v>342</v>
      </c>
      <c r="B669" s="235"/>
      <c r="C669" s="235"/>
      <c r="D669" s="235"/>
      <c r="E669" s="235"/>
      <c r="F669" s="235"/>
      <c r="G669" s="235"/>
      <c r="H669" s="235"/>
      <c r="I669" s="235"/>
      <c r="J669" s="129">
        <v>9720</v>
      </c>
      <c r="K669" s="129">
        <v>1856</v>
      </c>
      <c r="L669" s="129">
        <v>1759</v>
      </c>
      <c r="M669" s="129">
        <v>239</v>
      </c>
    </row>
    <row r="670" spans="1:13" x14ac:dyDescent="0.25">
      <c r="A670" s="242" t="s">
        <v>483</v>
      </c>
      <c r="B670" s="235"/>
      <c r="C670" s="235"/>
      <c r="D670" s="235"/>
      <c r="E670" s="235"/>
      <c r="F670" s="235"/>
      <c r="G670" s="235"/>
      <c r="H670" s="235"/>
      <c r="I670" s="235"/>
      <c r="J670" s="129">
        <v>10986</v>
      </c>
      <c r="K670" s="129">
        <v>2506</v>
      </c>
      <c r="L670" s="129">
        <v>2375</v>
      </c>
      <c r="M670" s="129">
        <v>323</v>
      </c>
    </row>
    <row r="671" spans="1:13" x14ac:dyDescent="0.25">
      <c r="A671" s="242" t="s">
        <v>484</v>
      </c>
      <c r="B671" s="235"/>
      <c r="C671" s="235"/>
      <c r="D671" s="235"/>
      <c r="E671" s="235"/>
      <c r="F671" s="235"/>
      <c r="G671" s="235"/>
      <c r="H671" s="235"/>
      <c r="I671" s="235"/>
      <c r="J671" s="129">
        <v>11962</v>
      </c>
      <c r="K671" s="129">
        <v>3007</v>
      </c>
      <c r="L671" s="129">
        <v>2850</v>
      </c>
      <c r="M671" s="129">
        <v>388</v>
      </c>
    </row>
    <row r="672" spans="1:13" x14ac:dyDescent="0.25">
      <c r="A672" s="242" t="s">
        <v>1427</v>
      </c>
      <c r="B672" s="235"/>
      <c r="C672" s="235"/>
      <c r="D672" s="235"/>
      <c r="E672" s="235"/>
      <c r="F672" s="235"/>
      <c r="G672" s="235"/>
      <c r="H672" s="235"/>
      <c r="I672" s="235"/>
      <c r="J672" s="129">
        <v>4176</v>
      </c>
      <c r="K672" s="128"/>
      <c r="L672" s="128"/>
      <c r="M672" s="128"/>
    </row>
    <row r="673" spans="1:13" x14ac:dyDescent="0.25">
      <c r="A673" s="242" t="s">
        <v>1428</v>
      </c>
      <c r="B673" s="235"/>
      <c r="C673" s="235"/>
      <c r="D673" s="235"/>
      <c r="E673" s="235"/>
      <c r="F673" s="235"/>
      <c r="G673" s="235"/>
      <c r="H673" s="235"/>
      <c r="I673" s="235"/>
      <c r="J673" s="129">
        <v>2546</v>
      </c>
      <c r="K673" s="128"/>
      <c r="L673" s="128"/>
      <c r="M673" s="128"/>
    </row>
    <row r="674" spans="1:13" x14ac:dyDescent="0.25">
      <c r="A674" s="242" t="s">
        <v>487</v>
      </c>
      <c r="B674" s="235"/>
      <c r="C674" s="235"/>
      <c r="D674" s="235"/>
      <c r="E674" s="235"/>
      <c r="F674" s="235"/>
      <c r="G674" s="235"/>
      <c r="H674" s="235"/>
      <c r="I674" s="235"/>
      <c r="J674" s="129">
        <v>18684</v>
      </c>
      <c r="K674" s="128"/>
      <c r="L674" s="128"/>
      <c r="M674" s="128"/>
    </row>
    <row r="675" spans="1:13" x14ac:dyDescent="0.25">
      <c r="A675" s="242" t="s">
        <v>1385</v>
      </c>
      <c r="B675" s="235"/>
      <c r="C675" s="235"/>
      <c r="D675" s="235"/>
      <c r="E675" s="235"/>
      <c r="F675" s="235"/>
      <c r="G675" s="235"/>
      <c r="H675" s="235"/>
      <c r="I675" s="235"/>
      <c r="J675" s="128"/>
      <c r="K675" s="128"/>
      <c r="L675" s="128"/>
      <c r="M675" s="128"/>
    </row>
    <row r="676" spans="1:13" x14ac:dyDescent="0.25">
      <c r="A676" s="242" t="s">
        <v>341</v>
      </c>
      <c r="B676" s="235"/>
      <c r="C676" s="235"/>
      <c r="D676" s="235"/>
      <c r="E676" s="235"/>
      <c r="F676" s="235"/>
      <c r="G676" s="235"/>
      <c r="H676" s="235"/>
      <c r="I676" s="235"/>
      <c r="J676" s="129">
        <v>281</v>
      </c>
      <c r="K676" s="129">
        <v>23</v>
      </c>
      <c r="L676" s="129">
        <v>4</v>
      </c>
      <c r="M676" s="128"/>
    </row>
    <row r="677" spans="1:13" x14ac:dyDescent="0.25">
      <c r="A677" s="242" t="s">
        <v>342</v>
      </c>
      <c r="B677" s="235"/>
      <c r="C677" s="235"/>
      <c r="D677" s="235"/>
      <c r="E677" s="235"/>
      <c r="F677" s="235"/>
      <c r="G677" s="235"/>
      <c r="H677" s="235"/>
      <c r="I677" s="235"/>
      <c r="J677" s="129">
        <v>282</v>
      </c>
      <c r="K677" s="129">
        <v>24</v>
      </c>
      <c r="L677" s="129">
        <v>4</v>
      </c>
      <c r="M677" s="128"/>
    </row>
    <row r="678" spans="1:13" x14ac:dyDescent="0.25">
      <c r="A678" s="242" t="s">
        <v>483</v>
      </c>
      <c r="B678" s="235"/>
      <c r="C678" s="235"/>
      <c r="D678" s="235"/>
      <c r="E678" s="235"/>
      <c r="F678" s="235"/>
      <c r="G678" s="235"/>
      <c r="H678" s="235"/>
      <c r="I678" s="235"/>
      <c r="J678" s="129">
        <v>291</v>
      </c>
      <c r="K678" s="129">
        <v>32</v>
      </c>
      <c r="L678" s="129">
        <v>5</v>
      </c>
      <c r="M678" s="128"/>
    </row>
    <row r="679" spans="1:13" x14ac:dyDescent="0.25">
      <c r="A679" s="242" t="s">
        <v>484</v>
      </c>
      <c r="B679" s="235"/>
      <c r="C679" s="235"/>
      <c r="D679" s="235"/>
      <c r="E679" s="235"/>
      <c r="F679" s="235"/>
      <c r="G679" s="235"/>
      <c r="H679" s="235"/>
      <c r="I679" s="235"/>
      <c r="J679" s="129">
        <v>298</v>
      </c>
      <c r="K679" s="129">
        <v>38</v>
      </c>
      <c r="L679" s="129">
        <v>6</v>
      </c>
      <c r="M679" s="128"/>
    </row>
    <row r="680" spans="1:13" x14ac:dyDescent="0.25">
      <c r="A680" s="242" t="s">
        <v>1429</v>
      </c>
      <c r="B680" s="235"/>
      <c r="C680" s="235"/>
      <c r="D680" s="235"/>
      <c r="E680" s="235"/>
      <c r="F680" s="235"/>
      <c r="G680" s="235"/>
      <c r="H680" s="235"/>
      <c r="I680" s="235"/>
      <c r="J680" s="129">
        <v>38</v>
      </c>
      <c r="K680" s="128"/>
      <c r="L680" s="128"/>
      <c r="M680" s="128"/>
    </row>
    <row r="681" spans="1:13" x14ac:dyDescent="0.25">
      <c r="A681" s="242" t="s">
        <v>1430</v>
      </c>
      <c r="B681" s="235"/>
      <c r="C681" s="235"/>
      <c r="D681" s="235"/>
      <c r="E681" s="235"/>
      <c r="F681" s="235"/>
      <c r="G681" s="235"/>
      <c r="H681" s="235"/>
      <c r="I681" s="235"/>
      <c r="J681" s="129">
        <v>27</v>
      </c>
      <c r="K681" s="128"/>
      <c r="L681" s="128"/>
      <c r="M681" s="128"/>
    </row>
    <row r="682" spans="1:13" x14ac:dyDescent="0.25">
      <c r="A682" s="242" t="s">
        <v>487</v>
      </c>
      <c r="B682" s="235"/>
      <c r="C682" s="235"/>
      <c r="D682" s="235"/>
      <c r="E682" s="235"/>
      <c r="F682" s="235"/>
      <c r="G682" s="235"/>
      <c r="H682" s="235"/>
      <c r="I682" s="235"/>
      <c r="J682" s="129">
        <v>363</v>
      </c>
      <c r="K682" s="128"/>
      <c r="L682" s="128"/>
      <c r="M682" s="128"/>
    </row>
    <row r="683" spans="1:13" x14ac:dyDescent="0.25">
      <c r="A683" s="242" t="s">
        <v>311</v>
      </c>
      <c r="B683" s="235"/>
      <c r="C683" s="235"/>
      <c r="D683" s="235"/>
      <c r="E683" s="235"/>
      <c r="F683" s="235"/>
      <c r="G683" s="235"/>
      <c r="H683" s="235"/>
      <c r="I683" s="235"/>
      <c r="J683" s="129">
        <v>29934</v>
      </c>
      <c r="K683" s="128"/>
      <c r="L683" s="128"/>
      <c r="M683" s="128"/>
    </row>
    <row r="684" spans="1:13" x14ac:dyDescent="0.25">
      <c r="A684" s="234" t="s">
        <v>1431</v>
      </c>
      <c r="B684" s="235"/>
      <c r="C684" s="235"/>
      <c r="D684" s="235"/>
      <c r="E684" s="235"/>
      <c r="F684" s="235"/>
      <c r="G684" s="235"/>
      <c r="H684" s="235"/>
      <c r="I684" s="235"/>
      <c r="J684" s="131">
        <v>29934</v>
      </c>
      <c r="K684" s="128"/>
      <c r="L684" s="128"/>
      <c r="M684" s="128"/>
    </row>
    <row r="685" spans="1:13" x14ac:dyDescent="0.25">
      <c r="A685" s="242" t="s">
        <v>1432</v>
      </c>
      <c r="B685" s="235"/>
      <c r="C685" s="235"/>
      <c r="D685" s="235"/>
      <c r="E685" s="235"/>
      <c r="F685" s="235"/>
      <c r="G685" s="235"/>
      <c r="H685" s="235"/>
      <c r="I685" s="235"/>
      <c r="J685" s="128"/>
      <c r="K685" s="128"/>
      <c r="L685" s="128"/>
      <c r="M685" s="128"/>
    </row>
    <row r="686" spans="1:13" x14ac:dyDescent="0.25">
      <c r="A686" s="242" t="s">
        <v>1362</v>
      </c>
      <c r="B686" s="235"/>
      <c r="C686" s="235"/>
      <c r="D686" s="235"/>
      <c r="E686" s="235"/>
      <c r="F686" s="235"/>
      <c r="G686" s="235"/>
      <c r="H686" s="235"/>
      <c r="I686" s="235"/>
      <c r="J686" s="128"/>
      <c r="K686" s="128"/>
      <c r="L686" s="128"/>
      <c r="M686" s="128"/>
    </row>
    <row r="687" spans="1:13" x14ac:dyDescent="0.25">
      <c r="A687" s="242" t="s">
        <v>341</v>
      </c>
      <c r="B687" s="235"/>
      <c r="C687" s="235"/>
      <c r="D687" s="235"/>
      <c r="E687" s="235"/>
      <c r="F687" s="235"/>
      <c r="G687" s="235"/>
      <c r="H687" s="235"/>
      <c r="I687" s="235"/>
      <c r="J687" s="129">
        <v>83</v>
      </c>
      <c r="K687" s="129">
        <v>20</v>
      </c>
      <c r="L687" s="128"/>
      <c r="M687" s="128"/>
    </row>
    <row r="688" spans="1:13" x14ac:dyDescent="0.25">
      <c r="A688" s="242" t="s">
        <v>342</v>
      </c>
      <c r="B688" s="235"/>
      <c r="C688" s="235"/>
      <c r="D688" s="235"/>
      <c r="E688" s="235"/>
      <c r="F688" s="235"/>
      <c r="G688" s="235"/>
      <c r="H688" s="235"/>
      <c r="I688" s="235"/>
      <c r="J688" s="129">
        <v>84</v>
      </c>
      <c r="K688" s="129">
        <v>21</v>
      </c>
      <c r="L688" s="128"/>
      <c r="M688" s="128"/>
    </row>
    <row r="689" spans="1:13" x14ac:dyDescent="0.25">
      <c r="A689" s="242" t="s">
        <v>483</v>
      </c>
      <c r="B689" s="235"/>
      <c r="C689" s="235"/>
      <c r="D689" s="235"/>
      <c r="E689" s="235"/>
      <c r="F689" s="235"/>
      <c r="G689" s="235"/>
      <c r="H689" s="235"/>
      <c r="I689" s="235"/>
      <c r="J689" s="129">
        <v>91</v>
      </c>
      <c r="K689" s="129">
        <v>28</v>
      </c>
      <c r="L689" s="128"/>
      <c r="M689" s="128"/>
    </row>
    <row r="690" spans="1:13" x14ac:dyDescent="0.25">
      <c r="A690" s="242" t="s">
        <v>484</v>
      </c>
      <c r="B690" s="235"/>
      <c r="C690" s="235"/>
      <c r="D690" s="235"/>
      <c r="E690" s="235"/>
      <c r="F690" s="235"/>
      <c r="G690" s="235"/>
      <c r="H690" s="235"/>
      <c r="I690" s="235"/>
      <c r="J690" s="129">
        <v>97</v>
      </c>
      <c r="K690" s="129">
        <v>34</v>
      </c>
      <c r="L690" s="128"/>
      <c r="M690" s="128"/>
    </row>
    <row r="691" spans="1:13" x14ac:dyDescent="0.25">
      <c r="A691" s="242" t="s">
        <v>1433</v>
      </c>
      <c r="B691" s="235"/>
      <c r="C691" s="235"/>
      <c r="D691" s="235"/>
      <c r="E691" s="235"/>
      <c r="F691" s="235"/>
      <c r="G691" s="235"/>
      <c r="H691" s="235"/>
      <c r="I691" s="235"/>
      <c r="J691" s="129">
        <v>36</v>
      </c>
      <c r="K691" s="128"/>
      <c r="L691" s="128"/>
      <c r="M691" s="128"/>
    </row>
    <row r="692" spans="1:13" x14ac:dyDescent="0.25">
      <c r="A692" s="242" t="s">
        <v>1434</v>
      </c>
      <c r="B692" s="235"/>
      <c r="C692" s="235"/>
      <c r="D692" s="235"/>
      <c r="E692" s="235"/>
      <c r="F692" s="235"/>
      <c r="G692" s="235"/>
      <c r="H692" s="235"/>
      <c r="I692" s="235"/>
      <c r="J692" s="129">
        <v>19</v>
      </c>
      <c r="K692" s="128"/>
      <c r="L692" s="128"/>
      <c r="M692" s="128"/>
    </row>
    <row r="693" spans="1:13" x14ac:dyDescent="0.25">
      <c r="A693" s="242" t="s">
        <v>487</v>
      </c>
      <c r="B693" s="235"/>
      <c r="C693" s="235"/>
      <c r="D693" s="235"/>
      <c r="E693" s="235"/>
      <c r="F693" s="235"/>
      <c r="G693" s="235"/>
      <c r="H693" s="235"/>
      <c r="I693" s="235"/>
      <c r="J693" s="129">
        <v>152</v>
      </c>
      <c r="K693" s="128"/>
      <c r="L693" s="128"/>
      <c r="M693" s="128"/>
    </row>
    <row r="694" spans="1:13" x14ac:dyDescent="0.25">
      <c r="A694" s="242" t="s">
        <v>1352</v>
      </c>
      <c r="B694" s="235"/>
      <c r="C694" s="235"/>
      <c r="D694" s="235"/>
      <c r="E694" s="235"/>
      <c r="F694" s="235"/>
      <c r="G694" s="235"/>
      <c r="H694" s="235"/>
      <c r="I694" s="235"/>
      <c r="J694" s="128"/>
      <c r="K694" s="128"/>
      <c r="L694" s="128"/>
      <c r="M694" s="128"/>
    </row>
    <row r="695" spans="1:13" x14ac:dyDescent="0.25">
      <c r="A695" s="242" t="s">
        <v>341</v>
      </c>
      <c r="B695" s="235"/>
      <c r="C695" s="235"/>
      <c r="D695" s="235"/>
      <c r="E695" s="235"/>
      <c r="F695" s="235"/>
      <c r="G695" s="235"/>
      <c r="H695" s="235"/>
      <c r="I695" s="235"/>
      <c r="J695" s="129">
        <v>58</v>
      </c>
      <c r="K695" s="129">
        <v>49</v>
      </c>
      <c r="L695" s="129">
        <v>9</v>
      </c>
      <c r="M695" s="129">
        <v>2</v>
      </c>
    </row>
    <row r="696" spans="1:13" x14ac:dyDescent="0.25">
      <c r="A696" s="242" t="s">
        <v>342</v>
      </c>
      <c r="B696" s="235"/>
      <c r="C696" s="235"/>
      <c r="D696" s="235"/>
      <c r="E696" s="235"/>
      <c r="F696" s="235"/>
      <c r="G696" s="235"/>
      <c r="H696" s="235"/>
      <c r="I696" s="235"/>
      <c r="J696" s="129">
        <v>60</v>
      </c>
      <c r="K696" s="129">
        <v>51</v>
      </c>
      <c r="L696" s="129">
        <v>9</v>
      </c>
      <c r="M696" s="129">
        <v>2</v>
      </c>
    </row>
    <row r="697" spans="1:13" x14ac:dyDescent="0.25">
      <c r="A697" s="242" t="s">
        <v>483</v>
      </c>
      <c r="B697" s="235"/>
      <c r="C697" s="235"/>
      <c r="D697" s="235"/>
      <c r="E697" s="235"/>
      <c r="F697" s="235"/>
      <c r="G697" s="235"/>
      <c r="H697" s="235"/>
      <c r="I697" s="235"/>
      <c r="J697" s="129">
        <v>81</v>
      </c>
      <c r="K697" s="129">
        <v>69</v>
      </c>
      <c r="L697" s="129">
        <v>12</v>
      </c>
      <c r="M697" s="129">
        <v>3</v>
      </c>
    </row>
    <row r="698" spans="1:13" x14ac:dyDescent="0.25">
      <c r="A698" s="242" t="s">
        <v>484</v>
      </c>
      <c r="B698" s="235"/>
      <c r="C698" s="235"/>
      <c r="D698" s="235"/>
      <c r="E698" s="235"/>
      <c r="F698" s="235"/>
      <c r="G698" s="235"/>
      <c r="H698" s="235"/>
      <c r="I698" s="235"/>
      <c r="J698" s="129">
        <v>97</v>
      </c>
      <c r="K698" s="129">
        <v>83</v>
      </c>
      <c r="L698" s="129">
        <v>14</v>
      </c>
      <c r="M698" s="129">
        <v>4</v>
      </c>
    </row>
    <row r="699" spans="1:13" x14ac:dyDescent="0.25">
      <c r="A699" s="242" t="s">
        <v>1435</v>
      </c>
      <c r="B699" s="235"/>
      <c r="C699" s="235"/>
      <c r="D699" s="235"/>
      <c r="E699" s="235"/>
      <c r="F699" s="235"/>
      <c r="G699" s="235"/>
      <c r="H699" s="235"/>
      <c r="I699" s="235"/>
      <c r="J699" s="129">
        <v>107</v>
      </c>
      <c r="K699" s="128"/>
      <c r="L699" s="128"/>
      <c r="M699" s="128"/>
    </row>
    <row r="700" spans="1:13" x14ac:dyDescent="0.25">
      <c r="A700" s="242" t="s">
        <v>1436</v>
      </c>
      <c r="B700" s="235"/>
      <c r="C700" s="235"/>
      <c r="D700" s="235"/>
      <c r="E700" s="235"/>
      <c r="F700" s="235"/>
      <c r="G700" s="235"/>
      <c r="H700" s="235"/>
      <c r="I700" s="235"/>
      <c r="J700" s="129">
        <v>65</v>
      </c>
      <c r="K700" s="128"/>
      <c r="L700" s="128"/>
      <c r="M700" s="128"/>
    </row>
    <row r="701" spans="1:13" x14ac:dyDescent="0.25">
      <c r="A701" s="242" t="s">
        <v>487</v>
      </c>
      <c r="B701" s="235"/>
      <c r="C701" s="235"/>
      <c r="D701" s="235"/>
      <c r="E701" s="235"/>
      <c r="F701" s="235"/>
      <c r="G701" s="235"/>
      <c r="H701" s="235"/>
      <c r="I701" s="235"/>
      <c r="J701" s="129">
        <v>269</v>
      </c>
      <c r="K701" s="128"/>
      <c r="L701" s="128"/>
      <c r="M701" s="128"/>
    </row>
    <row r="702" spans="1:13" x14ac:dyDescent="0.25">
      <c r="A702" s="242" t="s">
        <v>1355</v>
      </c>
      <c r="B702" s="235"/>
      <c r="C702" s="235"/>
      <c r="D702" s="235"/>
      <c r="E702" s="235"/>
      <c r="F702" s="235"/>
      <c r="G702" s="235"/>
      <c r="H702" s="235"/>
      <c r="I702" s="235"/>
      <c r="J702" s="128"/>
      <c r="K702" s="128"/>
      <c r="L702" s="128"/>
      <c r="M702" s="128"/>
    </row>
    <row r="703" spans="1:13" x14ac:dyDescent="0.25">
      <c r="A703" s="242" t="s">
        <v>341</v>
      </c>
      <c r="B703" s="235"/>
      <c r="C703" s="235"/>
      <c r="D703" s="235"/>
      <c r="E703" s="235"/>
      <c r="F703" s="235"/>
      <c r="G703" s="235"/>
      <c r="H703" s="235"/>
      <c r="I703" s="235"/>
      <c r="J703" s="129">
        <v>347</v>
      </c>
      <c r="K703" s="129">
        <v>80</v>
      </c>
      <c r="L703" s="129">
        <v>267</v>
      </c>
      <c r="M703" s="129">
        <v>25</v>
      </c>
    </row>
    <row r="704" spans="1:13" x14ac:dyDescent="0.25">
      <c r="A704" s="242" t="s">
        <v>342</v>
      </c>
      <c r="B704" s="235"/>
      <c r="C704" s="235"/>
      <c r="D704" s="235"/>
      <c r="E704" s="235"/>
      <c r="F704" s="235"/>
      <c r="G704" s="235"/>
      <c r="H704" s="235"/>
      <c r="I704" s="235"/>
      <c r="J704" s="129">
        <v>351</v>
      </c>
      <c r="K704" s="129">
        <v>83</v>
      </c>
      <c r="L704" s="129">
        <v>268</v>
      </c>
      <c r="M704" s="129">
        <v>26</v>
      </c>
    </row>
    <row r="705" spans="1:13" x14ac:dyDescent="0.25">
      <c r="A705" s="242" t="s">
        <v>1356</v>
      </c>
      <c r="B705" s="235"/>
      <c r="C705" s="235"/>
      <c r="D705" s="235"/>
      <c r="E705" s="235"/>
      <c r="F705" s="235"/>
      <c r="G705" s="235"/>
      <c r="H705" s="235"/>
      <c r="I705" s="235"/>
      <c r="J705" s="129">
        <v>403</v>
      </c>
      <c r="K705" s="129">
        <v>95</v>
      </c>
      <c r="L705" s="129">
        <v>308</v>
      </c>
      <c r="M705" s="129">
        <v>30</v>
      </c>
    </row>
    <row r="706" spans="1:13" x14ac:dyDescent="0.25">
      <c r="A706" s="242" t="s">
        <v>484</v>
      </c>
      <c r="B706" s="235"/>
      <c r="C706" s="235"/>
      <c r="D706" s="235"/>
      <c r="E706" s="235"/>
      <c r="F706" s="235"/>
      <c r="G706" s="235"/>
      <c r="H706" s="235"/>
      <c r="I706" s="235"/>
      <c r="J706" s="129">
        <v>484</v>
      </c>
      <c r="K706" s="129">
        <v>114</v>
      </c>
      <c r="L706" s="129">
        <v>370</v>
      </c>
      <c r="M706" s="129">
        <v>36</v>
      </c>
    </row>
    <row r="707" spans="1:13" x14ac:dyDescent="0.25">
      <c r="A707" s="242" t="s">
        <v>1437</v>
      </c>
      <c r="B707" s="235"/>
      <c r="C707" s="235"/>
      <c r="D707" s="235"/>
      <c r="E707" s="235"/>
      <c r="F707" s="235"/>
      <c r="G707" s="235"/>
      <c r="H707" s="235"/>
      <c r="I707" s="235"/>
      <c r="J707" s="129">
        <v>165</v>
      </c>
      <c r="K707" s="128"/>
      <c r="L707" s="128"/>
      <c r="M707" s="128"/>
    </row>
    <row r="708" spans="1:13" x14ac:dyDescent="0.25">
      <c r="A708" s="242" t="s">
        <v>1438</v>
      </c>
      <c r="B708" s="235"/>
      <c r="C708" s="235"/>
      <c r="D708" s="235"/>
      <c r="E708" s="235"/>
      <c r="F708" s="235"/>
      <c r="G708" s="235"/>
      <c r="H708" s="235"/>
      <c r="I708" s="235"/>
      <c r="J708" s="129">
        <v>105</v>
      </c>
      <c r="K708" s="128"/>
      <c r="L708" s="128"/>
      <c r="M708" s="128"/>
    </row>
    <row r="709" spans="1:13" x14ac:dyDescent="0.25">
      <c r="A709" s="242" t="s">
        <v>487</v>
      </c>
      <c r="B709" s="235"/>
      <c r="C709" s="235"/>
      <c r="D709" s="235"/>
      <c r="E709" s="235"/>
      <c r="F709" s="235"/>
      <c r="G709" s="235"/>
      <c r="H709" s="235"/>
      <c r="I709" s="235"/>
      <c r="J709" s="129">
        <v>754</v>
      </c>
      <c r="K709" s="128"/>
      <c r="L709" s="128"/>
      <c r="M709" s="128"/>
    </row>
    <row r="710" spans="1:13" x14ac:dyDescent="0.25">
      <c r="A710" s="242" t="s">
        <v>1350</v>
      </c>
      <c r="B710" s="235"/>
      <c r="C710" s="235"/>
      <c r="D710" s="235"/>
      <c r="E710" s="235"/>
      <c r="F710" s="235"/>
      <c r="G710" s="235"/>
      <c r="H710" s="235"/>
      <c r="I710" s="235"/>
      <c r="J710" s="128"/>
      <c r="K710" s="128"/>
      <c r="L710" s="128"/>
      <c r="M710" s="128"/>
    </row>
    <row r="711" spans="1:13" x14ac:dyDescent="0.25">
      <c r="A711" s="242" t="s">
        <v>341</v>
      </c>
      <c r="B711" s="235"/>
      <c r="C711" s="235"/>
      <c r="D711" s="235"/>
      <c r="E711" s="235"/>
      <c r="F711" s="235"/>
      <c r="G711" s="235"/>
      <c r="H711" s="235"/>
      <c r="I711" s="235"/>
      <c r="J711" s="129">
        <v>99</v>
      </c>
      <c r="K711" s="129">
        <v>99</v>
      </c>
      <c r="L711" s="128"/>
      <c r="M711" s="128"/>
    </row>
    <row r="712" spans="1:13" x14ac:dyDescent="0.25">
      <c r="A712" s="242" t="s">
        <v>342</v>
      </c>
      <c r="B712" s="235"/>
      <c r="C712" s="235"/>
      <c r="D712" s="235"/>
      <c r="E712" s="235"/>
      <c r="F712" s="235"/>
      <c r="G712" s="235"/>
      <c r="H712" s="235"/>
      <c r="I712" s="235"/>
      <c r="J712" s="129">
        <v>103</v>
      </c>
      <c r="K712" s="129">
        <v>103</v>
      </c>
      <c r="L712" s="128"/>
      <c r="M712" s="128"/>
    </row>
    <row r="713" spans="1:13" x14ac:dyDescent="0.25">
      <c r="A713" s="242" t="s">
        <v>1351</v>
      </c>
      <c r="B713" s="235"/>
      <c r="C713" s="235"/>
      <c r="D713" s="235"/>
      <c r="E713" s="235"/>
      <c r="F713" s="235"/>
      <c r="G713" s="235"/>
      <c r="H713" s="235"/>
      <c r="I713" s="235"/>
      <c r="J713" s="128"/>
      <c r="K713" s="128"/>
      <c r="L713" s="128"/>
      <c r="M713" s="128"/>
    </row>
    <row r="714" spans="1:13" x14ac:dyDescent="0.25">
      <c r="A714" s="242" t="s">
        <v>341</v>
      </c>
      <c r="B714" s="235"/>
      <c r="C714" s="235"/>
      <c r="D714" s="235"/>
      <c r="E714" s="235"/>
      <c r="F714" s="235"/>
      <c r="G714" s="235"/>
      <c r="H714" s="235"/>
      <c r="I714" s="235"/>
      <c r="J714" s="129">
        <v>2956</v>
      </c>
      <c r="K714" s="128"/>
      <c r="L714" s="129">
        <v>2956</v>
      </c>
      <c r="M714" s="128"/>
    </row>
    <row r="715" spans="1:13" x14ac:dyDescent="0.25">
      <c r="A715" s="242" t="s">
        <v>342</v>
      </c>
      <c r="B715" s="235"/>
      <c r="C715" s="235"/>
      <c r="D715" s="235"/>
      <c r="E715" s="235"/>
      <c r="F715" s="235"/>
      <c r="G715" s="235"/>
      <c r="H715" s="235"/>
      <c r="I715" s="235"/>
      <c r="J715" s="129">
        <v>2956</v>
      </c>
      <c r="K715" s="128"/>
      <c r="L715" s="129">
        <v>2956</v>
      </c>
      <c r="M715" s="128"/>
    </row>
    <row r="716" spans="1:13" x14ac:dyDescent="0.25">
      <c r="A716" s="242" t="s">
        <v>1439</v>
      </c>
      <c r="B716" s="235"/>
      <c r="C716" s="235"/>
      <c r="D716" s="235"/>
      <c r="E716" s="235"/>
      <c r="F716" s="235"/>
      <c r="G716" s="235"/>
      <c r="H716" s="235"/>
      <c r="I716" s="235"/>
      <c r="J716" s="128"/>
      <c r="K716" s="128"/>
      <c r="L716" s="128"/>
      <c r="M716" s="128"/>
    </row>
    <row r="717" spans="1:13" x14ac:dyDescent="0.25">
      <c r="A717" s="242" t="s">
        <v>341</v>
      </c>
      <c r="B717" s="235"/>
      <c r="C717" s="235"/>
      <c r="D717" s="235"/>
      <c r="E717" s="235"/>
      <c r="F717" s="235"/>
      <c r="G717" s="235"/>
      <c r="H717" s="235"/>
      <c r="I717" s="235"/>
      <c r="J717" s="129">
        <v>426</v>
      </c>
      <c r="K717" s="129">
        <v>229</v>
      </c>
      <c r="L717" s="129">
        <v>148</v>
      </c>
      <c r="M717" s="128"/>
    </row>
    <row r="718" spans="1:13" x14ac:dyDescent="0.25">
      <c r="A718" s="242" t="s">
        <v>342</v>
      </c>
      <c r="B718" s="235"/>
      <c r="C718" s="235"/>
      <c r="D718" s="235"/>
      <c r="E718" s="235"/>
      <c r="F718" s="235"/>
      <c r="G718" s="235"/>
      <c r="H718" s="235"/>
      <c r="I718" s="235"/>
      <c r="J718" s="129">
        <v>436</v>
      </c>
      <c r="K718" s="129">
        <v>239</v>
      </c>
      <c r="L718" s="129">
        <v>148</v>
      </c>
      <c r="M718" s="128"/>
    </row>
    <row r="719" spans="1:13" x14ac:dyDescent="0.25">
      <c r="A719" s="242" t="s">
        <v>1356</v>
      </c>
      <c r="B719" s="235"/>
      <c r="C719" s="235"/>
      <c r="D719" s="235"/>
      <c r="E719" s="235"/>
      <c r="F719" s="235"/>
      <c r="G719" s="235"/>
      <c r="H719" s="235"/>
      <c r="I719" s="235"/>
      <c r="J719" s="129">
        <v>494</v>
      </c>
      <c r="K719" s="129">
        <v>275</v>
      </c>
      <c r="L719" s="129">
        <v>170</v>
      </c>
      <c r="M719" s="128"/>
    </row>
    <row r="720" spans="1:13" x14ac:dyDescent="0.25">
      <c r="A720" s="242" t="s">
        <v>484</v>
      </c>
      <c r="B720" s="235"/>
      <c r="C720" s="235"/>
      <c r="D720" s="235"/>
      <c r="E720" s="235"/>
      <c r="F720" s="235"/>
      <c r="G720" s="235"/>
      <c r="H720" s="235"/>
      <c r="I720" s="235"/>
      <c r="J720" s="129">
        <v>583</v>
      </c>
      <c r="K720" s="129">
        <v>330</v>
      </c>
      <c r="L720" s="129">
        <v>204</v>
      </c>
      <c r="M720" s="128"/>
    </row>
    <row r="721" spans="1:13" x14ac:dyDescent="0.25">
      <c r="A721" s="242" t="s">
        <v>1440</v>
      </c>
      <c r="B721" s="235"/>
      <c r="C721" s="235"/>
      <c r="D721" s="235"/>
      <c r="E721" s="235"/>
      <c r="F721" s="235"/>
      <c r="G721" s="235"/>
      <c r="H721" s="235"/>
      <c r="I721" s="235"/>
      <c r="J721" s="129">
        <v>248</v>
      </c>
      <c r="K721" s="128"/>
      <c r="L721" s="128"/>
      <c r="M721" s="128"/>
    </row>
    <row r="722" spans="1:13" x14ac:dyDescent="0.25">
      <c r="A722" s="242" t="s">
        <v>1441</v>
      </c>
      <c r="B722" s="235"/>
      <c r="C722" s="235"/>
      <c r="D722" s="235"/>
      <c r="E722" s="235"/>
      <c r="F722" s="235"/>
      <c r="G722" s="235"/>
      <c r="H722" s="235"/>
      <c r="I722" s="235"/>
      <c r="J722" s="129">
        <v>149</v>
      </c>
      <c r="K722" s="128"/>
      <c r="L722" s="128"/>
      <c r="M722" s="128"/>
    </row>
    <row r="723" spans="1:13" x14ac:dyDescent="0.25">
      <c r="A723" s="242" t="s">
        <v>487</v>
      </c>
      <c r="B723" s="235"/>
      <c r="C723" s="235"/>
      <c r="D723" s="235"/>
      <c r="E723" s="235"/>
      <c r="F723" s="235"/>
      <c r="G723" s="235"/>
      <c r="H723" s="235"/>
      <c r="I723" s="235"/>
      <c r="J723" s="129">
        <v>980</v>
      </c>
      <c r="K723" s="128"/>
      <c r="L723" s="128"/>
      <c r="M723" s="128"/>
    </row>
    <row r="724" spans="1:13" x14ac:dyDescent="0.25">
      <c r="A724" s="242" t="s">
        <v>1442</v>
      </c>
      <c r="B724" s="235"/>
      <c r="C724" s="235"/>
      <c r="D724" s="235"/>
      <c r="E724" s="235"/>
      <c r="F724" s="235"/>
      <c r="G724" s="235"/>
      <c r="H724" s="235"/>
      <c r="I724" s="235"/>
      <c r="J724" s="128"/>
      <c r="K724" s="128"/>
      <c r="L724" s="128"/>
      <c r="M724" s="128"/>
    </row>
    <row r="725" spans="1:13" x14ac:dyDescent="0.25">
      <c r="A725" s="242" t="s">
        <v>341</v>
      </c>
      <c r="B725" s="235"/>
      <c r="C725" s="235"/>
      <c r="D725" s="235"/>
      <c r="E725" s="235"/>
      <c r="F725" s="235"/>
      <c r="G725" s="235"/>
      <c r="H725" s="235"/>
      <c r="I725" s="235"/>
      <c r="J725" s="129">
        <v>1421</v>
      </c>
      <c r="K725" s="129">
        <v>122</v>
      </c>
      <c r="L725" s="129">
        <v>1298</v>
      </c>
      <c r="M725" s="129">
        <v>162</v>
      </c>
    </row>
    <row r="726" spans="1:13" x14ac:dyDescent="0.25">
      <c r="A726" s="242" t="s">
        <v>342</v>
      </c>
      <c r="B726" s="235"/>
      <c r="C726" s="235"/>
      <c r="D726" s="235"/>
      <c r="E726" s="235"/>
      <c r="F726" s="235"/>
      <c r="G726" s="235"/>
      <c r="H726" s="235"/>
      <c r="I726" s="235"/>
      <c r="J726" s="129">
        <v>1433</v>
      </c>
      <c r="K726" s="129">
        <v>127</v>
      </c>
      <c r="L726" s="129">
        <v>1305</v>
      </c>
      <c r="M726" s="129">
        <v>169</v>
      </c>
    </row>
    <row r="727" spans="1:13" x14ac:dyDescent="0.25">
      <c r="A727" s="242" t="s">
        <v>483</v>
      </c>
      <c r="B727" s="235"/>
      <c r="C727" s="235"/>
      <c r="D727" s="235"/>
      <c r="E727" s="235"/>
      <c r="F727" s="235"/>
      <c r="G727" s="235"/>
      <c r="H727" s="235"/>
      <c r="I727" s="235"/>
      <c r="J727" s="129">
        <v>1934</v>
      </c>
      <c r="K727" s="129">
        <v>171</v>
      </c>
      <c r="L727" s="129">
        <v>1762</v>
      </c>
      <c r="M727" s="129">
        <v>228</v>
      </c>
    </row>
    <row r="728" spans="1:13" x14ac:dyDescent="0.25">
      <c r="A728" s="242" t="s">
        <v>484</v>
      </c>
      <c r="B728" s="235"/>
      <c r="C728" s="235"/>
      <c r="D728" s="235"/>
      <c r="E728" s="235"/>
      <c r="F728" s="235"/>
      <c r="G728" s="235"/>
      <c r="H728" s="235"/>
      <c r="I728" s="235"/>
      <c r="J728" s="129">
        <v>2320</v>
      </c>
      <c r="K728" s="129">
        <v>205</v>
      </c>
      <c r="L728" s="129">
        <v>2114</v>
      </c>
      <c r="M728" s="129">
        <v>274</v>
      </c>
    </row>
    <row r="729" spans="1:13" x14ac:dyDescent="0.25">
      <c r="A729" s="242" t="s">
        <v>1443</v>
      </c>
      <c r="B729" s="235"/>
      <c r="C729" s="235"/>
      <c r="D729" s="235"/>
      <c r="E729" s="235"/>
      <c r="F729" s="235"/>
      <c r="G729" s="235"/>
      <c r="H729" s="235"/>
      <c r="I729" s="235"/>
      <c r="J729" s="129">
        <v>455</v>
      </c>
      <c r="K729" s="128"/>
      <c r="L729" s="128"/>
      <c r="M729" s="128"/>
    </row>
    <row r="730" spans="1:13" x14ac:dyDescent="0.25">
      <c r="A730" s="242" t="s">
        <v>1444</v>
      </c>
      <c r="B730" s="235"/>
      <c r="C730" s="235"/>
      <c r="D730" s="235"/>
      <c r="E730" s="235"/>
      <c r="F730" s="235"/>
      <c r="G730" s="235"/>
      <c r="H730" s="235"/>
      <c r="I730" s="235"/>
      <c r="J730" s="129">
        <v>240</v>
      </c>
      <c r="K730" s="128"/>
      <c r="L730" s="128"/>
      <c r="M730" s="128"/>
    </row>
    <row r="731" spans="1:13" x14ac:dyDescent="0.25">
      <c r="A731" s="242" t="s">
        <v>487</v>
      </c>
      <c r="B731" s="235"/>
      <c r="C731" s="235"/>
      <c r="D731" s="235"/>
      <c r="E731" s="235"/>
      <c r="F731" s="235"/>
      <c r="G731" s="235"/>
      <c r="H731" s="235"/>
      <c r="I731" s="235"/>
      <c r="J731" s="129">
        <v>3015</v>
      </c>
      <c r="K731" s="128"/>
      <c r="L731" s="128"/>
      <c r="M731" s="128"/>
    </row>
    <row r="732" spans="1:13" x14ac:dyDescent="0.25">
      <c r="A732" s="242" t="s">
        <v>311</v>
      </c>
      <c r="B732" s="235"/>
      <c r="C732" s="235"/>
      <c r="D732" s="235"/>
      <c r="E732" s="235"/>
      <c r="F732" s="235"/>
      <c r="G732" s="235"/>
      <c r="H732" s="235"/>
      <c r="I732" s="235"/>
      <c r="J732" s="129">
        <v>8229</v>
      </c>
      <c r="K732" s="128"/>
      <c r="L732" s="128"/>
      <c r="M732" s="128"/>
    </row>
    <row r="733" spans="1:13" x14ac:dyDescent="0.25">
      <c r="A733" s="234" t="s">
        <v>1445</v>
      </c>
      <c r="B733" s="235"/>
      <c r="C733" s="235"/>
      <c r="D733" s="235"/>
      <c r="E733" s="235"/>
      <c r="F733" s="235"/>
      <c r="G733" s="235"/>
      <c r="H733" s="235"/>
      <c r="I733" s="235"/>
      <c r="J733" s="131">
        <v>8229</v>
      </c>
      <c r="K733" s="128"/>
      <c r="L733" s="128"/>
      <c r="M733" s="128"/>
    </row>
    <row r="734" spans="1:13" x14ac:dyDescent="0.25">
      <c r="A734" s="242" t="s">
        <v>1446</v>
      </c>
      <c r="B734" s="235"/>
      <c r="C734" s="235"/>
      <c r="D734" s="235"/>
      <c r="E734" s="235"/>
      <c r="F734" s="235"/>
      <c r="G734" s="235"/>
      <c r="H734" s="235"/>
      <c r="I734" s="235"/>
      <c r="J734" s="128"/>
      <c r="K734" s="128"/>
      <c r="L734" s="128"/>
      <c r="M734" s="128"/>
    </row>
    <row r="735" spans="1:13" x14ac:dyDescent="0.25">
      <c r="A735" s="242" t="s">
        <v>1352</v>
      </c>
      <c r="B735" s="235"/>
      <c r="C735" s="235"/>
      <c r="D735" s="235"/>
      <c r="E735" s="235"/>
      <c r="F735" s="235"/>
      <c r="G735" s="235"/>
      <c r="H735" s="235"/>
      <c r="I735" s="235"/>
      <c r="J735" s="128"/>
      <c r="K735" s="128"/>
      <c r="L735" s="128"/>
      <c r="M735" s="128"/>
    </row>
    <row r="736" spans="1:13" x14ac:dyDescent="0.25">
      <c r="A736" s="242" t="s">
        <v>341</v>
      </c>
      <c r="B736" s="235"/>
      <c r="C736" s="235"/>
      <c r="D736" s="235"/>
      <c r="E736" s="235"/>
      <c r="F736" s="235"/>
      <c r="G736" s="235"/>
      <c r="H736" s="235"/>
      <c r="I736" s="235"/>
      <c r="J736" s="129">
        <v>50</v>
      </c>
      <c r="K736" s="129">
        <v>20</v>
      </c>
      <c r="L736" s="129">
        <v>2</v>
      </c>
      <c r="M736" s="128"/>
    </row>
    <row r="737" spans="1:13" x14ac:dyDescent="0.25">
      <c r="A737" s="242" t="s">
        <v>342</v>
      </c>
      <c r="B737" s="235"/>
      <c r="C737" s="235"/>
      <c r="D737" s="235"/>
      <c r="E737" s="235"/>
      <c r="F737" s="235"/>
      <c r="G737" s="235"/>
      <c r="H737" s="235"/>
      <c r="I737" s="235"/>
      <c r="J737" s="129">
        <v>51</v>
      </c>
      <c r="K737" s="129">
        <v>21</v>
      </c>
      <c r="L737" s="129">
        <v>2</v>
      </c>
      <c r="M737" s="128"/>
    </row>
    <row r="738" spans="1:13" x14ac:dyDescent="0.25">
      <c r="A738" s="242" t="s">
        <v>483</v>
      </c>
      <c r="B738" s="235"/>
      <c r="C738" s="235"/>
      <c r="D738" s="235"/>
      <c r="E738" s="235"/>
      <c r="F738" s="235"/>
      <c r="G738" s="235"/>
      <c r="H738" s="235"/>
      <c r="I738" s="235"/>
      <c r="J738" s="129">
        <v>59</v>
      </c>
      <c r="K738" s="129">
        <v>28</v>
      </c>
      <c r="L738" s="129">
        <v>3</v>
      </c>
      <c r="M738" s="128"/>
    </row>
    <row r="739" spans="1:13" x14ac:dyDescent="0.25">
      <c r="A739" s="242" t="s">
        <v>484</v>
      </c>
      <c r="B739" s="235"/>
      <c r="C739" s="235"/>
      <c r="D739" s="235"/>
      <c r="E739" s="235"/>
      <c r="F739" s="235"/>
      <c r="G739" s="235"/>
      <c r="H739" s="235"/>
      <c r="I739" s="235"/>
      <c r="J739" s="129">
        <v>66</v>
      </c>
      <c r="K739" s="129">
        <v>34</v>
      </c>
      <c r="L739" s="129">
        <v>4</v>
      </c>
      <c r="M739" s="128"/>
    </row>
    <row r="740" spans="1:13" x14ac:dyDescent="0.25">
      <c r="A740" s="242" t="s">
        <v>1447</v>
      </c>
      <c r="B740" s="235"/>
      <c r="C740" s="235"/>
      <c r="D740" s="235"/>
      <c r="E740" s="235"/>
      <c r="F740" s="235"/>
      <c r="G740" s="235"/>
      <c r="H740" s="235"/>
      <c r="I740" s="235"/>
      <c r="J740" s="129">
        <v>42</v>
      </c>
      <c r="K740" s="128"/>
      <c r="L740" s="128"/>
      <c r="M740" s="128"/>
    </row>
    <row r="741" spans="1:13" x14ac:dyDescent="0.25">
      <c r="A741" s="242" t="s">
        <v>1448</v>
      </c>
      <c r="B741" s="235"/>
      <c r="C741" s="235"/>
      <c r="D741" s="235"/>
      <c r="E741" s="235"/>
      <c r="F741" s="235"/>
      <c r="G741" s="235"/>
      <c r="H741" s="235"/>
      <c r="I741" s="235"/>
      <c r="J741" s="129">
        <v>26</v>
      </c>
      <c r="K741" s="128"/>
      <c r="L741" s="128"/>
      <c r="M741" s="128"/>
    </row>
    <row r="742" spans="1:13" x14ac:dyDescent="0.25">
      <c r="A742" s="242" t="s">
        <v>487</v>
      </c>
      <c r="B742" s="235"/>
      <c r="C742" s="235"/>
      <c r="D742" s="235"/>
      <c r="E742" s="235"/>
      <c r="F742" s="235"/>
      <c r="G742" s="235"/>
      <c r="H742" s="235"/>
      <c r="I742" s="235"/>
      <c r="J742" s="129">
        <v>134</v>
      </c>
      <c r="K742" s="128"/>
      <c r="L742" s="128"/>
      <c r="M742" s="128"/>
    </row>
    <row r="743" spans="1:13" x14ac:dyDescent="0.25">
      <c r="A743" s="242" t="s">
        <v>1365</v>
      </c>
      <c r="B743" s="235"/>
      <c r="C743" s="235"/>
      <c r="D743" s="235"/>
      <c r="E743" s="235"/>
      <c r="F743" s="235"/>
      <c r="G743" s="235"/>
      <c r="H743" s="235"/>
      <c r="I743" s="235"/>
      <c r="J743" s="128"/>
      <c r="K743" s="128"/>
      <c r="L743" s="128"/>
      <c r="M743" s="128"/>
    </row>
    <row r="744" spans="1:13" x14ac:dyDescent="0.25">
      <c r="A744" s="242" t="s">
        <v>341</v>
      </c>
      <c r="B744" s="235"/>
      <c r="C744" s="235"/>
      <c r="D744" s="235"/>
      <c r="E744" s="235"/>
      <c r="F744" s="235"/>
      <c r="G744" s="235"/>
      <c r="H744" s="235"/>
      <c r="I744" s="235"/>
      <c r="J744" s="129">
        <v>449</v>
      </c>
      <c r="K744" s="129">
        <v>31</v>
      </c>
      <c r="L744" s="129">
        <v>14</v>
      </c>
      <c r="M744" s="129">
        <v>1</v>
      </c>
    </row>
    <row r="745" spans="1:13" x14ac:dyDescent="0.25">
      <c r="A745" s="242" t="s">
        <v>342</v>
      </c>
      <c r="B745" s="235"/>
      <c r="C745" s="235"/>
      <c r="D745" s="235"/>
      <c r="E745" s="235"/>
      <c r="F745" s="235"/>
      <c r="G745" s="235"/>
      <c r="H745" s="235"/>
      <c r="I745" s="235"/>
      <c r="J745" s="129">
        <v>450</v>
      </c>
      <c r="K745" s="129">
        <v>32</v>
      </c>
      <c r="L745" s="129">
        <v>14</v>
      </c>
      <c r="M745" s="129">
        <v>1</v>
      </c>
    </row>
    <row r="746" spans="1:13" x14ac:dyDescent="0.25">
      <c r="A746" s="242" t="s">
        <v>483</v>
      </c>
      <c r="B746" s="235"/>
      <c r="C746" s="235"/>
      <c r="D746" s="235"/>
      <c r="E746" s="235"/>
      <c r="F746" s="235"/>
      <c r="G746" s="235"/>
      <c r="H746" s="235"/>
      <c r="I746" s="235"/>
      <c r="J746" s="129">
        <v>466</v>
      </c>
      <c r="K746" s="129">
        <v>43</v>
      </c>
      <c r="L746" s="129">
        <v>19</v>
      </c>
      <c r="M746" s="129">
        <v>1</v>
      </c>
    </row>
    <row r="747" spans="1:13" x14ac:dyDescent="0.25">
      <c r="A747" s="242" t="s">
        <v>484</v>
      </c>
      <c r="B747" s="235"/>
      <c r="C747" s="235"/>
      <c r="D747" s="235"/>
      <c r="E747" s="235"/>
      <c r="F747" s="235"/>
      <c r="G747" s="235"/>
      <c r="H747" s="235"/>
      <c r="I747" s="235"/>
      <c r="J747" s="129">
        <v>479</v>
      </c>
      <c r="K747" s="129">
        <v>52</v>
      </c>
      <c r="L747" s="129">
        <v>23</v>
      </c>
      <c r="M747" s="129">
        <v>1</v>
      </c>
    </row>
    <row r="748" spans="1:13" x14ac:dyDescent="0.25">
      <c r="A748" s="242" t="s">
        <v>1449</v>
      </c>
      <c r="B748" s="235"/>
      <c r="C748" s="235"/>
      <c r="D748" s="235"/>
      <c r="E748" s="235"/>
      <c r="F748" s="235"/>
      <c r="G748" s="235"/>
      <c r="H748" s="235"/>
      <c r="I748" s="235"/>
      <c r="J748" s="129">
        <v>56</v>
      </c>
      <c r="K748" s="128"/>
      <c r="L748" s="128"/>
      <c r="M748" s="128"/>
    </row>
    <row r="749" spans="1:13" x14ac:dyDescent="0.25">
      <c r="A749" s="242" t="s">
        <v>1450</v>
      </c>
      <c r="B749" s="235"/>
      <c r="C749" s="235"/>
      <c r="D749" s="235"/>
      <c r="E749" s="235"/>
      <c r="F749" s="235"/>
      <c r="G749" s="235"/>
      <c r="H749" s="235"/>
      <c r="I749" s="235"/>
      <c r="J749" s="129">
        <v>34</v>
      </c>
      <c r="K749" s="128"/>
      <c r="L749" s="128"/>
      <c r="M749" s="128"/>
    </row>
    <row r="750" spans="1:13" x14ac:dyDescent="0.25">
      <c r="A750" s="242" t="s">
        <v>487</v>
      </c>
      <c r="B750" s="235"/>
      <c r="C750" s="235"/>
      <c r="D750" s="235"/>
      <c r="E750" s="235"/>
      <c r="F750" s="235"/>
      <c r="G750" s="235"/>
      <c r="H750" s="235"/>
      <c r="I750" s="235"/>
      <c r="J750" s="129">
        <v>569</v>
      </c>
      <c r="K750" s="128"/>
      <c r="L750" s="128"/>
      <c r="M750" s="128"/>
    </row>
    <row r="751" spans="1:13" x14ac:dyDescent="0.25">
      <c r="A751" s="242" t="s">
        <v>311</v>
      </c>
      <c r="B751" s="235"/>
      <c r="C751" s="235"/>
      <c r="D751" s="235"/>
      <c r="E751" s="235"/>
      <c r="F751" s="235"/>
      <c r="G751" s="235"/>
      <c r="H751" s="235"/>
      <c r="I751" s="235"/>
      <c r="J751" s="129">
        <v>703</v>
      </c>
      <c r="K751" s="128"/>
      <c r="L751" s="128"/>
      <c r="M751" s="128"/>
    </row>
    <row r="752" spans="1:13" x14ac:dyDescent="0.25">
      <c r="A752" s="234" t="s">
        <v>1451</v>
      </c>
      <c r="B752" s="235"/>
      <c r="C752" s="235"/>
      <c r="D752" s="235"/>
      <c r="E752" s="235"/>
      <c r="F752" s="235"/>
      <c r="G752" s="235"/>
      <c r="H752" s="235"/>
      <c r="I752" s="235"/>
      <c r="J752" s="131">
        <v>703</v>
      </c>
      <c r="K752" s="128"/>
      <c r="L752" s="128"/>
      <c r="M752" s="128"/>
    </row>
    <row r="753" spans="1:13" x14ac:dyDescent="0.25">
      <c r="A753" s="242" t="s">
        <v>1452</v>
      </c>
      <c r="B753" s="235"/>
      <c r="C753" s="235"/>
      <c r="D753" s="235"/>
      <c r="E753" s="235"/>
      <c r="F753" s="235"/>
      <c r="G753" s="235"/>
      <c r="H753" s="235"/>
      <c r="I753" s="235"/>
      <c r="J753" s="128"/>
      <c r="K753" s="128"/>
      <c r="L753" s="128"/>
      <c r="M753" s="128"/>
    </row>
    <row r="754" spans="1:13" x14ac:dyDescent="0.25">
      <c r="A754" s="242" t="s">
        <v>1352</v>
      </c>
      <c r="B754" s="235"/>
      <c r="C754" s="235"/>
      <c r="D754" s="235"/>
      <c r="E754" s="235"/>
      <c r="F754" s="235"/>
      <c r="G754" s="235"/>
      <c r="H754" s="235"/>
      <c r="I754" s="235"/>
      <c r="J754" s="128"/>
      <c r="K754" s="128"/>
      <c r="L754" s="128"/>
      <c r="M754" s="128"/>
    </row>
    <row r="755" spans="1:13" x14ac:dyDescent="0.25">
      <c r="A755" s="242" t="s">
        <v>341</v>
      </c>
      <c r="B755" s="235"/>
      <c r="C755" s="235"/>
      <c r="D755" s="235"/>
      <c r="E755" s="235"/>
      <c r="F755" s="235"/>
      <c r="G755" s="235"/>
      <c r="H755" s="235"/>
      <c r="I755" s="235"/>
      <c r="J755" s="129">
        <v>50</v>
      </c>
      <c r="K755" s="129">
        <v>20</v>
      </c>
      <c r="L755" s="129">
        <v>2</v>
      </c>
      <c r="M755" s="128"/>
    </row>
    <row r="756" spans="1:13" x14ac:dyDescent="0.25">
      <c r="A756" s="242" t="s">
        <v>342</v>
      </c>
      <c r="B756" s="235"/>
      <c r="C756" s="235"/>
      <c r="D756" s="235"/>
      <c r="E756" s="235"/>
      <c r="F756" s="235"/>
      <c r="G756" s="235"/>
      <c r="H756" s="235"/>
      <c r="I756" s="235"/>
      <c r="J756" s="129">
        <v>51</v>
      </c>
      <c r="K756" s="129">
        <v>21</v>
      </c>
      <c r="L756" s="129">
        <v>2</v>
      </c>
      <c r="M756" s="128"/>
    </row>
    <row r="757" spans="1:13" x14ac:dyDescent="0.25">
      <c r="A757" s="242" t="s">
        <v>483</v>
      </c>
      <c r="B757" s="235"/>
      <c r="C757" s="235"/>
      <c r="D757" s="235"/>
      <c r="E757" s="235"/>
      <c r="F757" s="235"/>
      <c r="G757" s="235"/>
      <c r="H757" s="235"/>
      <c r="I757" s="235"/>
      <c r="J757" s="129">
        <v>59</v>
      </c>
      <c r="K757" s="129">
        <v>28</v>
      </c>
      <c r="L757" s="129">
        <v>3</v>
      </c>
      <c r="M757" s="128"/>
    </row>
    <row r="758" spans="1:13" x14ac:dyDescent="0.25">
      <c r="A758" s="242" t="s">
        <v>484</v>
      </c>
      <c r="B758" s="235"/>
      <c r="C758" s="235"/>
      <c r="D758" s="235"/>
      <c r="E758" s="235"/>
      <c r="F758" s="235"/>
      <c r="G758" s="235"/>
      <c r="H758" s="235"/>
      <c r="I758" s="235"/>
      <c r="J758" s="129">
        <v>66</v>
      </c>
      <c r="K758" s="129">
        <v>34</v>
      </c>
      <c r="L758" s="129">
        <v>4</v>
      </c>
      <c r="M758" s="128"/>
    </row>
    <row r="759" spans="1:13" x14ac:dyDescent="0.25">
      <c r="A759" s="242" t="s">
        <v>1447</v>
      </c>
      <c r="B759" s="235"/>
      <c r="C759" s="235"/>
      <c r="D759" s="235"/>
      <c r="E759" s="235"/>
      <c r="F759" s="235"/>
      <c r="G759" s="235"/>
      <c r="H759" s="235"/>
      <c r="I759" s="235"/>
      <c r="J759" s="129">
        <v>42</v>
      </c>
      <c r="K759" s="128"/>
      <c r="L759" s="128"/>
      <c r="M759" s="128"/>
    </row>
    <row r="760" spans="1:13" x14ac:dyDescent="0.25">
      <c r="A760" s="242" t="s">
        <v>1448</v>
      </c>
      <c r="B760" s="235"/>
      <c r="C760" s="235"/>
      <c r="D760" s="235"/>
      <c r="E760" s="235"/>
      <c r="F760" s="235"/>
      <c r="G760" s="235"/>
      <c r="H760" s="235"/>
      <c r="I760" s="235"/>
      <c r="J760" s="129">
        <v>26</v>
      </c>
      <c r="K760" s="128"/>
      <c r="L760" s="128"/>
      <c r="M760" s="128"/>
    </row>
    <row r="761" spans="1:13" x14ac:dyDescent="0.25">
      <c r="A761" s="242" t="s">
        <v>487</v>
      </c>
      <c r="B761" s="235"/>
      <c r="C761" s="235"/>
      <c r="D761" s="235"/>
      <c r="E761" s="235"/>
      <c r="F761" s="235"/>
      <c r="G761" s="235"/>
      <c r="H761" s="235"/>
      <c r="I761" s="235"/>
      <c r="J761" s="129">
        <v>134</v>
      </c>
      <c r="K761" s="128"/>
      <c r="L761" s="128"/>
      <c r="M761" s="128"/>
    </row>
    <row r="762" spans="1:13" x14ac:dyDescent="0.25">
      <c r="A762" s="242" t="s">
        <v>1365</v>
      </c>
      <c r="B762" s="235"/>
      <c r="C762" s="235"/>
      <c r="D762" s="235"/>
      <c r="E762" s="235"/>
      <c r="F762" s="235"/>
      <c r="G762" s="235"/>
      <c r="H762" s="235"/>
      <c r="I762" s="235"/>
      <c r="J762" s="128"/>
      <c r="K762" s="128"/>
      <c r="L762" s="128"/>
      <c r="M762" s="128"/>
    </row>
    <row r="763" spans="1:13" x14ac:dyDescent="0.25">
      <c r="A763" s="242" t="s">
        <v>341</v>
      </c>
      <c r="B763" s="235"/>
      <c r="C763" s="235"/>
      <c r="D763" s="235"/>
      <c r="E763" s="235"/>
      <c r="F763" s="235"/>
      <c r="G763" s="235"/>
      <c r="H763" s="235"/>
      <c r="I763" s="235"/>
      <c r="J763" s="129">
        <v>439</v>
      </c>
      <c r="K763" s="129">
        <v>31</v>
      </c>
      <c r="L763" s="129">
        <v>14</v>
      </c>
      <c r="M763" s="129">
        <v>1</v>
      </c>
    </row>
    <row r="764" spans="1:13" x14ac:dyDescent="0.25">
      <c r="A764" s="242" t="s">
        <v>342</v>
      </c>
      <c r="B764" s="235"/>
      <c r="C764" s="235"/>
      <c r="D764" s="235"/>
      <c r="E764" s="235"/>
      <c r="F764" s="235"/>
      <c r="G764" s="235"/>
      <c r="H764" s="235"/>
      <c r="I764" s="235"/>
      <c r="J764" s="129">
        <v>440</v>
      </c>
      <c r="K764" s="129">
        <v>32</v>
      </c>
      <c r="L764" s="129">
        <v>14</v>
      </c>
      <c r="M764" s="129">
        <v>1</v>
      </c>
    </row>
    <row r="765" spans="1:13" x14ac:dyDescent="0.25">
      <c r="A765" s="242" t="s">
        <v>483</v>
      </c>
      <c r="B765" s="235"/>
      <c r="C765" s="235"/>
      <c r="D765" s="235"/>
      <c r="E765" s="235"/>
      <c r="F765" s="235"/>
      <c r="G765" s="235"/>
      <c r="H765" s="235"/>
      <c r="I765" s="235"/>
      <c r="J765" s="129">
        <v>456</v>
      </c>
      <c r="K765" s="129">
        <v>43</v>
      </c>
      <c r="L765" s="129">
        <v>19</v>
      </c>
      <c r="M765" s="129">
        <v>1</v>
      </c>
    </row>
    <row r="766" spans="1:13" x14ac:dyDescent="0.25">
      <c r="A766" s="242" t="s">
        <v>484</v>
      </c>
      <c r="B766" s="235"/>
      <c r="C766" s="235"/>
      <c r="D766" s="235"/>
      <c r="E766" s="235"/>
      <c r="F766" s="235"/>
      <c r="G766" s="235"/>
      <c r="H766" s="235"/>
      <c r="I766" s="235"/>
      <c r="J766" s="129">
        <v>469</v>
      </c>
      <c r="K766" s="129">
        <v>52</v>
      </c>
      <c r="L766" s="129">
        <v>23</v>
      </c>
      <c r="M766" s="129">
        <v>1</v>
      </c>
    </row>
    <row r="767" spans="1:13" x14ac:dyDescent="0.25">
      <c r="A767" s="242" t="s">
        <v>1449</v>
      </c>
      <c r="B767" s="235"/>
      <c r="C767" s="235"/>
      <c r="D767" s="235"/>
      <c r="E767" s="235"/>
      <c r="F767" s="235"/>
      <c r="G767" s="235"/>
      <c r="H767" s="235"/>
      <c r="I767" s="235"/>
      <c r="J767" s="129">
        <v>56</v>
      </c>
      <c r="K767" s="128"/>
      <c r="L767" s="128"/>
      <c r="M767" s="128"/>
    </row>
    <row r="768" spans="1:13" x14ac:dyDescent="0.25">
      <c r="A768" s="242" t="s">
        <v>1450</v>
      </c>
      <c r="B768" s="235"/>
      <c r="C768" s="235"/>
      <c r="D768" s="235"/>
      <c r="E768" s="235"/>
      <c r="F768" s="235"/>
      <c r="G768" s="235"/>
      <c r="H768" s="235"/>
      <c r="I768" s="235"/>
      <c r="J768" s="129">
        <v>34</v>
      </c>
      <c r="K768" s="128"/>
      <c r="L768" s="128"/>
      <c r="M768" s="128"/>
    </row>
    <row r="769" spans="1:13" x14ac:dyDescent="0.25">
      <c r="A769" s="242" t="s">
        <v>487</v>
      </c>
      <c r="B769" s="235"/>
      <c r="C769" s="235"/>
      <c r="D769" s="235"/>
      <c r="E769" s="235"/>
      <c r="F769" s="235"/>
      <c r="G769" s="235"/>
      <c r="H769" s="235"/>
      <c r="I769" s="235"/>
      <c r="J769" s="129">
        <v>559</v>
      </c>
      <c r="K769" s="128"/>
      <c r="L769" s="128"/>
      <c r="M769" s="128"/>
    </row>
    <row r="770" spans="1:13" x14ac:dyDescent="0.25">
      <c r="A770" s="242" t="s">
        <v>311</v>
      </c>
      <c r="B770" s="235"/>
      <c r="C770" s="235"/>
      <c r="D770" s="235"/>
      <c r="E770" s="235"/>
      <c r="F770" s="235"/>
      <c r="G770" s="235"/>
      <c r="H770" s="235"/>
      <c r="I770" s="235"/>
      <c r="J770" s="129">
        <v>693</v>
      </c>
      <c r="K770" s="128"/>
      <c r="L770" s="128"/>
      <c r="M770" s="128"/>
    </row>
    <row r="771" spans="1:13" x14ac:dyDescent="0.25">
      <c r="A771" s="234" t="s">
        <v>1453</v>
      </c>
      <c r="B771" s="235"/>
      <c r="C771" s="235"/>
      <c r="D771" s="235"/>
      <c r="E771" s="235"/>
      <c r="F771" s="235"/>
      <c r="G771" s="235"/>
      <c r="H771" s="235"/>
      <c r="I771" s="235"/>
      <c r="J771" s="131">
        <v>693</v>
      </c>
      <c r="K771" s="128"/>
      <c r="L771" s="128"/>
      <c r="M771" s="128"/>
    </row>
    <row r="772" spans="1:13" x14ac:dyDescent="0.25">
      <c r="A772" s="242" t="s">
        <v>1454</v>
      </c>
      <c r="B772" s="235"/>
      <c r="C772" s="235"/>
      <c r="D772" s="235"/>
      <c r="E772" s="235"/>
      <c r="F772" s="235"/>
      <c r="G772" s="235"/>
      <c r="H772" s="235"/>
      <c r="I772" s="235"/>
      <c r="J772" s="128"/>
      <c r="K772" s="128"/>
      <c r="L772" s="128"/>
      <c r="M772" s="128"/>
    </row>
    <row r="773" spans="1:13" x14ac:dyDescent="0.25">
      <c r="A773" s="242" t="s">
        <v>1352</v>
      </c>
      <c r="B773" s="235"/>
      <c r="C773" s="235"/>
      <c r="D773" s="235"/>
      <c r="E773" s="235"/>
      <c r="F773" s="235"/>
      <c r="G773" s="235"/>
      <c r="H773" s="235"/>
      <c r="I773" s="235"/>
      <c r="J773" s="128"/>
      <c r="K773" s="128"/>
      <c r="L773" s="128"/>
      <c r="M773" s="128"/>
    </row>
    <row r="774" spans="1:13" x14ac:dyDescent="0.25">
      <c r="A774" s="242" t="s">
        <v>341</v>
      </c>
      <c r="B774" s="235"/>
      <c r="C774" s="235"/>
      <c r="D774" s="235"/>
      <c r="E774" s="235"/>
      <c r="F774" s="235"/>
      <c r="G774" s="235"/>
      <c r="H774" s="235"/>
      <c r="I774" s="235"/>
      <c r="J774" s="129">
        <v>671</v>
      </c>
      <c r="K774" s="129">
        <v>232</v>
      </c>
      <c r="L774" s="129">
        <v>21</v>
      </c>
      <c r="M774" s="129">
        <v>1</v>
      </c>
    </row>
    <row r="775" spans="1:13" x14ac:dyDescent="0.25">
      <c r="A775" s="242" t="s">
        <v>342</v>
      </c>
      <c r="B775" s="235"/>
      <c r="C775" s="235"/>
      <c r="D775" s="235"/>
      <c r="E775" s="235"/>
      <c r="F775" s="235"/>
      <c r="G775" s="235"/>
      <c r="H775" s="235"/>
      <c r="I775" s="235"/>
      <c r="J775" s="129">
        <v>681</v>
      </c>
      <c r="K775" s="129">
        <v>242</v>
      </c>
      <c r="L775" s="129">
        <v>21</v>
      </c>
      <c r="M775" s="129">
        <v>1</v>
      </c>
    </row>
    <row r="776" spans="1:13" x14ac:dyDescent="0.25">
      <c r="A776" s="242" t="s">
        <v>483</v>
      </c>
      <c r="B776" s="235"/>
      <c r="C776" s="235"/>
      <c r="D776" s="235"/>
      <c r="E776" s="235"/>
      <c r="F776" s="235"/>
      <c r="G776" s="235"/>
      <c r="H776" s="235"/>
      <c r="I776" s="235"/>
      <c r="J776" s="129">
        <v>773</v>
      </c>
      <c r="K776" s="129">
        <v>327</v>
      </c>
      <c r="L776" s="129">
        <v>28</v>
      </c>
      <c r="M776" s="129">
        <v>1</v>
      </c>
    </row>
    <row r="777" spans="1:13" x14ac:dyDescent="0.25">
      <c r="A777" s="242" t="s">
        <v>484</v>
      </c>
      <c r="B777" s="235"/>
      <c r="C777" s="235"/>
      <c r="D777" s="235"/>
      <c r="E777" s="235"/>
      <c r="F777" s="235"/>
      <c r="G777" s="235"/>
      <c r="H777" s="235"/>
      <c r="I777" s="235"/>
      <c r="J777" s="129">
        <v>844</v>
      </c>
      <c r="K777" s="129">
        <v>392</v>
      </c>
      <c r="L777" s="129">
        <v>34</v>
      </c>
      <c r="M777" s="129">
        <v>1</v>
      </c>
    </row>
    <row r="778" spans="1:13" x14ac:dyDescent="0.25">
      <c r="A778" s="242" t="s">
        <v>1455</v>
      </c>
      <c r="B778" s="235"/>
      <c r="C778" s="235"/>
      <c r="D778" s="235"/>
      <c r="E778" s="235"/>
      <c r="F778" s="235"/>
      <c r="G778" s="235"/>
      <c r="H778" s="235"/>
      <c r="I778" s="235"/>
      <c r="J778" s="129">
        <v>483</v>
      </c>
      <c r="K778" s="128"/>
      <c r="L778" s="128"/>
      <c r="M778" s="128"/>
    </row>
    <row r="779" spans="1:13" x14ac:dyDescent="0.25">
      <c r="A779" s="242" t="s">
        <v>1456</v>
      </c>
      <c r="B779" s="235"/>
      <c r="C779" s="235"/>
      <c r="D779" s="235"/>
      <c r="E779" s="235"/>
      <c r="F779" s="235"/>
      <c r="G779" s="235"/>
      <c r="H779" s="235"/>
      <c r="I779" s="235"/>
      <c r="J779" s="129">
        <v>295</v>
      </c>
      <c r="K779" s="128"/>
      <c r="L779" s="128"/>
      <c r="M779" s="128"/>
    </row>
    <row r="780" spans="1:13" x14ac:dyDescent="0.25">
      <c r="A780" s="242" t="s">
        <v>487</v>
      </c>
      <c r="B780" s="235"/>
      <c r="C780" s="235"/>
      <c r="D780" s="235"/>
      <c r="E780" s="235"/>
      <c r="F780" s="235"/>
      <c r="G780" s="235"/>
      <c r="H780" s="235"/>
      <c r="I780" s="235"/>
      <c r="J780" s="129">
        <v>1622</v>
      </c>
      <c r="K780" s="128"/>
      <c r="L780" s="128"/>
      <c r="M780" s="128"/>
    </row>
    <row r="781" spans="1:13" x14ac:dyDescent="0.25">
      <c r="A781" s="242" t="s">
        <v>1365</v>
      </c>
      <c r="B781" s="235"/>
      <c r="C781" s="235"/>
      <c r="D781" s="235"/>
      <c r="E781" s="235"/>
      <c r="F781" s="235"/>
      <c r="G781" s="235"/>
      <c r="H781" s="235"/>
      <c r="I781" s="235"/>
      <c r="J781" s="128"/>
      <c r="K781" s="128"/>
      <c r="L781" s="128"/>
      <c r="M781" s="128"/>
    </row>
    <row r="782" spans="1:13" x14ac:dyDescent="0.25">
      <c r="A782" s="242" t="s">
        <v>341</v>
      </c>
      <c r="B782" s="235"/>
      <c r="C782" s="235"/>
      <c r="D782" s="235"/>
      <c r="E782" s="235"/>
      <c r="F782" s="235"/>
      <c r="G782" s="235"/>
      <c r="H782" s="235"/>
      <c r="I782" s="235"/>
      <c r="J782" s="129">
        <v>5292</v>
      </c>
      <c r="K782" s="129">
        <v>275</v>
      </c>
      <c r="L782" s="129">
        <v>148</v>
      </c>
      <c r="M782" s="129">
        <v>19</v>
      </c>
    </row>
    <row r="783" spans="1:13" x14ac:dyDescent="0.25">
      <c r="A783" s="242" t="s">
        <v>342</v>
      </c>
      <c r="B783" s="235"/>
      <c r="C783" s="235"/>
      <c r="D783" s="235"/>
      <c r="E783" s="235"/>
      <c r="F783" s="235"/>
      <c r="G783" s="235"/>
      <c r="H783" s="235"/>
      <c r="I783" s="235"/>
      <c r="J783" s="129">
        <v>5305</v>
      </c>
      <c r="K783" s="129">
        <v>287</v>
      </c>
      <c r="L783" s="129">
        <v>149</v>
      </c>
      <c r="M783" s="129">
        <v>20</v>
      </c>
    </row>
    <row r="784" spans="1:13" x14ac:dyDescent="0.25">
      <c r="A784" s="242" t="s">
        <v>483</v>
      </c>
      <c r="B784" s="235"/>
      <c r="C784" s="235"/>
      <c r="D784" s="235"/>
      <c r="E784" s="235"/>
      <c r="F784" s="235"/>
      <c r="G784" s="235"/>
      <c r="H784" s="235"/>
      <c r="I784" s="235"/>
      <c r="J784" s="129">
        <v>5457</v>
      </c>
      <c r="K784" s="129">
        <v>387</v>
      </c>
      <c r="L784" s="129">
        <v>201</v>
      </c>
      <c r="M784" s="129">
        <v>27</v>
      </c>
    </row>
    <row r="785" spans="1:13" x14ac:dyDescent="0.25">
      <c r="A785" s="242" t="s">
        <v>484</v>
      </c>
      <c r="B785" s="235"/>
      <c r="C785" s="235"/>
      <c r="D785" s="235"/>
      <c r="E785" s="235"/>
      <c r="F785" s="235"/>
      <c r="G785" s="235"/>
      <c r="H785" s="235"/>
      <c r="I785" s="235"/>
      <c r="J785" s="129">
        <v>5574</v>
      </c>
      <c r="K785" s="129">
        <v>464</v>
      </c>
      <c r="L785" s="129">
        <v>241</v>
      </c>
      <c r="M785" s="129">
        <v>32</v>
      </c>
    </row>
    <row r="786" spans="1:13" x14ac:dyDescent="0.25">
      <c r="A786" s="242" t="s">
        <v>1457</v>
      </c>
      <c r="B786" s="235"/>
      <c r="C786" s="235"/>
      <c r="D786" s="235"/>
      <c r="E786" s="235"/>
      <c r="F786" s="235"/>
      <c r="G786" s="235"/>
      <c r="H786" s="235"/>
      <c r="I786" s="235"/>
      <c r="J786" s="129">
        <v>521</v>
      </c>
      <c r="K786" s="128"/>
      <c r="L786" s="128"/>
      <c r="M786" s="128"/>
    </row>
    <row r="787" spans="1:13" x14ac:dyDescent="0.25">
      <c r="A787" s="242" t="s">
        <v>1458</v>
      </c>
      <c r="B787" s="235"/>
      <c r="C787" s="235"/>
      <c r="D787" s="235"/>
      <c r="E787" s="235"/>
      <c r="F787" s="235"/>
      <c r="G787" s="235"/>
      <c r="H787" s="235"/>
      <c r="I787" s="235"/>
      <c r="J787" s="129">
        <v>322</v>
      </c>
      <c r="K787" s="128"/>
      <c r="L787" s="128"/>
      <c r="M787" s="128"/>
    </row>
    <row r="788" spans="1:13" x14ac:dyDescent="0.25">
      <c r="A788" s="242" t="s">
        <v>487</v>
      </c>
      <c r="B788" s="235"/>
      <c r="C788" s="235"/>
      <c r="D788" s="235"/>
      <c r="E788" s="235"/>
      <c r="F788" s="235"/>
      <c r="G788" s="235"/>
      <c r="H788" s="235"/>
      <c r="I788" s="235"/>
      <c r="J788" s="129">
        <v>6417</v>
      </c>
      <c r="K788" s="128"/>
      <c r="L788" s="128"/>
      <c r="M788" s="128"/>
    </row>
    <row r="789" spans="1:13" x14ac:dyDescent="0.25">
      <c r="A789" s="242" t="s">
        <v>311</v>
      </c>
      <c r="B789" s="235"/>
      <c r="C789" s="235"/>
      <c r="D789" s="235"/>
      <c r="E789" s="235"/>
      <c r="F789" s="235"/>
      <c r="G789" s="235"/>
      <c r="H789" s="235"/>
      <c r="I789" s="235"/>
      <c r="J789" s="129">
        <v>8039</v>
      </c>
      <c r="K789" s="128"/>
      <c r="L789" s="128"/>
      <c r="M789" s="128"/>
    </row>
    <row r="790" spans="1:13" x14ac:dyDescent="0.25">
      <c r="A790" s="234" t="s">
        <v>1459</v>
      </c>
      <c r="B790" s="235"/>
      <c r="C790" s="235"/>
      <c r="D790" s="235"/>
      <c r="E790" s="235"/>
      <c r="F790" s="235"/>
      <c r="G790" s="235"/>
      <c r="H790" s="235"/>
      <c r="I790" s="235"/>
      <c r="J790" s="131">
        <v>8039</v>
      </c>
      <c r="K790" s="128"/>
      <c r="L790" s="128"/>
      <c r="M790" s="128"/>
    </row>
    <row r="791" spans="1:13" x14ac:dyDescent="0.25">
      <c r="A791" s="242" t="s">
        <v>1460</v>
      </c>
      <c r="B791" s="235"/>
      <c r="C791" s="235"/>
      <c r="D791" s="235"/>
      <c r="E791" s="235"/>
      <c r="F791" s="235"/>
      <c r="G791" s="235"/>
      <c r="H791" s="235"/>
      <c r="I791" s="235"/>
      <c r="J791" s="128"/>
      <c r="K791" s="128"/>
      <c r="L791" s="128"/>
      <c r="M791" s="128"/>
    </row>
    <row r="792" spans="1:13" x14ac:dyDescent="0.25">
      <c r="A792" s="242" t="s">
        <v>1365</v>
      </c>
      <c r="B792" s="235"/>
      <c r="C792" s="235"/>
      <c r="D792" s="235"/>
      <c r="E792" s="235"/>
      <c r="F792" s="235"/>
      <c r="G792" s="235"/>
      <c r="H792" s="235"/>
      <c r="I792" s="235"/>
      <c r="J792" s="128"/>
      <c r="K792" s="128"/>
      <c r="L792" s="128"/>
      <c r="M792" s="128"/>
    </row>
    <row r="793" spans="1:13" x14ac:dyDescent="0.25">
      <c r="A793" s="242" t="s">
        <v>341</v>
      </c>
      <c r="B793" s="235"/>
      <c r="C793" s="235"/>
      <c r="D793" s="235"/>
      <c r="E793" s="235"/>
      <c r="F793" s="235"/>
      <c r="G793" s="235"/>
      <c r="H793" s="235"/>
      <c r="I793" s="235"/>
      <c r="J793" s="129">
        <v>49806</v>
      </c>
      <c r="K793" s="129">
        <v>3164</v>
      </c>
      <c r="L793" s="129">
        <v>1799</v>
      </c>
      <c r="M793" s="129">
        <v>249</v>
      </c>
    </row>
    <row r="794" spans="1:13" x14ac:dyDescent="0.25">
      <c r="A794" s="242" t="s">
        <v>342</v>
      </c>
      <c r="B794" s="235"/>
      <c r="C794" s="235"/>
      <c r="D794" s="235"/>
      <c r="E794" s="235"/>
      <c r="F794" s="235"/>
      <c r="G794" s="235"/>
      <c r="H794" s="235"/>
      <c r="I794" s="235"/>
      <c r="J794" s="129">
        <v>49954</v>
      </c>
      <c r="K794" s="129">
        <v>3301</v>
      </c>
      <c r="L794" s="129">
        <v>1810</v>
      </c>
      <c r="M794" s="129">
        <v>260</v>
      </c>
    </row>
    <row r="795" spans="1:13" x14ac:dyDescent="0.25">
      <c r="A795" s="242" t="s">
        <v>1461</v>
      </c>
      <c r="B795" s="235"/>
      <c r="C795" s="235"/>
      <c r="D795" s="235"/>
      <c r="E795" s="235"/>
      <c r="F795" s="235"/>
      <c r="G795" s="235"/>
      <c r="H795" s="235"/>
      <c r="I795" s="235"/>
      <c r="J795" s="129">
        <v>50721</v>
      </c>
      <c r="K795" s="129">
        <v>3796</v>
      </c>
      <c r="L795" s="129">
        <v>2082</v>
      </c>
      <c r="M795" s="129">
        <v>299</v>
      </c>
    </row>
    <row r="796" spans="1:13" x14ac:dyDescent="0.25">
      <c r="A796" s="242" t="s">
        <v>484</v>
      </c>
      <c r="B796" s="235"/>
      <c r="C796" s="235"/>
      <c r="D796" s="235"/>
      <c r="E796" s="235"/>
      <c r="F796" s="235"/>
      <c r="G796" s="235"/>
      <c r="H796" s="235"/>
      <c r="I796" s="235"/>
      <c r="J796" s="129">
        <v>51896</v>
      </c>
      <c r="K796" s="129">
        <v>4555</v>
      </c>
      <c r="L796" s="129">
        <v>2498</v>
      </c>
      <c r="M796" s="129">
        <v>359</v>
      </c>
    </row>
    <row r="797" spans="1:13" x14ac:dyDescent="0.25">
      <c r="A797" s="242" t="s">
        <v>1462</v>
      </c>
      <c r="B797" s="235"/>
      <c r="C797" s="235"/>
      <c r="D797" s="235"/>
      <c r="E797" s="235"/>
      <c r="F797" s="235"/>
      <c r="G797" s="235"/>
      <c r="H797" s="235"/>
      <c r="I797" s="235"/>
      <c r="J797" s="129">
        <v>5160</v>
      </c>
      <c r="K797" s="128"/>
      <c r="L797" s="128"/>
      <c r="M797" s="128"/>
    </row>
    <row r="798" spans="1:13" x14ac:dyDescent="0.25">
      <c r="A798" s="242" t="s">
        <v>1463</v>
      </c>
      <c r="B798" s="235"/>
      <c r="C798" s="235"/>
      <c r="D798" s="235"/>
      <c r="E798" s="235"/>
      <c r="F798" s="235"/>
      <c r="G798" s="235"/>
      <c r="H798" s="235"/>
      <c r="I798" s="235"/>
      <c r="J798" s="129">
        <v>3194</v>
      </c>
      <c r="K798" s="128"/>
      <c r="L798" s="128"/>
      <c r="M798" s="128"/>
    </row>
    <row r="799" spans="1:13" x14ac:dyDescent="0.25">
      <c r="A799" s="242" t="s">
        <v>487</v>
      </c>
      <c r="B799" s="235"/>
      <c r="C799" s="235"/>
      <c r="D799" s="235"/>
      <c r="E799" s="235"/>
      <c r="F799" s="235"/>
      <c r="G799" s="235"/>
      <c r="H799" s="235"/>
      <c r="I799" s="235"/>
      <c r="J799" s="129">
        <v>60250</v>
      </c>
      <c r="K799" s="128"/>
      <c r="L799" s="128"/>
      <c r="M799" s="128"/>
    </row>
    <row r="800" spans="1:13" x14ac:dyDescent="0.25">
      <c r="A800" s="242" t="s">
        <v>1464</v>
      </c>
      <c r="B800" s="235"/>
      <c r="C800" s="235"/>
      <c r="D800" s="235"/>
      <c r="E800" s="235"/>
      <c r="F800" s="235"/>
      <c r="G800" s="235"/>
      <c r="H800" s="235"/>
      <c r="I800" s="235"/>
      <c r="J800" s="128"/>
      <c r="K800" s="128"/>
      <c r="L800" s="128"/>
      <c r="M800" s="128"/>
    </row>
    <row r="801" spans="1:13" x14ac:dyDescent="0.25">
      <c r="A801" s="242" t="s">
        <v>341</v>
      </c>
      <c r="B801" s="235"/>
      <c r="C801" s="235"/>
      <c r="D801" s="235"/>
      <c r="E801" s="235"/>
      <c r="F801" s="235"/>
      <c r="G801" s="235"/>
      <c r="H801" s="235"/>
      <c r="I801" s="235"/>
      <c r="J801" s="129">
        <v>499</v>
      </c>
      <c r="K801" s="128"/>
      <c r="L801" s="128"/>
      <c r="M801" s="128"/>
    </row>
    <row r="802" spans="1:13" x14ac:dyDescent="0.25">
      <c r="A802" s="242" t="s">
        <v>342</v>
      </c>
      <c r="B802" s="235"/>
      <c r="C802" s="235"/>
      <c r="D802" s="235"/>
      <c r="E802" s="235"/>
      <c r="F802" s="235"/>
      <c r="G802" s="235"/>
      <c r="H802" s="235"/>
      <c r="I802" s="235"/>
      <c r="J802" s="129">
        <v>499</v>
      </c>
      <c r="K802" s="128"/>
      <c r="L802" s="128"/>
      <c r="M802" s="128"/>
    </row>
    <row r="803" spans="1:13" x14ac:dyDescent="0.25">
      <c r="A803" s="242" t="s">
        <v>1359</v>
      </c>
      <c r="B803" s="235"/>
      <c r="C803" s="235"/>
      <c r="D803" s="235"/>
      <c r="E803" s="235"/>
      <c r="F803" s="235"/>
      <c r="G803" s="235"/>
      <c r="H803" s="235"/>
      <c r="I803" s="235"/>
      <c r="J803" s="128"/>
      <c r="K803" s="128"/>
      <c r="L803" s="128"/>
      <c r="M803" s="128"/>
    </row>
    <row r="804" spans="1:13" x14ac:dyDescent="0.25">
      <c r="A804" s="242" t="s">
        <v>341</v>
      </c>
      <c r="B804" s="235"/>
      <c r="C804" s="235"/>
      <c r="D804" s="235"/>
      <c r="E804" s="235"/>
      <c r="F804" s="235"/>
      <c r="G804" s="235"/>
      <c r="H804" s="235"/>
      <c r="I804" s="235"/>
      <c r="J804" s="129">
        <v>1242</v>
      </c>
      <c r="K804" s="129">
        <v>236</v>
      </c>
      <c r="L804" s="129">
        <v>86</v>
      </c>
      <c r="M804" s="128"/>
    </row>
    <row r="805" spans="1:13" x14ac:dyDescent="0.25">
      <c r="A805" s="242" t="s">
        <v>342</v>
      </c>
      <c r="B805" s="235"/>
      <c r="C805" s="235"/>
      <c r="D805" s="235"/>
      <c r="E805" s="235"/>
      <c r="F805" s="235"/>
      <c r="G805" s="235"/>
      <c r="H805" s="235"/>
      <c r="I805" s="235"/>
      <c r="J805" s="129">
        <v>1252</v>
      </c>
      <c r="K805" s="129">
        <v>246</v>
      </c>
      <c r="L805" s="129">
        <v>86</v>
      </c>
      <c r="M805" s="128"/>
    </row>
    <row r="806" spans="1:13" x14ac:dyDescent="0.25">
      <c r="A806" s="242" t="s">
        <v>1461</v>
      </c>
      <c r="B806" s="235"/>
      <c r="C806" s="235"/>
      <c r="D806" s="235"/>
      <c r="E806" s="235"/>
      <c r="F806" s="235"/>
      <c r="G806" s="235"/>
      <c r="H806" s="235"/>
      <c r="I806" s="235"/>
      <c r="J806" s="129">
        <v>1302</v>
      </c>
      <c r="K806" s="129">
        <v>283</v>
      </c>
      <c r="L806" s="129">
        <v>99</v>
      </c>
      <c r="M806" s="128"/>
    </row>
    <row r="807" spans="1:13" x14ac:dyDescent="0.25">
      <c r="A807" s="242" t="s">
        <v>484</v>
      </c>
      <c r="B807" s="235"/>
      <c r="C807" s="235"/>
      <c r="D807" s="235"/>
      <c r="E807" s="235"/>
      <c r="F807" s="235"/>
      <c r="G807" s="235"/>
      <c r="H807" s="235"/>
      <c r="I807" s="235"/>
      <c r="J807" s="129">
        <v>1379</v>
      </c>
      <c r="K807" s="129">
        <v>340</v>
      </c>
      <c r="L807" s="129">
        <v>119</v>
      </c>
      <c r="M807" s="128"/>
    </row>
    <row r="808" spans="1:13" x14ac:dyDescent="0.25">
      <c r="A808" s="242" t="s">
        <v>1465</v>
      </c>
      <c r="B808" s="235"/>
      <c r="C808" s="235"/>
      <c r="D808" s="235"/>
      <c r="E808" s="235"/>
      <c r="F808" s="235"/>
      <c r="G808" s="235"/>
      <c r="H808" s="235"/>
      <c r="I808" s="235"/>
      <c r="J808" s="129">
        <v>415</v>
      </c>
      <c r="K808" s="128"/>
      <c r="L808" s="128"/>
      <c r="M808" s="128"/>
    </row>
    <row r="809" spans="1:13" x14ac:dyDescent="0.25">
      <c r="A809" s="242" t="s">
        <v>1466</v>
      </c>
      <c r="B809" s="235"/>
      <c r="C809" s="235"/>
      <c r="D809" s="235"/>
      <c r="E809" s="235"/>
      <c r="F809" s="235"/>
      <c r="G809" s="235"/>
      <c r="H809" s="235"/>
      <c r="I809" s="235"/>
      <c r="J809" s="129">
        <v>272</v>
      </c>
      <c r="K809" s="128"/>
      <c r="L809" s="128"/>
      <c r="M809" s="128"/>
    </row>
    <row r="810" spans="1:13" x14ac:dyDescent="0.25">
      <c r="A810" s="242" t="s">
        <v>487</v>
      </c>
      <c r="B810" s="235"/>
      <c r="C810" s="235"/>
      <c r="D810" s="235"/>
      <c r="E810" s="235"/>
      <c r="F810" s="235"/>
      <c r="G810" s="235"/>
      <c r="H810" s="235"/>
      <c r="I810" s="235"/>
      <c r="J810" s="129">
        <v>2066</v>
      </c>
      <c r="K810" s="128"/>
      <c r="L810" s="128"/>
      <c r="M810" s="128"/>
    </row>
    <row r="811" spans="1:13" x14ac:dyDescent="0.25">
      <c r="A811" s="242" t="s">
        <v>311</v>
      </c>
      <c r="B811" s="235"/>
      <c r="C811" s="235"/>
      <c r="D811" s="235"/>
      <c r="E811" s="235"/>
      <c r="F811" s="235"/>
      <c r="G811" s="235"/>
      <c r="H811" s="235"/>
      <c r="I811" s="235"/>
      <c r="J811" s="129">
        <v>62815</v>
      </c>
      <c r="K811" s="128"/>
      <c r="L811" s="128"/>
      <c r="M811" s="128"/>
    </row>
    <row r="812" spans="1:13" x14ac:dyDescent="0.25">
      <c r="A812" s="234" t="s">
        <v>1467</v>
      </c>
      <c r="B812" s="235"/>
      <c r="C812" s="235"/>
      <c r="D812" s="235"/>
      <c r="E812" s="235"/>
      <c r="F812" s="235"/>
      <c r="G812" s="235"/>
      <c r="H812" s="235"/>
      <c r="I812" s="235"/>
      <c r="J812" s="131">
        <v>62815</v>
      </c>
      <c r="K812" s="128"/>
      <c r="L812" s="128"/>
      <c r="M812" s="128"/>
    </row>
    <row r="813" spans="1:13" x14ac:dyDescent="0.25">
      <c r="A813" s="242" t="s">
        <v>1468</v>
      </c>
      <c r="B813" s="235"/>
      <c r="C813" s="235"/>
      <c r="D813" s="235"/>
      <c r="E813" s="235"/>
      <c r="F813" s="235"/>
      <c r="G813" s="235"/>
      <c r="H813" s="235"/>
      <c r="I813" s="235"/>
      <c r="J813" s="128"/>
      <c r="K813" s="128"/>
      <c r="L813" s="128"/>
      <c r="M813" s="128"/>
    </row>
    <row r="814" spans="1:13" x14ac:dyDescent="0.25">
      <c r="A814" s="242" t="s">
        <v>1347</v>
      </c>
      <c r="B814" s="235"/>
      <c r="C814" s="235"/>
      <c r="D814" s="235"/>
      <c r="E814" s="235"/>
      <c r="F814" s="235"/>
      <c r="G814" s="235"/>
      <c r="H814" s="235"/>
      <c r="I814" s="235"/>
      <c r="J814" s="128"/>
      <c r="K814" s="128"/>
      <c r="L814" s="128"/>
      <c r="M814" s="128"/>
    </row>
    <row r="815" spans="1:13" x14ac:dyDescent="0.25">
      <c r="A815" s="242" t="s">
        <v>341</v>
      </c>
      <c r="B815" s="235"/>
      <c r="C815" s="235"/>
      <c r="D815" s="235"/>
      <c r="E815" s="235"/>
      <c r="F815" s="235"/>
      <c r="G815" s="235"/>
      <c r="H815" s="235"/>
      <c r="I815" s="235"/>
      <c r="J815" s="129">
        <v>921</v>
      </c>
      <c r="K815" s="129">
        <v>68</v>
      </c>
      <c r="L815" s="129">
        <v>26</v>
      </c>
      <c r="M815" s="128"/>
    </row>
    <row r="816" spans="1:13" x14ac:dyDescent="0.25">
      <c r="A816" s="242" t="s">
        <v>342</v>
      </c>
      <c r="B816" s="235"/>
      <c r="C816" s="235"/>
      <c r="D816" s="235"/>
      <c r="E816" s="235"/>
      <c r="F816" s="235"/>
      <c r="G816" s="235"/>
      <c r="H816" s="235"/>
      <c r="I816" s="235"/>
      <c r="J816" s="129">
        <v>924</v>
      </c>
      <c r="K816" s="129">
        <v>71</v>
      </c>
      <c r="L816" s="129">
        <v>26</v>
      </c>
      <c r="M816" s="128"/>
    </row>
    <row r="817" spans="1:13" x14ac:dyDescent="0.25">
      <c r="A817" s="242" t="s">
        <v>483</v>
      </c>
      <c r="B817" s="235"/>
      <c r="C817" s="235"/>
      <c r="D817" s="235"/>
      <c r="E817" s="235"/>
      <c r="F817" s="235"/>
      <c r="G817" s="235"/>
      <c r="H817" s="235"/>
      <c r="I817" s="235"/>
      <c r="J817" s="129">
        <v>958</v>
      </c>
      <c r="K817" s="129">
        <v>96</v>
      </c>
      <c r="L817" s="129">
        <v>35</v>
      </c>
      <c r="M817" s="128"/>
    </row>
    <row r="818" spans="1:13" x14ac:dyDescent="0.25">
      <c r="A818" s="242" t="s">
        <v>484</v>
      </c>
      <c r="B818" s="235"/>
      <c r="C818" s="235"/>
      <c r="D818" s="235"/>
      <c r="E818" s="235"/>
      <c r="F818" s="235"/>
      <c r="G818" s="235"/>
      <c r="H818" s="235"/>
      <c r="I818" s="235"/>
      <c r="J818" s="129">
        <v>984</v>
      </c>
      <c r="K818" s="129">
        <v>115</v>
      </c>
      <c r="L818" s="129">
        <v>42</v>
      </c>
      <c r="M818" s="128"/>
    </row>
    <row r="819" spans="1:13" x14ac:dyDescent="0.25">
      <c r="A819" s="242" t="s">
        <v>1469</v>
      </c>
      <c r="B819" s="235"/>
      <c r="C819" s="235"/>
      <c r="D819" s="235"/>
      <c r="E819" s="235"/>
      <c r="F819" s="235"/>
      <c r="G819" s="235"/>
      <c r="H819" s="235"/>
      <c r="I819" s="235"/>
      <c r="J819" s="129">
        <v>104</v>
      </c>
      <c r="K819" s="128"/>
      <c r="L819" s="128"/>
      <c r="M819" s="128"/>
    </row>
    <row r="820" spans="1:13" x14ac:dyDescent="0.25">
      <c r="A820" s="242" t="s">
        <v>1470</v>
      </c>
      <c r="B820" s="235"/>
      <c r="C820" s="235"/>
      <c r="D820" s="235"/>
      <c r="E820" s="235"/>
      <c r="F820" s="235"/>
      <c r="G820" s="235"/>
      <c r="H820" s="235"/>
      <c r="I820" s="235"/>
      <c r="J820" s="129">
        <v>98</v>
      </c>
      <c r="K820" s="128"/>
      <c r="L820" s="128"/>
      <c r="M820" s="128"/>
    </row>
    <row r="821" spans="1:13" x14ac:dyDescent="0.25">
      <c r="A821" s="242" t="s">
        <v>487</v>
      </c>
      <c r="B821" s="235"/>
      <c r="C821" s="235"/>
      <c r="D821" s="235"/>
      <c r="E821" s="235"/>
      <c r="F821" s="235"/>
      <c r="G821" s="235"/>
      <c r="H821" s="235"/>
      <c r="I821" s="235"/>
      <c r="J821" s="129">
        <v>1186</v>
      </c>
      <c r="K821" s="128"/>
      <c r="L821" s="128"/>
      <c r="M821" s="128"/>
    </row>
    <row r="822" spans="1:13" x14ac:dyDescent="0.25">
      <c r="A822" s="242" t="s">
        <v>1346</v>
      </c>
      <c r="B822" s="235"/>
      <c r="C822" s="235"/>
      <c r="D822" s="235"/>
      <c r="E822" s="235"/>
      <c r="F822" s="235"/>
      <c r="G822" s="235"/>
      <c r="H822" s="235"/>
      <c r="I822" s="235"/>
      <c r="J822" s="128"/>
      <c r="K822" s="128"/>
      <c r="L822" s="128"/>
      <c r="M822" s="128"/>
    </row>
    <row r="823" spans="1:13" x14ac:dyDescent="0.25">
      <c r="A823" s="242" t="s">
        <v>341</v>
      </c>
      <c r="B823" s="235"/>
      <c r="C823" s="235"/>
      <c r="D823" s="235"/>
      <c r="E823" s="235"/>
      <c r="F823" s="235"/>
      <c r="G823" s="235"/>
      <c r="H823" s="235"/>
      <c r="I823" s="235"/>
      <c r="J823" s="129">
        <v>176</v>
      </c>
      <c r="K823" s="128"/>
      <c r="L823" s="128"/>
      <c r="M823" s="128"/>
    </row>
    <row r="824" spans="1:13" x14ac:dyDescent="0.25">
      <c r="A824" s="242" t="s">
        <v>342</v>
      </c>
      <c r="B824" s="235"/>
      <c r="C824" s="235"/>
      <c r="D824" s="235"/>
      <c r="E824" s="235"/>
      <c r="F824" s="235"/>
      <c r="G824" s="235"/>
      <c r="H824" s="235"/>
      <c r="I824" s="235"/>
      <c r="J824" s="129">
        <v>176</v>
      </c>
      <c r="K824" s="128"/>
      <c r="L824" s="128"/>
      <c r="M824" s="128"/>
    </row>
    <row r="825" spans="1:13" x14ac:dyDescent="0.25">
      <c r="A825" s="242" t="s">
        <v>311</v>
      </c>
      <c r="B825" s="235"/>
      <c r="C825" s="235"/>
      <c r="D825" s="235"/>
      <c r="E825" s="235"/>
      <c r="F825" s="235"/>
      <c r="G825" s="235"/>
      <c r="H825" s="235"/>
      <c r="I825" s="235"/>
      <c r="J825" s="129">
        <v>1362</v>
      </c>
      <c r="K825" s="128"/>
      <c r="L825" s="128"/>
      <c r="M825" s="128"/>
    </row>
    <row r="826" spans="1:13" x14ac:dyDescent="0.25">
      <c r="A826" s="234" t="s">
        <v>1471</v>
      </c>
      <c r="B826" s="235"/>
      <c r="C826" s="235"/>
      <c r="D826" s="235"/>
      <c r="E826" s="235"/>
      <c r="F826" s="235"/>
      <c r="G826" s="235"/>
      <c r="H826" s="235"/>
      <c r="I826" s="235"/>
      <c r="J826" s="131">
        <v>1362</v>
      </c>
      <c r="K826" s="128"/>
      <c r="L826" s="128"/>
      <c r="M826" s="128"/>
    </row>
    <row r="827" spans="1:13" x14ac:dyDescent="0.25">
      <c r="A827" s="242" t="s">
        <v>1472</v>
      </c>
      <c r="B827" s="235"/>
      <c r="C827" s="235"/>
      <c r="D827" s="235"/>
      <c r="E827" s="235"/>
      <c r="F827" s="235"/>
      <c r="G827" s="235"/>
      <c r="H827" s="235"/>
      <c r="I827" s="235"/>
      <c r="J827" s="128"/>
      <c r="K827" s="128"/>
      <c r="L827" s="128"/>
      <c r="M827" s="128"/>
    </row>
    <row r="828" spans="1:13" x14ac:dyDescent="0.25">
      <c r="A828" s="242" t="s">
        <v>1473</v>
      </c>
      <c r="B828" s="235"/>
      <c r="C828" s="235"/>
      <c r="D828" s="235"/>
      <c r="E828" s="235"/>
      <c r="F828" s="235"/>
      <c r="G828" s="235"/>
      <c r="H828" s="235"/>
      <c r="I828" s="235"/>
      <c r="J828" s="128"/>
      <c r="K828" s="128"/>
      <c r="L828" s="128"/>
      <c r="M828" s="128"/>
    </row>
    <row r="829" spans="1:13" x14ac:dyDescent="0.25">
      <c r="A829" s="242" t="s">
        <v>341</v>
      </c>
      <c r="B829" s="235"/>
      <c r="C829" s="235"/>
      <c r="D829" s="235"/>
      <c r="E829" s="235"/>
      <c r="F829" s="235"/>
      <c r="G829" s="235"/>
      <c r="H829" s="235"/>
      <c r="I829" s="235"/>
      <c r="J829" s="129">
        <v>480</v>
      </c>
      <c r="K829" s="129">
        <v>25</v>
      </c>
      <c r="L829" s="129">
        <v>455</v>
      </c>
      <c r="M829" s="129">
        <v>39</v>
      </c>
    </row>
    <row r="830" spans="1:13" x14ac:dyDescent="0.25">
      <c r="A830" s="242" t="s">
        <v>342</v>
      </c>
      <c r="B830" s="235"/>
      <c r="C830" s="235"/>
      <c r="D830" s="235"/>
      <c r="E830" s="235"/>
      <c r="F830" s="235"/>
      <c r="G830" s="235"/>
      <c r="H830" s="235"/>
      <c r="I830" s="235"/>
      <c r="J830" s="129">
        <v>483</v>
      </c>
      <c r="K830" s="129">
        <v>26</v>
      </c>
      <c r="L830" s="129">
        <v>457</v>
      </c>
      <c r="M830" s="129">
        <v>41</v>
      </c>
    </row>
    <row r="831" spans="1:13" x14ac:dyDescent="0.25">
      <c r="A831" s="242" t="s">
        <v>1461</v>
      </c>
      <c r="B831" s="235"/>
      <c r="C831" s="235"/>
      <c r="D831" s="235"/>
      <c r="E831" s="235"/>
      <c r="F831" s="235"/>
      <c r="G831" s="235"/>
      <c r="H831" s="235"/>
      <c r="I831" s="235"/>
      <c r="J831" s="129">
        <v>556</v>
      </c>
      <c r="K831" s="129">
        <v>30</v>
      </c>
      <c r="L831" s="129">
        <v>526</v>
      </c>
      <c r="M831" s="129">
        <v>47</v>
      </c>
    </row>
    <row r="832" spans="1:13" x14ac:dyDescent="0.25">
      <c r="A832" s="242" t="s">
        <v>484</v>
      </c>
      <c r="B832" s="235"/>
      <c r="C832" s="235"/>
      <c r="D832" s="235"/>
      <c r="E832" s="235"/>
      <c r="F832" s="235"/>
      <c r="G832" s="235"/>
      <c r="H832" s="235"/>
      <c r="I832" s="235"/>
      <c r="J832" s="129">
        <v>667</v>
      </c>
      <c r="K832" s="129">
        <v>36</v>
      </c>
      <c r="L832" s="129">
        <v>631</v>
      </c>
      <c r="M832" s="129">
        <v>56</v>
      </c>
    </row>
    <row r="833" spans="1:13" x14ac:dyDescent="0.25">
      <c r="A833" s="242" t="s">
        <v>1474</v>
      </c>
      <c r="B833" s="235"/>
      <c r="C833" s="235"/>
      <c r="D833" s="235"/>
      <c r="E833" s="235"/>
      <c r="F833" s="235"/>
      <c r="G833" s="235"/>
      <c r="H833" s="235"/>
      <c r="I833" s="235"/>
      <c r="J833" s="129">
        <v>74</v>
      </c>
      <c r="K833" s="128"/>
      <c r="L833" s="128"/>
      <c r="M833" s="128"/>
    </row>
    <row r="834" spans="1:13" x14ac:dyDescent="0.25">
      <c r="A834" s="242" t="s">
        <v>1475</v>
      </c>
      <c r="B834" s="235"/>
      <c r="C834" s="235"/>
      <c r="D834" s="235"/>
      <c r="E834" s="235"/>
      <c r="F834" s="235"/>
      <c r="G834" s="235"/>
      <c r="H834" s="235"/>
      <c r="I834" s="235"/>
      <c r="J834" s="129">
        <v>41</v>
      </c>
      <c r="K834" s="128"/>
      <c r="L834" s="128"/>
      <c r="M834" s="128"/>
    </row>
    <row r="835" spans="1:13" x14ac:dyDescent="0.25">
      <c r="A835" s="242" t="s">
        <v>487</v>
      </c>
      <c r="B835" s="235"/>
      <c r="C835" s="235"/>
      <c r="D835" s="235"/>
      <c r="E835" s="235"/>
      <c r="F835" s="235"/>
      <c r="G835" s="235"/>
      <c r="H835" s="235"/>
      <c r="I835" s="235"/>
      <c r="J835" s="129">
        <v>782</v>
      </c>
      <c r="K835" s="128"/>
      <c r="L835" s="128"/>
      <c r="M835" s="128"/>
    </row>
    <row r="836" spans="1:13" x14ac:dyDescent="0.25">
      <c r="A836" s="242" t="s">
        <v>1476</v>
      </c>
      <c r="B836" s="235"/>
      <c r="C836" s="235"/>
      <c r="D836" s="235"/>
      <c r="E836" s="235"/>
      <c r="F836" s="235"/>
      <c r="G836" s="235"/>
      <c r="H836" s="235"/>
      <c r="I836" s="235"/>
      <c r="J836" s="128"/>
      <c r="K836" s="128"/>
      <c r="L836" s="128"/>
      <c r="M836" s="128"/>
    </row>
    <row r="837" spans="1:13" x14ac:dyDescent="0.25">
      <c r="A837" s="242" t="s">
        <v>341</v>
      </c>
      <c r="B837" s="235"/>
      <c r="C837" s="235"/>
      <c r="D837" s="235"/>
      <c r="E837" s="235"/>
      <c r="F837" s="235"/>
      <c r="G837" s="235"/>
      <c r="H837" s="235"/>
      <c r="I837" s="235"/>
      <c r="J837" s="129">
        <v>19</v>
      </c>
      <c r="K837" s="129">
        <v>19</v>
      </c>
      <c r="L837" s="128"/>
      <c r="M837" s="128"/>
    </row>
    <row r="838" spans="1:13" x14ac:dyDescent="0.25">
      <c r="A838" s="242" t="s">
        <v>342</v>
      </c>
      <c r="B838" s="235"/>
      <c r="C838" s="235"/>
      <c r="D838" s="235"/>
      <c r="E838" s="235"/>
      <c r="F838" s="235"/>
      <c r="G838" s="235"/>
      <c r="H838" s="235"/>
      <c r="I838" s="235"/>
      <c r="J838" s="129">
        <v>20</v>
      </c>
      <c r="K838" s="129">
        <v>20</v>
      </c>
      <c r="L838" s="128"/>
      <c r="M838" s="128"/>
    </row>
    <row r="839" spans="1:13" x14ac:dyDescent="0.25">
      <c r="A839" s="242" t="s">
        <v>1461</v>
      </c>
      <c r="B839" s="235"/>
      <c r="C839" s="235"/>
      <c r="D839" s="235"/>
      <c r="E839" s="235"/>
      <c r="F839" s="235"/>
      <c r="G839" s="235"/>
      <c r="H839" s="235"/>
      <c r="I839" s="235"/>
      <c r="J839" s="129">
        <v>23</v>
      </c>
      <c r="K839" s="129">
        <v>23</v>
      </c>
      <c r="L839" s="128"/>
      <c r="M839" s="128"/>
    </row>
    <row r="840" spans="1:13" x14ac:dyDescent="0.25">
      <c r="A840" s="242" t="s">
        <v>484</v>
      </c>
      <c r="B840" s="235"/>
      <c r="C840" s="235"/>
      <c r="D840" s="235"/>
      <c r="E840" s="235"/>
      <c r="F840" s="235"/>
      <c r="G840" s="235"/>
      <c r="H840" s="235"/>
      <c r="I840" s="235"/>
      <c r="J840" s="129">
        <v>28</v>
      </c>
      <c r="K840" s="129">
        <v>28</v>
      </c>
      <c r="L840" s="128"/>
      <c r="M840" s="128"/>
    </row>
    <row r="841" spans="1:13" x14ac:dyDescent="0.25">
      <c r="A841" s="242" t="s">
        <v>1477</v>
      </c>
      <c r="B841" s="235"/>
      <c r="C841" s="235"/>
      <c r="D841" s="235"/>
      <c r="E841" s="235"/>
      <c r="F841" s="235"/>
      <c r="G841" s="235"/>
      <c r="H841" s="235"/>
      <c r="I841" s="235"/>
      <c r="J841" s="129">
        <v>22</v>
      </c>
      <c r="K841" s="128"/>
      <c r="L841" s="128"/>
      <c r="M841" s="128"/>
    </row>
    <row r="842" spans="1:13" x14ac:dyDescent="0.25">
      <c r="A842" s="242" t="s">
        <v>1478</v>
      </c>
      <c r="B842" s="235"/>
      <c r="C842" s="235"/>
      <c r="D842" s="235"/>
      <c r="E842" s="235"/>
      <c r="F842" s="235"/>
      <c r="G842" s="235"/>
      <c r="H842" s="235"/>
      <c r="I842" s="235"/>
      <c r="J842" s="129">
        <v>13</v>
      </c>
      <c r="K842" s="128"/>
      <c r="L842" s="128"/>
      <c r="M842" s="128"/>
    </row>
    <row r="843" spans="1:13" x14ac:dyDescent="0.25">
      <c r="A843" s="242" t="s">
        <v>487</v>
      </c>
      <c r="B843" s="235"/>
      <c r="C843" s="235"/>
      <c r="D843" s="235"/>
      <c r="E843" s="235"/>
      <c r="F843" s="235"/>
      <c r="G843" s="235"/>
      <c r="H843" s="235"/>
      <c r="I843" s="235"/>
      <c r="J843" s="129">
        <v>63</v>
      </c>
      <c r="K843" s="128"/>
      <c r="L843" s="128"/>
      <c r="M843" s="128"/>
    </row>
    <row r="844" spans="1:13" x14ac:dyDescent="0.25">
      <c r="A844" s="242" t="s">
        <v>1351</v>
      </c>
      <c r="B844" s="235"/>
      <c r="C844" s="235"/>
      <c r="D844" s="235"/>
      <c r="E844" s="235"/>
      <c r="F844" s="235"/>
      <c r="G844" s="235"/>
      <c r="H844" s="235"/>
      <c r="I844" s="235"/>
      <c r="J844" s="128"/>
      <c r="K844" s="128"/>
      <c r="L844" s="128"/>
      <c r="M844" s="128"/>
    </row>
    <row r="845" spans="1:13" x14ac:dyDescent="0.25">
      <c r="A845" s="242" t="s">
        <v>341</v>
      </c>
      <c r="B845" s="235"/>
      <c r="C845" s="235"/>
      <c r="D845" s="235"/>
      <c r="E845" s="235"/>
      <c r="F845" s="235"/>
      <c r="G845" s="235"/>
      <c r="H845" s="235"/>
      <c r="I845" s="235"/>
      <c r="J845" s="129">
        <v>152</v>
      </c>
      <c r="K845" s="128"/>
      <c r="L845" s="129">
        <v>152</v>
      </c>
      <c r="M845" s="128"/>
    </row>
    <row r="846" spans="1:13" x14ac:dyDescent="0.25">
      <c r="A846" s="242" t="s">
        <v>342</v>
      </c>
      <c r="B846" s="235"/>
      <c r="C846" s="235"/>
      <c r="D846" s="235"/>
      <c r="E846" s="235"/>
      <c r="F846" s="235"/>
      <c r="G846" s="235"/>
      <c r="H846" s="235"/>
      <c r="I846" s="235"/>
      <c r="J846" s="129">
        <v>152</v>
      </c>
      <c r="K846" s="128"/>
      <c r="L846" s="129">
        <v>152</v>
      </c>
      <c r="M846" s="128"/>
    </row>
    <row r="847" spans="1:13" x14ac:dyDescent="0.25">
      <c r="A847" s="242" t="s">
        <v>1359</v>
      </c>
      <c r="B847" s="235"/>
      <c r="C847" s="235"/>
      <c r="D847" s="235"/>
      <c r="E847" s="235"/>
      <c r="F847" s="235"/>
      <c r="G847" s="235"/>
      <c r="H847" s="235"/>
      <c r="I847" s="235"/>
      <c r="J847" s="128"/>
      <c r="K847" s="128"/>
      <c r="L847" s="128"/>
      <c r="M847" s="128"/>
    </row>
    <row r="848" spans="1:13" x14ac:dyDescent="0.25">
      <c r="A848" s="242" t="s">
        <v>341</v>
      </c>
      <c r="B848" s="235"/>
      <c r="C848" s="235"/>
      <c r="D848" s="235"/>
      <c r="E848" s="235"/>
      <c r="F848" s="235"/>
      <c r="G848" s="235"/>
      <c r="H848" s="235"/>
      <c r="I848" s="235"/>
      <c r="J848" s="129">
        <v>216</v>
      </c>
      <c r="K848" s="129">
        <v>21</v>
      </c>
      <c r="L848" s="129">
        <v>51</v>
      </c>
      <c r="M848" s="129">
        <v>6</v>
      </c>
    </row>
    <row r="849" spans="1:13" x14ac:dyDescent="0.25">
      <c r="A849" s="242" t="s">
        <v>342</v>
      </c>
      <c r="B849" s="235"/>
      <c r="C849" s="235"/>
      <c r="D849" s="235"/>
      <c r="E849" s="235"/>
      <c r="F849" s="235"/>
      <c r="G849" s="235"/>
      <c r="H849" s="235"/>
      <c r="I849" s="235"/>
      <c r="J849" s="129">
        <v>217</v>
      </c>
      <c r="K849" s="129">
        <v>22</v>
      </c>
      <c r="L849" s="129">
        <v>51</v>
      </c>
      <c r="M849" s="129">
        <v>6</v>
      </c>
    </row>
    <row r="850" spans="1:13" x14ac:dyDescent="0.25">
      <c r="A850" s="242" t="s">
        <v>1461</v>
      </c>
      <c r="B850" s="235"/>
      <c r="C850" s="235"/>
      <c r="D850" s="235"/>
      <c r="E850" s="235"/>
      <c r="F850" s="235"/>
      <c r="G850" s="235"/>
      <c r="H850" s="235"/>
      <c r="I850" s="235"/>
      <c r="J850" s="129">
        <v>228</v>
      </c>
      <c r="K850" s="129">
        <v>25</v>
      </c>
      <c r="L850" s="129">
        <v>59</v>
      </c>
      <c r="M850" s="129">
        <v>7</v>
      </c>
    </row>
    <row r="851" spans="1:13" x14ac:dyDescent="0.25">
      <c r="A851" s="242" t="s">
        <v>484</v>
      </c>
      <c r="B851" s="235"/>
      <c r="C851" s="235"/>
      <c r="D851" s="235"/>
      <c r="E851" s="235"/>
      <c r="F851" s="235"/>
      <c r="G851" s="235"/>
      <c r="H851" s="235"/>
      <c r="I851" s="235"/>
      <c r="J851" s="129">
        <v>245</v>
      </c>
      <c r="K851" s="129">
        <v>30</v>
      </c>
      <c r="L851" s="129">
        <v>71</v>
      </c>
      <c r="M851" s="129">
        <v>8</v>
      </c>
    </row>
    <row r="852" spans="1:13" x14ac:dyDescent="0.25">
      <c r="A852" s="242" t="s">
        <v>1479</v>
      </c>
      <c r="B852" s="235"/>
      <c r="C852" s="235"/>
      <c r="D852" s="235"/>
      <c r="E852" s="235"/>
      <c r="F852" s="235"/>
      <c r="G852" s="235"/>
      <c r="H852" s="235"/>
      <c r="I852" s="235"/>
      <c r="J852" s="129">
        <v>46</v>
      </c>
      <c r="K852" s="128"/>
      <c r="L852" s="128"/>
      <c r="M852" s="128"/>
    </row>
    <row r="853" spans="1:13" x14ac:dyDescent="0.25">
      <c r="A853" s="242" t="s">
        <v>1480</v>
      </c>
      <c r="B853" s="235"/>
      <c r="C853" s="235"/>
      <c r="D853" s="235"/>
      <c r="E853" s="235"/>
      <c r="F853" s="235"/>
      <c r="G853" s="235"/>
      <c r="H853" s="235"/>
      <c r="I853" s="235"/>
      <c r="J853" s="129">
        <v>30</v>
      </c>
      <c r="K853" s="128"/>
      <c r="L853" s="128"/>
      <c r="M853" s="128"/>
    </row>
    <row r="854" spans="1:13" x14ac:dyDescent="0.25">
      <c r="A854" s="242" t="s">
        <v>487</v>
      </c>
      <c r="B854" s="235"/>
      <c r="C854" s="235"/>
      <c r="D854" s="235"/>
      <c r="E854" s="235"/>
      <c r="F854" s="235"/>
      <c r="G854" s="235"/>
      <c r="H854" s="235"/>
      <c r="I854" s="235"/>
      <c r="J854" s="129">
        <v>321</v>
      </c>
      <c r="K854" s="128"/>
      <c r="L854" s="128"/>
      <c r="M854" s="128"/>
    </row>
    <row r="855" spans="1:13" x14ac:dyDescent="0.25">
      <c r="A855" s="242" t="s">
        <v>1385</v>
      </c>
      <c r="B855" s="235"/>
      <c r="C855" s="235"/>
      <c r="D855" s="235"/>
      <c r="E855" s="235"/>
      <c r="F855" s="235"/>
      <c r="G855" s="235"/>
      <c r="H855" s="235"/>
      <c r="I855" s="235"/>
      <c r="J855" s="128"/>
      <c r="K855" s="128"/>
      <c r="L855" s="128"/>
      <c r="M855" s="128"/>
    </row>
    <row r="856" spans="1:13" x14ac:dyDescent="0.25">
      <c r="A856" s="242" t="s">
        <v>341</v>
      </c>
      <c r="B856" s="235"/>
      <c r="C856" s="235"/>
      <c r="D856" s="235"/>
      <c r="E856" s="235"/>
      <c r="F856" s="235"/>
      <c r="G856" s="235"/>
      <c r="H856" s="235"/>
      <c r="I856" s="235"/>
      <c r="J856" s="129">
        <v>1176</v>
      </c>
      <c r="K856" s="129">
        <v>265</v>
      </c>
      <c r="L856" s="129">
        <v>18</v>
      </c>
      <c r="M856" s="128"/>
    </row>
    <row r="857" spans="1:13" x14ac:dyDescent="0.25">
      <c r="A857" s="242" t="s">
        <v>342</v>
      </c>
      <c r="B857" s="235"/>
      <c r="C857" s="235"/>
      <c r="D857" s="235"/>
      <c r="E857" s="235"/>
      <c r="F857" s="235"/>
      <c r="G857" s="235"/>
      <c r="H857" s="235"/>
      <c r="I857" s="235"/>
      <c r="J857" s="129">
        <v>1188</v>
      </c>
      <c r="K857" s="129">
        <v>277</v>
      </c>
      <c r="L857" s="129">
        <v>18</v>
      </c>
      <c r="M857" s="128"/>
    </row>
    <row r="858" spans="1:13" x14ac:dyDescent="0.25">
      <c r="A858" s="242" t="s">
        <v>1461</v>
      </c>
      <c r="B858" s="235"/>
      <c r="C858" s="235"/>
      <c r="D858" s="235"/>
      <c r="E858" s="235"/>
      <c r="F858" s="235"/>
      <c r="G858" s="235"/>
      <c r="H858" s="235"/>
      <c r="I858" s="235"/>
      <c r="J858" s="129">
        <v>1233</v>
      </c>
      <c r="K858" s="129">
        <v>319</v>
      </c>
      <c r="L858" s="129">
        <v>21</v>
      </c>
      <c r="M858" s="128"/>
    </row>
    <row r="859" spans="1:13" x14ac:dyDescent="0.25">
      <c r="A859" s="242" t="s">
        <v>484</v>
      </c>
      <c r="B859" s="235"/>
      <c r="C859" s="235"/>
      <c r="D859" s="235"/>
      <c r="E859" s="235"/>
      <c r="F859" s="235"/>
      <c r="G859" s="235"/>
      <c r="H859" s="235"/>
      <c r="I859" s="235"/>
      <c r="J859" s="129">
        <v>1301</v>
      </c>
      <c r="K859" s="129">
        <v>383</v>
      </c>
      <c r="L859" s="129">
        <v>25</v>
      </c>
      <c r="M859" s="128"/>
    </row>
    <row r="860" spans="1:13" x14ac:dyDescent="0.25">
      <c r="A860" s="242" t="s">
        <v>1481</v>
      </c>
      <c r="B860" s="235"/>
      <c r="C860" s="235"/>
      <c r="D860" s="235"/>
      <c r="E860" s="235"/>
      <c r="F860" s="235"/>
      <c r="G860" s="235"/>
      <c r="H860" s="235"/>
      <c r="I860" s="235"/>
      <c r="J860" s="129">
        <v>383</v>
      </c>
      <c r="K860" s="128"/>
      <c r="L860" s="128"/>
      <c r="M860" s="128"/>
    </row>
    <row r="861" spans="1:13" x14ac:dyDescent="0.25">
      <c r="A861" s="242" t="s">
        <v>1482</v>
      </c>
      <c r="B861" s="235"/>
      <c r="C861" s="235"/>
      <c r="D861" s="235"/>
      <c r="E861" s="235"/>
      <c r="F861" s="235"/>
      <c r="G861" s="235"/>
      <c r="H861" s="235"/>
      <c r="I861" s="235"/>
      <c r="J861" s="129">
        <v>268</v>
      </c>
      <c r="K861" s="128"/>
      <c r="L861" s="128"/>
      <c r="M861" s="128"/>
    </row>
    <row r="862" spans="1:13" x14ac:dyDescent="0.25">
      <c r="A862" s="242" t="s">
        <v>487</v>
      </c>
      <c r="B862" s="235"/>
      <c r="C862" s="235"/>
      <c r="D862" s="235"/>
      <c r="E862" s="235"/>
      <c r="F862" s="235"/>
      <c r="G862" s="235"/>
      <c r="H862" s="235"/>
      <c r="I862" s="235"/>
      <c r="J862" s="129">
        <v>1952</v>
      </c>
      <c r="K862" s="128"/>
      <c r="L862" s="128"/>
      <c r="M862" s="128"/>
    </row>
    <row r="863" spans="1:13" x14ac:dyDescent="0.25">
      <c r="A863" s="242" t="s">
        <v>1365</v>
      </c>
      <c r="B863" s="235"/>
      <c r="C863" s="235"/>
      <c r="D863" s="235"/>
      <c r="E863" s="235"/>
      <c r="F863" s="235"/>
      <c r="G863" s="235"/>
      <c r="H863" s="235"/>
      <c r="I863" s="235"/>
      <c r="J863" s="128"/>
      <c r="K863" s="128"/>
      <c r="L863" s="128"/>
      <c r="M863" s="128"/>
    </row>
    <row r="864" spans="1:13" x14ac:dyDescent="0.25">
      <c r="A864" s="242" t="s">
        <v>341</v>
      </c>
      <c r="B864" s="235"/>
      <c r="C864" s="235"/>
      <c r="D864" s="235"/>
      <c r="E864" s="235"/>
      <c r="F864" s="235"/>
      <c r="G864" s="235"/>
      <c r="H864" s="235"/>
      <c r="I864" s="235"/>
      <c r="J864" s="129">
        <v>3265</v>
      </c>
      <c r="K864" s="129">
        <v>122</v>
      </c>
      <c r="L864" s="129">
        <v>68</v>
      </c>
      <c r="M864" s="129">
        <v>10</v>
      </c>
    </row>
    <row r="865" spans="1:13" x14ac:dyDescent="0.25">
      <c r="A865" s="242" t="s">
        <v>342</v>
      </c>
      <c r="B865" s="235"/>
      <c r="C865" s="235"/>
      <c r="D865" s="235"/>
      <c r="E865" s="235"/>
      <c r="F865" s="235"/>
      <c r="G865" s="235"/>
      <c r="H865" s="235"/>
      <c r="I865" s="235"/>
      <c r="J865" s="129">
        <v>3270</v>
      </c>
      <c r="K865" s="129">
        <v>127</v>
      </c>
      <c r="L865" s="129">
        <v>68</v>
      </c>
      <c r="M865" s="129">
        <v>10</v>
      </c>
    </row>
    <row r="866" spans="1:13" x14ac:dyDescent="0.25">
      <c r="A866" s="242" t="s">
        <v>1461</v>
      </c>
      <c r="B866" s="235"/>
      <c r="C866" s="235"/>
      <c r="D866" s="235"/>
      <c r="E866" s="235"/>
      <c r="F866" s="235"/>
      <c r="G866" s="235"/>
      <c r="H866" s="235"/>
      <c r="I866" s="235"/>
      <c r="J866" s="129">
        <v>3299</v>
      </c>
      <c r="K866" s="129">
        <v>146</v>
      </c>
      <c r="L866" s="129">
        <v>78</v>
      </c>
      <c r="M866" s="129">
        <v>12</v>
      </c>
    </row>
    <row r="867" spans="1:13" x14ac:dyDescent="0.25">
      <c r="A867" s="242" t="s">
        <v>484</v>
      </c>
      <c r="B867" s="235"/>
      <c r="C867" s="235"/>
      <c r="D867" s="235"/>
      <c r="E867" s="235"/>
      <c r="F867" s="235"/>
      <c r="G867" s="235"/>
      <c r="H867" s="235"/>
      <c r="I867" s="235"/>
      <c r="J867" s="129">
        <v>3344</v>
      </c>
      <c r="K867" s="129">
        <v>175</v>
      </c>
      <c r="L867" s="129">
        <v>94</v>
      </c>
      <c r="M867" s="129">
        <v>14</v>
      </c>
    </row>
    <row r="868" spans="1:13" x14ac:dyDescent="0.25">
      <c r="A868" s="242" t="s">
        <v>1483</v>
      </c>
      <c r="B868" s="235"/>
      <c r="C868" s="235"/>
      <c r="D868" s="235"/>
      <c r="E868" s="235"/>
      <c r="F868" s="235"/>
      <c r="G868" s="235"/>
      <c r="H868" s="235"/>
      <c r="I868" s="235"/>
      <c r="J868" s="129">
        <v>198</v>
      </c>
      <c r="K868" s="128"/>
      <c r="L868" s="128"/>
      <c r="M868" s="128"/>
    </row>
    <row r="869" spans="1:13" x14ac:dyDescent="0.25">
      <c r="A869" s="242" t="s">
        <v>1484</v>
      </c>
      <c r="B869" s="235"/>
      <c r="C869" s="235"/>
      <c r="D869" s="235"/>
      <c r="E869" s="235"/>
      <c r="F869" s="235"/>
      <c r="G869" s="235"/>
      <c r="H869" s="235"/>
      <c r="I869" s="235"/>
      <c r="J869" s="129">
        <v>123</v>
      </c>
      <c r="K869" s="128"/>
      <c r="L869" s="128"/>
      <c r="M869" s="128"/>
    </row>
    <row r="870" spans="1:13" x14ac:dyDescent="0.25">
      <c r="A870" s="242" t="s">
        <v>487</v>
      </c>
      <c r="B870" s="235"/>
      <c r="C870" s="235"/>
      <c r="D870" s="235"/>
      <c r="E870" s="235"/>
      <c r="F870" s="235"/>
      <c r="G870" s="235"/>
      <c r="H870" s="235"/>
      <c r="I870" s="235"/>
      <c r="J870" s="129">
        <v>3665</v>
      </c>
      <c r="K870" s="128"/>
      <c r="L870" s="128"/>
      <c r="M870" s="128"/>
    </row>
    <row r="871" spans="1:13" x14ac:dyDescent="0.25">
      <c r="A871" s="242" t="s">
        <v>1464</v>
      </c>
      <c r="B871" s="235"/>
      <c r="C871" s="235"/>
      <c r="D871" s="235"/>
      <c r="E871" s="235"/>
      <c r="F871" s="235"/>
      <c r="G871" s="235"/>
      <c r="H871" s="235"/>
      <c r="I871" s="235"/>
      <c r="J871" s="128"/>
      <c r="K871" s="128"/>
      <c r="L871" s="128"/>
      <c r="M871" s="128"/>
    </row>
    <row r="872" spans="1:13" x14ac:dyDescent="0.25">
      <c r="A872" s="242" t="s">
        <v>341</v>
      </c>
      <c r="B872" s="235"/>
      <c r="C872" s="235"/>
      <c r="D872" s="235"/>
      <c r="E872" s="235"/>
      <c r="F872" s="235"/>
      <c r="G872" s="235"/>
      <c r="H872" s="235"/>
      <c r="I872" s="235"/>
      <c r="J872" s="129">
        <v>10</v>
      </c>
      <c r="K872" s="128"/>
      <c r="L872" s="128"/>
      <c r="M872" s="128"/>
    </row>
    <row r="873" spans="1:13" x14ac:dyDescent="0.25">
      <c r="A873" s="242" t="s">
        <v>342</v>
      </c>
      <c r="B873" s="235"/>
      <c r="C873" s="235"/>
      <c r="D873" s="235"/>
      <c r="E873" s="235"/>
      <c r="F873" s="235"/>
      <c r="G873" s="235"/>
      <c r="H873" s="235"/>
      <c r="I873" s="235"/>
      <c r="J873" s="129">
        <v>10</v>
      </c>
      <c r="K873" s="128"/>
      <c r="L873" s="128"/>
      <c r="M873" s="128"/>
    </row>
    <row r="874" spans="1:13" x14ac:dyDescent="0.25">
      <c r="A874" s="242" t="s">
        <v>311</v>
      </c>
      <c r="B874" s="235"/>
      <c r="C874" s="235"/>
      <c r="D874" s="235"/>
      <c r="E874" s="235"/>
      <c r="F874" s="235"/>
      <c r="G874" s="235"/>
      <c r="H874" s="235"/>
      <c r="I874" s="235"/>
      <c r="J874" s="129">
        <v>6945</v>
      </c>
      <c r="K874" s="128"/>
      <c r="L874" s="128"/>
      <c r="M874" s="128"/>
    </row>
    <row r="875" spans="1:13" x14ac:dyDescent="0.25">
      <c r="A875" s="234" t="s">
        <v>1485</v>
      </c>
      <c r="B875" s="235"/>
      <c r="C875" s="235"/>
      <c r="D875" s="235"/>
      <c r="E875" s="235"/>
      <c r="F875" s="235"/>
      <c r="G875" s="235"/>
      <c r="H875" s="235"/>
      <c r="I875" s="235"/>
      <c r="J875" s="131">
        <v>6945</v>
      </c>
      <c r="K875" s="128"/>
      <c r="L875" s="128"/>
      <c r="M875" s="128"/>
    </row>
    <row r="876" spans="1:13" x14ac:dyDescent="0.25">
      <c r="A876" s="242" t="s">
        <v>1486</v>
      </c>
      <c r="B876" s="235"/>
      <c r="C876" s="235"/>
      <c r="D876" s="235"/>
      <c r="E876" s="235"/>
      <c r="F876" s="235"/>
      <c r="G876" s="235"/>
      <c r="H876" s="235"/>
      <c r="I876" s="235"/>
      <c r="J876" s="128"/>
      <c r="K876" s="128"/>
      <c r="L876" s="128"/>
      <c r="M876" s="128"/>
    </row>
    <row r="877" spans="1:13" x14ac:dyDescent="0.25">
      <c r="A877" s="242" t="s">
        <v>1365</v>
      </c>
      <c r="B877" s="235"/>
      <c r="C877" s="235"/>
      <c r="D877" s="235"/>
      <c r="E877" s="235"/>
      <c r="F877" s="235"/>
      <c r="G877" s="235"/>
      <c r="H877" s="235"/>
      <c r="I877" s="235"/>
      <c r="J877" s="128"/>
      <c r="K877" s="128"/>
      <c r="L877" s="128"/>
      <c r="M877" s="128"/>
    </row>
    <row r="878" spans="1:13" x14ac:dyDescent="0.25">
      <c r="A878" s="242" t="s">
        <v>341</v>
      </c>
      <c r="B878" s="235"/>
      <c r="C878" s="235"/>
      <c r="D878" s="235"/>
      <c r="E878" s="235"/>
      <c r="F878" s="235"/>
      <c r="G878" s="235"/>
      <c r="H878" s="235"/>
      <c r="I878" s="235"/>
      <c r="J878" s="129">
        <v>3675</v>
      </c>
      <c r="K878" s="129">
        <v>209</v>
      </c>
      <c r="L878" s="129">
        <v>196</v>
      </c>
      <c r="M878" s="129">
        <v>11</v>
      </c>
    </row>
    <row r="879" spans="1:13" x14ac:dyDescent="0.25">
      <c r="A879" s="242" t="s">
        <v>342</v>
      </c>
      <c r="B879" s="235"/>
      <c r="C879" s="235"/>
      <c r="D879" s="235"/>
      <c r="E879" s="235"/>
      <c r="F879" s="235"/>
      <c r="G879" s="235"/>
      <c r="H879" s="235"/>
      <c r="I879" s="235"/>
      <c r="J879" s="129">
        <v>3684</v>
      </c>
      <c r="K879" s="129">
        <v>218</v>
      </c>
      <c r="L879" s="129">
        <v>196</v>
      </c>
      <c r="M879" s="129">
        <v>11</v>
      </c>
    </row>
    <row r="880" spans="1:13" x14ac:dyDescent="0.25">
      <c r="A880" s="242" t="s">
        <v>1461</v>
      </c>
      <c r="B880" s="235"/>
      <c r="C880" s="235"/>
      <c r="D880" s="235"/>
      <c r="E880" s="235"/>
      <c r="F880" s="235"/>
      <c r="G880" s="235"/>
      <c r="H880" s="235"/>
      <c r="I880" s="235"/>
      <c r="J880" s="129">
        <v>3746</v>
      </c>
      <c r="K880" s="129">
        <v>251</v>
      </c>
      <c r="L880" s="129">
        <v>225</v>
      </c>
      <c r="M880" s="129">
        <v>13</v>
      </c>
    </row>
    <row r="881" spans="1:13" x14ac:dyDescent="0.25">
      <c r="A881" s="242" t="s">
        <v>484</v>
      </c>
      <c r="B881" s="235"/>
      <c r="C881" s="235"/>
      <c r="D881" s="235"/>
      <c r="E881" s="235"/>
      <c r="F881" s="235"/>
      <c r="G881" s="235"/>
      <c r="H881" s="235"/>
      <c r="I881" s="235"/>
      <c r="J881" s="129">
        <v>3841</v>
      </c>
      <c r="K881" s="129">
        <v>301</v>
      </c>
      <c r="L881" s="129">
        <v>270</v>
      </c>
      <c r="M881" s="129">
        <v>16</v>
      </c>
    </row>
    <row r="882" spans="1:13" x14ac:dyDescent="0.25">
      <c r="A882" s="242" t="s">
        <v>1487</v>
      </c>
      <c r="B882" s="235"/>
      <c r="C882" s="235"/>
      <c r="D882" s="235"/>
      <c r="E882" s="235"/>
      <c r="F882" s="235"/>
      <c r="G882" s="235"/>
      <c r="H882" s="235"/>
      <c r="I882" s="235"/>
      <c r="J882" s="129">
        <v>333</v>
      </c>
      <c r="K882" s="128"/>
      <c r="L882" s="128"/>
      <c r="M882" s="128"/>
    </row>
    <row r="883" spans="1:13" x14ac:dyDescent="0.25">
      <c r="A883" s="242" t="s">
        <v>1488</v>
      </c>
      <c r="B883" s="235"/>
      <c r="C883" s="235"/>
      <c r="D883" s="235"/>
      <c r="E883" s="235"/>
      <c r="F883" s="235"/>
      <c r="G883" s="235"/>
      <c r="H883" s="235"/>
      <c r="I883" s="235"/>
      <c r="J883" s="129">
        <v>206</v>
      </c>
      <c r="K883" s="128"/>
      <c r="L883" s="128"/>
      <c r="M883" s="128"/>
    </row>
    <row r="884" spans="1:13" x14ac:dyDescent="0.25">
      <c r="A884" s="242" t="s">
        <v>487</v>
      </c>
      <c r="B884" s="235"/>
      <c r="C884" s="235"/>
      <c r="D884" s="235"/>
      <c r="E884" s="235"/>
      <c r="F884" s="235"/>
      <c r="G884" s="235"/>
      <c r="H884" s="235"/>
      <c r="I884" s="235"/>
      <c r="J884" s="129">
        <v>4380</v>
      </c>
      <c r="K884" s="128"/>
      <c r="L884" s="128"/>
      <c r="M884" s="128"/>
    </row>
    <row r="885" spans="1:13" x14ac:dyDescent="0.25">
      <c r="A885" s="242" t="s">
        <v>1347</v>
      </c>
      <c r="B885" s="235"/>
      <c r="C885" s="235"/>
      <c r="D885" s="235"/>
      <c r="E885" s="235"/>
      <c r="F885" s="235"/>
      <c r="G885" s="235"/>
      <c r="H885" s="235"/>
      <c r="I885" s="235"/>
      <c r="J885" s="128"/>
      <c r="K885" s="128"/>
      <c r="L885" s="128"/>
      <c r="M885" s="128"/>
    </row>
    <row r="886" spans="1:13" x14ac:dyDescent="0.25">
      <c r="A886" s="242" t="s">
        <v>341</v>
      </c>
      <c r="B886" s="235"/>
      <c r="C886" s="235"/>
      <c r="D886" s="235"/>
      <c r="E886" s="235"/>
      <c r="F886" s="235"/>
      <c r="G886" s="235"/>
      <c r="H886" s="235"/>
      <c r="I886" s="235"/>
      <c r="J886" s="129">
        <v>6637</v>
      </c>
      <c r="K886" s="129">
        <v>362</v>
      </c>
      <c r="L886" s="129">
        <v>33</v>
      </c>
      <c r="M886" s="129">
        <v>3</v>
      </c>
    </row>
    <row r="887" spans="1:13" x14ac:dyDescent="0.25">
      <c r="A887" s="242" t="s">
        <v>342</v>
      </c>
      <c r="B887" s="235"/>
      <c r="C887" s="235"/>
      <c r="D887" s="235"/>
      <c r="E887" s="235"/>
      <c r="F887" s="235"/>
      <c r="G887" s="235"/>
      <c r="H887" s="235"/>
      <c r="I887" s="235"/>
      <c r="J887" s="129">
        <v>6653</v>
      </c>
      <c r="K887" s="129">
        <v>378</v>
      </c>
      <c r="L887" s="129">
        <v>33</v>
      </c>
      <c r="M887" s="129">
        <v>3</v>
      </c>
    </row>
    <row r="888" spans="1:13" x14ac:dyDescent="0.25">
      <c r="A888" s="242" t="s">
        <v>1461</v>
      </c>
      <c r="B888" s="235"/>
      <c r="C888" s="235"/>
      <c r="D888" s="235"/>
      <c r="E888" s="235"/>
      <c r="F888" s="235"/>
      <c r="G888" s="235"/>
      <c r="H888" s="235"/>
      <c r="I888" s="235"/>
      <c r="J888" s="129">
        <v>6715</v>
      </c>
      <c r="K888" s="129">
        <v>435</v>
      </c>
      <c r="L888" s="129">
        <v>38</v>
      </c>
      <c r="M888" s="129">
        <v>3</v>
      </c>
    </row>
    <row r="889" spans="1:13" x14ac:dyDescent="0.25">
      <c r="A889" s="242" t="s">
        <v>484</v>
      </c>
      <c r="B889" s="235"/>
      <c r="C889" s="235"/>
      <c r="D889" s="235"/>
      <c r="E889" s="235"/>
      <c r="F889" s="235"/>
      <c r="G889" s="235"/>
      <c r="H889" s="235"/>
      <c r="I889" s="235"/>
      <c r="J889" s="129">
        <v>6810</v>
      </c>
      <c r="K889" s="129">
        <v>522</v>
      </c>
      <c r="L889" s="129">
        <v>46</v>
      </c>
      <c r="M889" s="129">
        <v>4</v>
      </c>
    </row>
    <row r="890" spans="1:13" x14ac:dyDescent="0.25">
      <c r="A890" s="242" t="s">
        <v>1489</v>
      </c>
      <c r="B890" s="235"/>
      <c r="C890" s="235"/>
      <c r="D890" s="235"/>
      <c r="E890" s="235"/>
      <c r="F890" s="235"/>
      <c r="G890" s="235"/>
      <c r="H890" s="235"/>
      <c r="I890" s="235"/>
      <c r="J890" s="129">
        <v>473</v>
      </c>
      <c r="K890" s="128"/>
      <c r="L890" s="128"/>
      <c r="M890" s="128"/>
    </row>
    <row r="891" spans="1:13" x14ac:dyDescent="0.25">
      <c r="A891" s="242" t="s">
        <v>1490</v>
      </c>
      <c r="B891" s="235"/>
      <c r="C891" s="235"/>
      <c r="D891" s="235"/>
      <c r="E891" s="235"/>
      <c r="F891" s="235"/>
      <c r="G891" s="235"/>
      <c r="H891" s="235"/>
      <c r="I891" s="235"/>
      <c r="J891" s="129">
        <v>447</v>
      </c>
      <c r="K891" s="128"/>
      <c r="L891" s="128"/>
      <c r="M891" s="128"/>
    </row>
    <row r="892" spans="1:13" x14ac:dyDescent="0.25">
      <c r="A892" s="242" t="s">
        <v>487</v>
      </c>
      <c r="B892" s="235"/>
      <c r="C892" s="235"/>
      <c r="D892" s="235"/>
      <c r="E892" s="235"/>
      <c r="F892" s="235"/>
      <c r="G892" s="235"/>
      <c r="H892" s="235"/>
      <c r="I892" s="235"/>
      <c r="J892" s="129">
        <v>7730</v>
      </c>
      <c r="K892" s="128"/>
      <c r="L892" s="128"/>
      <c r="M892" s="128"/>
    </row>
    <row r="893" spans="1:13" x14ac:dyDescent="0.25">
      <c r="A893" s="242" t="s">
        <v>1378</v>
      </c>
      <c r="B893" s="235"/>
      <c r="C893" s="235"/>
      <c r="D893" s="235"/>
      <c r="E893" s="235"/>
      <c r="F893" s="235"/>
      <c r="G893" s="235"/>
      <c r="H893" s="235"/>
      <c r="I893" s="235"/>
      <c r="J893" s="128"/>
      <c r="K893" s="128"/>
      <c r="L893" s="128"/>
      <c r="M893" s="128"/>
    </row>
    <row r="894" spans="1:13" x14ac:dyDescent="0.25">
      <c r="A894" s="242" t="s">
        <v>341</v>
      </c>
      <c r="B894" s="235"/>
      <c r="C894" s="235"/>
      <c r="D894" s="235"/>
      <c r="E894" s="235"/>
      <c r="F894" s="235"/>
      <c r="G894" s="235"/>
      <c r="H894" s="235"/>
      <c r="I894" s="235"/>
      <c r="J894" s="129">
        <v>188</v>
      </c>
      <c r="K894" s="129">
        <v>30</v>
      </c>
      <c r="L894" s="129">
        <v>8</v>
      </c>
      <c r="M894" s="128"/>
    </row>
    <row r="895" spans="1:13" x14ac:dyDescent="0.25">
      <c r="A895" s="242" t="s">
        <v>342</v>
      </c>
      <c r="B895" s="235"/>
      <c r="C895" s="235"/>
      <c r="D895" s="235"/>
      <c r="E895" s="235"/>
      <c r="F895" s="235"/>
      <c r="G895" s="235"/>
      <c r="H895" s="235"/>
      <c r="I895" s="235"/>
      <c r="J895" s="129">
        <v>189</v>
      </c>
      <c r="K895" s="129">
        <v>31</v>
      </c>
      <c r="L895" s="129">
        <v>8</v>
      </c>
      <c r="M895" s="128"/>
    </row>
    <row r="896" spans="1:13" x14ac:dyDescent="0.25">
      <c r="A896" s="242" t="s">
        <v>1461</v>
      </c>
      <c r="B896" s="235"/>
      <c r="C896" s="235"/>
      <c r="D896" s="235"/>
      <c r="E896" s="235"/>
      <c r="F896" s="235"/>
      <c r="G896" s="235"/>
      <c r="H896" s="235"/>
      <c r="I896" s="235"/>
      <c r="J896" s="129">
        <v>195</v>
      </c>
      <c r="K896" s="129">
        <v>36</v>
      </c>
      <c r="L896" s="129">
        <v>9</v>
      </c>
      <c r="M896" s="128"/>
    </row>
    <row r="897" spans="1:13" x14ac:dyDescent="0.25">
      <c r="A897" s="242" t="s">
        <v>484</v>
      </c>
      <c r="B897" s="235"/>
      <c r="C897" s="235"/>
      <c r="D897" s="235"/>
      <c r="E897" s="235"/>
      <c r="F897" s="235"/>
      <c r="G897" s="235"/>
      <c r="H897" s="235"/>
      <c r="I897" s="235"/>
      <c r="J897" s="129">
        <v>204</v>
      </c>
      <c r="K897" s="129">
        <v>43</v>
      </c>
      <c r="L897" s="129">
        <v>11</v>
      </c>
      <c r="M897" s="128"/>
    </row>
    <row r="898" spans="1:13" x14ac:dyDescent="0.25">
      <c r="A898" s="242" t="s">
        <v>1491</v>
      </c>
      <c r="B898" s="235"/>
      <c r="C898" s="235"/>
      <c r="D898" s="235"/>
      <c r="E898" s="235"/>
      <c r="F898" s="235"/>
      <c r="G898" s="235"/>
      <c r="H898" s="235"/>
      <c r="I898" s="235"/>
      <c r="J898" s="129">
        <v>56</v>
      </c>
      <c r="K898" s="128"/>
      <c r="L898" s="128"/>
      <c r="M898" s="128"/>
    </row>
    <row r="899" spans="1:13" x14ac:dyDescent="0.25">
      <c r="A899" s="242" t="s">
        <v>1492</v>
      </c>
      <c r="B899" s="235"/>
      <c r="C899" s="235"/>
      <c r="D899" s="235"/>
      <c r="E899" s="235"/>
      <c r="F899" s="235"/>
      <c r="G899" s="235"/>
      <c r="H899" s="235"/>
      <c r="I899" s="235"/>
      <c r="J899" s="129">
        <v>37</v>
      </c>
      <c r="K899" s="128"/>
      <c r="L899" s="128"/>
      <c r="M899" s="128"/>
    </row>
    <row r="900" spans="1:13" x14ac:dyDescent="0.25">
      <c r="A900" s="242" t="s">
        <v>487</v>
      </c>
      <c r="B900" s="235"/>
      <c r="C900" s="235"/>
      <c r="D900" s="235"/>
      <c r="E900" s="235"/>
      <c r="F900" s="235"/>
      <c r="G900" s="235"/>
      <c r="H900" s="235"/>
      <c r="I900" s="235"/>
      <c r="J900" s="129">
        <v>297</v>
      </c>
      <c r="K900" s="128"/>
      <c r="L900" s="128"/>
      <c r="M900" s="128"/>
    </row>
    <row r="901" spans="1:13" x14ac:dyDescent="0.25">
      <c r="A901" s="242" t="s">
        <v>1355</v>
      </c>
      <c r="B901" s="235"/>
      <c r="C901" s="235"/>
      <c r="D901" s="235"/>
      <c r="E901" s="235"/>
      <c r="F901" s="235"/>
      <c r="G901" s="235"/>
      <c r="H901" s="235"/>
      <c r="I901" s="235"/>
      <c r="J901" s="128"/>
      <c r="K901" s="128"/>
      <c r="L901" s="128"/>
      <c r="M901" s="128"/>
    </row>
    <row r="902" spans="1:13" x14ac:dyDescent="0.25">
      <c r="A902" s="242" t="s">
        <v>341</v>
      </c>
      <c r="B902" s="235"/>
      <c r="C902" s="235"/>
      <c r="D902" s="235"/>
      <c r="E902" s="235"/>
      <c r="F902" s="235"/>
      <c r="G902" s="235"/>
      <c r="H902" s="235"/>
      <c r="I902" s="235"/>
      <c r="J902" s="129">
        <v>63</v>
      </c>
      <c r="K902" s="129">
        <v>17</v>
      </c>
      <c r="L902" s="129">
        <v>29</v>
      </c>
      <c r="M902" s="129">
        <v>3</v>
      </c>
    </row>
    <row r="903" spans="1:13" x14ac:dyDescent="0.25">
      <c r="A903" s="242" t="s">
        <v>342</v>
      </c>
      <c r="B903" s="235"/>
      <c r="C903" s="235"/>
      <c r="D903" s="235"/>
      <c r="E903" s="235"/>
      <c r="F903" s="235"/>
      <c r="G903" s="235"/>
      <c r="H903" s="235"/>
      <c r="I903" s="235"/>
      <c r="J903" s="129">
        <v>64</v>
      </c>
      <c r="K903" s="129">
        <v>18</v>
      </c>
      <c r="L903" s="129">
        <v>29</v>
      </c>
      <c r="M903" s="129">
        <v>3</v>
      </c>
    </row>
    <row r="904" spans="1:13" x14ac:dyDescent="0.25">
      <c r="A904" s="242" t="s">
        <v>484</v>
      </c>
      <c r="B904" s="235"/>
      <c r="C904" s="235"/>
      <c r="D904" s="235"/>
      <c r="E904" s="235"/>
      <c r="F904" s="235"/>
      <c r="G904" s="235"/>
      <c r="H904" s="235"/>
      <c r="I904" s="235"/>
      <c r="J904" s="129">
        <v>74</v>
      </c>
      <c r="K904" s="129">
        <v>22</v>
      </c>
      <c r="L904" s="129">
        <v>35</v>
      </c>
      <c r="M904" s="129">
        <v>4</v>
      </c>
    </row>
    <row r="905" spans="1:13" x14ac:dyDescent="0.25">
      <c r="A905" s="242" t="s">
        <v>1493</v>
      </c>
      <c r="B905" s="235"/>
      <c r="C905" s="235"/>
      <c r="D905" s="235"/>
      <c r="E905" s="235"/>
      <c r="F905" s="235"/>
      <c r="G905" s="235"/>
      <c r="H905" s="235"/>
      <c r="I905" s="235"/>
      <c r="J905" s="129">
        <v>29</v>
      </c>
      <c r="K905" s="128"/>
      <c r="L905" s="128"/>
      <c r="M905" s="128"/>
    </row>
    <row r="906" spans="1:13" x14ac:dyDescent="0.25">
      <c r="A906" s="242" t="s">
        <v>1494</v>
      </c>
      <c r="B906" s="235"/>
      <c r="C906" s="235"/>
      <c r="D906" s="235"/>
      <c r="E906" s="235"/>
      <c r="F906" s="235"/>
      <c r="G906" s="235"/>
      <c r="H906" s="235"/>
      <c r="I906" s="235"/>
      <c r="J906" s="129">
        <v>18</v>
      </c>
      <c r="K906" s="128"/>
      <c r="L906" s="128"/>
      <c r="M906" s="128"/>
    </row>
    <row r="907" spans="1:13" x14ac:dyDescent="0.25">
      <c r="A907" s="242" t="s">
        <v>487</v>
      </c>
      <c r="B907" s="235"/>
      <c r="C907" s="235"/>
      <c r="D907" s="235"/>
      <c r="E907" s="235"/>
      <c r="F907" s="235"/>
      <c r="G907" s="235"/>
      <c r="H907" s="235"/>
      <c r="I907" s="235"/>
      <c r="J907" s="129">
        <v>121</v>
      </c>
      <c r="K907" s="128"/>
      <c r="L907" s="128"/>
      <c r="M907" s="128"/>
    </row>
    <row r="908" spans="1:13" x14ac:dyDescent="0.25">
      <c r="A908" s="242" t="s">
        <v>311</v>
      </c>
      <c r="B908" s="235"/>
      <c r="C908" s="235"/>
      <c r="D908" s="235"/>
      <c r="E908" s="235"/>
      <c r="F908" s="235"/>
      <c r="G908" s="235"/>
      <c r="H908" s="235"/>
      <c r="I908" s="235"/>
      <c r="J908" s="129">
        <v>12528</v>
      </c>
      <c r="K908" s="128"/>
      <c r="L908" s="128"/>
      <c r="M908" s="128"/>
    </row>
    <row r="909" spans="1:13" x14ac:dyDescent="0.25">
      <c r="A909" s="234" t="s">
        <v>1495</v>
      </c>
      <c r="B909" s="235"/>
      <c r="C909" s="235"/>
      <c r="D909" s="235"/>
      <c r="E909" s="235"/>
      <c r="F909" s="235"/>
      <c r="G909" s="235"/>
      <c r="H909" s="235"/>
      <c r="I909" s="235"/>
      <c r="J909" s="131">
        <v>12528</v>
      </c>
      <c r="K909" s="128"/>
      <c r="L909" s="128"/>
      <c r="M909" s="128"/>
    </row>
    <row r="910" spans="1:13" x14ac:dyDescent="0.25">
      <c r="A910" s="242" t="s">
        <v>1496</v>
      </c>
      <c r="B910" s="235"/>
      <c r="C910" s="235"/>
      <c r="D910" s="235"/>
      <c r="E910" s="235"/>
      <c r="F910" s="235"/>
      <c r="G910" s="235"/>
      <c r="H910" s="235"/>
      <c r="I910" s="235"/>
      <c r="J910" s="128"/>
      <c r="K910" s="128"/>
      <c r="L910" s="128"/>
      <c r="M910" s="128"/>
    </row>
    <row r="911" spans="1:13" x14ac:dyDescent="0.25">
      <c r="A911" s="242" t="s">
        <v>1355</v>
      </c>
      <c r="B911" s="235"/>
      <c r="C911" s="235"/>
      <c r="D911" s="235"/>
      <c r="E911" s="235"/>
      <c r="F911" s="235"/>
      <c r="G911" s="235"/>
      <c r="H911" s="235"/>
      <c r="I911" s="235"/>
      <c r="J911" s="128"/>
      <c r="K911" s="128"/>
      <c r="L911" s="128"/>
      <c r="M911" s="128"/>
    </row>
    <row r="912" spans="1:13" x14ac:dyDescent="0.25">
      <c r="A912" s="242" t="s">
        <v>341</v>
      </c>
      <c r="B912" s="235"/>
      <c r="C912" s="235"/>
      <c r="D912" s="235"/>
      <c r="E912" s="235"/>
      <c r="F912" s="235"/>
      <c r="G912" s="235"/>
      <c r="H912" s="235"/>
      <c r="I912" s="235"/>
      <c r="J912" s="129">
        <v>478</v>
      </c>
      <c r="K912" s="129">
        <v>79</v>
      </c>
      <c r="L912" s="129">
        <v>381</v>
      </c>
      <c r="M912" s="129">
        <v>35</v>
      </c>
    </row>
    <row r="913" spans="1:13" x14ac:dyDescent="0.25">
      <c r="A913" s="242" t="s">
        <v>342</v>
      </c>
      <c r="B913" s="235"/>
      <c r="C913" s="235"/>
      <c r="D913" s="235"/>
      <c r="E913" s="235"/>
      <c r="F913" s="235"/>
      <c r="G913" s="235"/>
      <c r="H913" s="235"/>
      <c r="I913" s="235"/>
      <c r="J913" s="129">
        <v>483</v>
      </c>
      <c r="K913" s="129">
        <v>82</v>
      </c>
      <c r="L913" s="129">
        <v>383</v>
      </c>
      <c r="M913" s="129">
        <v>37</v>
      </c>
    </row>
    <row r="914" spans="1:13" x14ac:dyDescent="0.25">
      <c r="A914" s="242" t="s">
        <v>1356</v>
      </c>
      <c r="B914" s="235"/>
      <c r="C914" s="235"/>
      <c r="D914" s="235"/>
      <c r="E914" s="235"/>
      <c r="F914" s="235"/>
      <c r="G914" s="235"/>
      <c r="H914" s="235"/>
      <c r="I914" s="235"/>
      <c r="J914" s="129">
        <v>552</v>
      </c>
      <c r="K914" s="129">
        <v>94</v>
      </c>
      <c r="L914" s="129">
        <v>440</v>
      </c>
      <c r="M914" s="129">
        <v>43</v>
      </c>
    </row>
    <row r="915" spans="1:13" x14ac:dyDescent="0.25">
      <c r="A915" s="242" t="s">
        <v>484</v>
      </c>
      <c r="B915" s="235"/>
      <c r="C915" s="235"/>
      <c r="D915" s="235"/>
      <c r="E915" s="235"/>
      <c r="F915" s="235"/>
      <c r="G915" s="235"/>
      <c r="H915" s="235"/>
      <c r="I915" s="235"/>
      <c r="J915" s="129">
        <v>659</v>
      </c>
      <c r="K915" s="129">
        <v>113</v>
      </c>
      <c r="L915" s="129">
        <v>528</v>
      </c>
      <c r="M915" s="129">
        <v>52</v>
      </c>
    </row>
    <row r="916" spans="1:13" x14ac:dyDescent="0.25">
      <c r="A916" s="242" t="s">
        <v>1497</v>
      </c>
      <c r="B916" s="235"/>
      <c r="C916" s="235"/>
      <c r="D916" s="235"/>
      <c r="E916" s="235"/>
      <c r="F916" s="235"/>
      <c r="G916" s="235"/>
      <c r="H916" s="235"/>
      <c r="I916" s="235"/>
      <c r="J916" s="129">
        <v>182</v>
      </c>
      <c r="K916" s="128"/>
      <c r="L916" s="128"/>
      <c r="M916" s="128"/>
    </row>
    <row r="917" spans="1:13" x14ac:dyDescent="0.25">
      <c r="A917" s="242" t="s">
        <v>1498</v>
      </c>
      <c r="B917" s="235"/>
      <c r="C917" s="235"/>
      <c r="D917" s="235"/>
      <c r="E917" s="235"/>
      <c r="F917" s="235"/>
      <c r="G917" s="235"/>
      <c r="H917" s="235"/>
      <c r="I917" s="235"/>
      <c r="J917" s="129">
        <v>116</v>
      </c>
      <c r="K917" s="128"/>
      <c r="L917" s="128"/>
      <c r="M917" s="128"/>
    </row>
    <row r="918" spans="1:13" x14ac:dyDescent="0.25">
      <c r="A918" s="242" t="s">
        <v>487</v>
      </c>
      <c r="B918" s="235"/>
      <c r="C918" s="235"/>
      <c r="D918" s="235"/>
      <c r="E918" s="235"/>
      <c r="F918" s="235"/>
      <c r="G918" s="235"/>
      <c r="H918" s="235"/>
      <c r="I918" s="235"/>
      <c r="J918" s="129">
        <v>957</v>
      </c>
      <c r="K918" s="128"/>
      <c r="L918" s="128"/>
      <c r="M918" s="128"/>
    </row>
    <row r="919" spans="1:13" x14ac:dyDescent="0.25">
      <c r="A919" s="242" t="s">
        <v>1347</v>
      </c>
      <c r="B919" s="235"/>
      <c r="C919" s="235"/>
      <c r="D919" s="235"/>
      <c r="E919" s="235"/>
      <c r="F919" s="235"/>
      <c r="G919" s="235"/>
      <c r="H919" s="235"/>
      <c r="I919" s="235"/>
      <c r="J919" s="128"/>
      <c r="K919" s="128"/>
      <c r="L919" s="128"/>
      <c r="M919" s="128"/>
    </row>
    <row r="920" spans="1:13" x14ac:dyDescent="0.25">
      <c r="A920" s="242" t="s">
        <v>341</v>
      </c>
      <c r="B920" s="235"/>
      <c r="C920" s="235"/>
      <c r="D920" s="235"/>
      <c r="E920" s="235"/>
      <c r="F920" s="235"/>
      <c r="G920" s="235"/>
      <c r="H920" s="235"/>
      <c r="I920" s="235"/>
      <c r="J920" s="129">
        <v>824</v>
      </c>
      <c r="K920" s="129">
        <v>335</v>
      </c>
      <c r="L920" s="129">
        <v>489</v>
      </c>
      <c r="M920" s="129">
        <v>36</v>
      </c>
    </row>
    <row r="921" spans="1:13" x14ac:dyDescent="0.25">
      <c r="A921" s="242" t="s">
        <v>342</v>
      </c>
      <c r="B921" s="235"/>
      <c r="C921" s="235"/>
      <c r="D921" s="235"/>
      <c r="E921" s="235"/>
      <c r="F921" s="235"/>
      <c r="G921" s="235"/>
      <c r="H921" s="235"/>
      <c r="I921" s="235"/>
      <c r="J921" s="129">
        <v>841</v>
      </c>
      <c r="K921" s="129">
        <v>350</v>
      </c>
      <c r="L921" s="129">
        <v>491</v>
      </c>
      <c r="M921" s="129">
        <v>38</v>
      </c>
    </row>
    <row r="922" spans="1:13" x14ac:dyDescent="0.25">
      <c r="A922" s="242" t="s">
        <v>483</v>
      </c>
      <c r="B922" s="235"/>
      <c r="C922" s="235"/>
      <c r="D922" s="235"/>
      <c r="E922" s="235"/>
      <c r="F922" s="235"/>
      <c r="G922" s="235"/>
      <c r="H922" s="235"/>
      <c r="I922" s="235"/>
      <c r="J922" s="129">
        <v>1136</v>
      </c>
      <c r="K922" s="129">
        <v>473</v>
      </c>
      <c r="L922" s="129">
        <v>663</v>
      </c>
      <c r="M922" s="129">
        <v>51</v>
      </c>
    </row>
    <row r="923" spans="1:13" x14ac:dyDescent="0.25">
      <c r="A923" s="242" t="s">
        <v>484</v>
      </c>
      <c r="B923" s="235"/>
      <c r="C923" s="235"/>
      <c r="D923" s="235"/>
      <c r="E923" s="235"/>
      <c r="F923" s="235"/>
      <c r="G923" s="235"/>
      <c r="H923" s="235"/>
      <c r="I923" s="235"/>
      <c r="J923" s="129">
        <v>1364</v>
      </c>
      <c r="K923" s="129">
        <v>568</v>
      </c>
      <c r="L923" s="129">
        <v>796</v>
      </c>
      <c r="M923" s="129">
        <v>61</v>
      </c>
    </row>
    <row r="924" spans="1:13" x14ac:dyDescent="0.25">
      <c r="A924" s="242" t="s">
        <v>1499</v>
      </c>
      <c r="B924" s="235"/>
      <c r="C924" s="235"/>
      <c r="D924" s="235"/>
      <c r="E924" s="235"/>
      <c r="F924" s="235"/>
      <c r="G924" s="235"/>
      <c r="H924" s="235"/>
      <c r="I924" s="235"/>
      <c r="J924" s="129">
        <v>566</v>
      </c>
      <c r="K924" s="128"/>
      <c r="L924" s="128"/>
      <c r="M924" s="128"/>
    </row>
    <row r="925" spans="1:13" x14ac:dyDescent="0.25">
      <c r="A925" s="242" t="s">
        <v>1500</v>
      </c>
      <c r="B925" s="235"/>
      <c r="C925" s="235"/>
      <c r="D925" s="235"/>
      <c r="E925" s="235"/>
      <c r="F925" s="235"/>
      <c r="G925" s="235"/>
      <c r="H925" s="235"/>
      <c r="I925" s="235"/>
      <c r="J925" s="129">
        <v>535</v>
      </c>
      <c r="K925" s="128"/>
      <c r="L925" s="128"/>
      <c r="M925" s="128"/>
    </row>
    <row r="926" spans="1:13" x14ac:dyDescent="0.25">
      <c r="A926" s="242" t="s">
        <v>487</v>
      </c>
      <c r="B926" s="235"/>
      <c r="C926" s="235"/>
      <c r="D926" s="235"/>
      <c r="E926" s="235"/>
      <c r="F926" s="235"/>
      <c r="G926" s="235"/>
      <c r="H926" s="235"/>
      <c r="I926" s="235"/>
      <c r="J926" s="129">
        <v>2465</v>
      </c>
      <c r="K926" s="128"/>
      <c r="L926" s="128"/>
      <c r="M926" s="128"/>
    </row>
    <row r="927" spans="1:13" x14ac:dyDescent="0.25">
      <c r="A927" s="242" t="s">
        <v>1350</v>
      </c>
      <c r="B927" s="235"/>
      <c r="C927" s="235"/>
      <c r="D927" s="235"/>
      <c r="E927" s="235"/>
      <c r="F927" s="235"/>
      <c r="G927" s="235"/>
      <c r="H927" s="235"/>
      <c r="I927" s="235"/>
      <c r="J927" s="128"/>
      <c r="K927" s="128"/>
      <c r="L927" s="128"/>
      <c r="M927" s="128"/>
    </row>
    <row r="928" spans="1:13" x14ac:dyDescent="0.25">
      <c r="A928" s="242" t="s">
        <v>341</v>
      </c>
      <c r="B928" s="235"/>
      <c r="C928" s="235"/>
      <c r="D928" s="235"/>
      <c r="E928" s="235"/>
      <c r="F928" s="235"/>
      <c r="G928" s="235"/>
      <c r="H928" s="235"/>
      <c r="I928" s="235"/>
      <c r="J928" s="129">
        <v>118</v>
      </c>
      <c r="K928" s="129">
        <v>118</v>
      </c>
      <c r="L928" s="128"/>
      <c r="M928" s="128"/>
    </row>
    <row r="929" spans="1:13" x14ac:dyDescent="0.25">
      <c r="A929" s="242" t="s">
        <v>342</v>
      </c>
      <c r="B929" s="235"/>
      <c r="C929" s="235"/>
      <c r="D929" s="235"/>
      <c r="E929" s="235"/>
      <c r="F929" s="235"/>
      <c r="G929" s="235"/>
      <c r="H929" s="235"/>
      <c r="I929" s="235"/>
      <c r="J929" s="129">
        <v>123</v>
      </c>
      <c r="K929" s="129">
        <v>123</v>
      </c>
      <c r="L929" s="128"/>
      <c r="M929" s="128"/>
    </row>
    <row r="930" spans="1:13" x14ac:dyDescent="0.25">
      <c r="A930" s="242" t="s">
        <v>1351</v>
      </c>
      <c r="B930" s="235"/>
      <c r="C930" s="235"/>
      <c r="D930" s="235"/>
      <c r="E930" s="235"/>
      <c r="F930" s="235"/>
      <c r="G930" s="235"/>
      <c r="H930" s="235"/>
      <c r="I930" s="235"/>
      <c r="J930" s="128"/>
      <c r="K930" s="128"/>
      <c r="L930" s="128"/>
      <c r="M930" s="128"/>
    </row>
    <row r="931" spans="1:13" x14ac:dyDescent="0.25">
      <c r="A931" s="242" t="s">
        <v>341</v>
      </c>
      <c r="B931" s="235"/>
      <c r="C931" s="235"/>
      <c r="D931" s="235"/>
      <c r="E931" s="235"/>
      <c r="F931" s="235"/>
      <c r="G931" s="235"/>
      <c r="H931" s="235"/>
      <c r="I931" s="235"/>
      <c r="J931" s="129">
        <v>67</v>
      </c>
      <c r="K931" s="128"/>
      <c r="L931" s="129">
        <v>67</v>
      </c>
      <c r="M931" s="128"/>
    </row>
    <row r="932" spans="1:13" x14ac:dyDescent="0.25">
      <c r="A932" s="242" t="s">
        <v>342</v>
      </c>
      <c r="B932" s="235"/>
      <c r="C932" s="235"/>
      <c r="D932" s="235"/>
      <c r="E932" s="235"/>
      <c r="F932" s="235"/>
      <c r="G932" s="235"/>
      <c r="H932" s="235"/>
      <c r="I932" s="235"/>
      <c r="J932" s="129">
        <v>67</v>
      </c>
      <c r="K932" s="128"/>
      <c r="L932" s="129">
        <v>67</v>
      </c>
      <c r="M932" s="128"/>
    </row>
    <row r="933" spans="1:13" x14ac:dyDescent="0.25">
      <c r="A933" s="242" t="s">
        <v>1352</v>
      </c>
      <c r="B933" s="235"/>
      <c r="C933" s="235"/>
      <c r="D933" s="235"/>
      <c r="E933" s="235"/>
      <c r="F933" s="235"/>
      <c r="G933" s="235"/>
      <c r="H933" s="235"/>
      <c r="I933" s="235"/>
      <c r="J933" s="128"/>
      <c r="K933" s="128"/>
      <c r="L933" s="128"/>
      <c r="M933" s="128"/>
    </row>
    <row r="934" spans="1:13" x14ac:dyDescent="0.25">
      <c r="A934" s="242" t="s">
        <v>341</v>
      </c>
      <c r="B934" s="235"/>
      <c r="C934" s="235"/>
      <c r="D934" s="235"/>
      <c r="E934" s="235"/>
      <c r="F934" s="235"/>
      <c r="G934" s="235"/>
      <c r="H934" s="235"/>
      <c r="I934" s="235"/>
      <c r="J934" s="129">
        <v>3977</v>
      </c>
      <c r="K934" s="129">
        <v>1555</v>
      </c>
      <c r="L934" s="129">
        <v>167</v>
      </c>
      <c r="M934" s="129">
        <v>16</v>
      </c>
    </row>
    <row r="935" spans="1:13" x14ac:dyDescent="0.25">
      <c r="A935" s="242" t="s">
        <v>342</v>
      </c>
      <c r="B935" s="235"/>
      <c r="C935" s="235"/>
      <c r="D935" s="235"/>
      <c r="E935" s="235"/>
      <c r="F935" s="235"/>
      <c r="G935" s="235"/>
      <c r="H935" s="235"/>
      <c r="I935" s="235"/>
      <c r="J935" s="129">
        <v>4045</v>
      </c>
      <c r="K935" s="129">
        <v>1622</v>
      </c>
      <c r="L935" s="129">
        <v>168</v>
      </c>
      <c r="M935" s="129">
        <v>17</v>
      </c>
    </row>
    <row r="936" spans="1:13" x14ac:dyDescent="0.25">
      <c r="A936" s="242" t="s">
        <v>483</v>
      </c>
      <c r="B936" s="235"/>
      <c r="C936" s="235"/>
      <c r="D936" s="235"/>
      <c r="E936" s="235"/>
      <c r="F936" s="235"/>
      <c r="G936" s="235"/>
      <c r="H936" s="235"/>
      <c r="I936" s="235"/>
      <c r="J936" s="129">
        <v>4672</v>
      </c>
      <c r="K936" s="129">
        <v>2190</v>
      </c>
      <c r="L936" s="129">
        <v>227</v>
      </c>
      <c r="M936" s="129">
        <v>23</v>
      </c>
    </row>
    <row r="937" spans="1:13" x14ac:dyDescent="0.25">
      <c r="A937" s="242" t="s">
        <v>484</v>
      </c>
      <c r="B937" s="235"/>
      <c r="C937" s="235"/>
      <c r="D937" s="235"/>
      <c r="E937" s="235"/>
      <c r="F937" s="235"/>
      <c r="G937" s="235"/>
      <c r="H937" s="235"/>
      <c r="I937" s="235"/>
      <c r="J937" s="129">
        <v>5155</v>
      </c>
      <c r="K937" s="129">
        <v>2628</v>
      </c>
      <c r="L937" s="129">
        <v>272</v>
      </c>
      <c r="M937" s="129">
        <v>28</v>
      </c>
    </row>
    <row r="938" spans="1:13" x14ac:dyDescent="0.25">
      <c r="A938" s="242" t="s">
        <v>1501</v>
      </c>
      <c r="B938" s="235"/>
      <c r="C938" s="235"/>
      <c r="D938" s="235"/>
      <c r="E938" s="235"/>
      <c r="F938" s="235"/>
      <c r="G938" s="235"/>
      <c r="H938" s="235"/>
      <c r="I938" s="235"/>
      <c r="J938" s="129">
        <v>3267</v>
      </c>
      <c r="K938" s="128"/>
      <c r="L938" s="128"/>
      <c r="M938" s="128"/>
    </row>
    <row r="939" spans="1:13" x14ac:dyDescent="0.25">
      <c r="A939" s="242" t="s">
        <v>1502</v>
      </c>
      <c r="B939" s="235"/>
      <c r="C939" s="235"/>
      <c r="D939" s="235"/>
      <c r="E939" s="235"/>
      <c r="F939" s="235"/>
      <c r="G939" s="235"/>
      <c r="H939" s="235"/>
      <c r="I939" s="235"/>
      <c r="J939" s="129">
        <v>1992</v>
      </c>
      <c r="K939" s="128"/>
      <c r="L939" s="128"/>
      <c r="M939" s="128"/>
    </row>
    <row r="940" spans="1:13" x14ac:dyDescent="0.25">
      <c r="A940" s="242" t="s">
        <v>487</v>
      </c>
      <c r="B940" s="235"/>
      <c r="C940" s="235"/>
      <c r="D940" s="235"/>
      <c r="E940" s="235"/>
      <c r="F940" s="235"/>
      <c r="G940" s="235"/>
      <c r="H940" s="235"/>
      <c r="I940" s="235"/>
      <c r="J940" s="129">
        <v>10414</v>
      </c>
      <c r="K940" s="128"/>
      <c r="L940" s="128"/>
      <c r="M940" s="128"/>
    </row>
    <row r="941" spans="1:13" x14ac:dyDescent="0.25">
      <c r="A941" s="242" t="s">
        <v>311</v>
      </c>
      <c r="B941" s="235"/>
      <c r="C941" s="235"/>
      <c r="D941" s="235"/>
      <c r="E941" s="235"/>
      <c r="F941" s="235"/>
      <c r="G941" s="235"/>
      <c r="H941" s="235"/>
      <c r="I941" s="235"/>
      <c r="J941" s="129">
        <v>14026</v>
      </c>
      <c r="K941" s="128"/>
      <c r="L941" s="128"/>
      <c r="M941" s="128"/>
    </row>
    <row r="942" spans="1:13" x14ac:dyDescent="0.25">
      <c r="A942" s="234" t="s">
        <v>1503</v>
      </c>
      <c r="B942" s="235"/>
      <c r="C942" s="235"/>
      <c r="D942" s="235"/>
      <c r="E942" s="235"/>
      <c r="F942" s="235"/>
      <c r="G942" s="235"/>
      <c r="H942" s="235"/>
      <c r="I942" s="235"/>
      <c r="J942" s="131">
        <v>14026</v>
      </c>
      <c r="K942" s="128"/>
      <c r="L942" s="128"/>
      <c r="M942" s="128"/>
    </row>
    <row r="943" spans="1:13" x14ac:dyDescent="0.25">
      <c r="A943" s="242" t="s">
        <v>10</v>
      </c>
      <c r="B943" s="235"/>
      <c r="C943" s="235"/>
      <c r="D943" s="235"/>
      <c r="E943" s="235"/>
      <c r="F943" s="235"/>
      <c r="G943" s="235"/>
      <c r="H943" s="235"/>
      <c r="I943" s="235"/>
      <c r="J943" s="129">
        <v>195999</v>
      </c>
      <c r="K943" s="128"/>
      <c r="L943" s="128"/>
      <c r="M943" s="128"/>
    </row>
    <row r="944" spans="1:13" x14ac:dyDescent="0.25">
      <c r="A944" s="242" t="s">
        <v>11</v>
      </c>
      <c r="B944" s="235"/>
      <c r="C944" s="235"/>
      <c r="D944" s="235"/>
      <c r="E944" s="235"/>
      <c r="F944" s="235"/>
      <c r="G944" s="235"/>
      <c r="H944" s="235"/>
      <c r="I944" s="235"/>
      <c r="J944" s="128"/>
      <c r="K944" s="128"/>
      <c r="L944" s="128"/>
      <c r="M944" s="128"/>
    </row>
    <row r="945" spans="1:13" x14ac:dyDescent="0.25">
      <c r="A945" s="242" t="s">
        <v>12</v>
      </c>
      <c r="B945" s="235"/>
      <c r="C945" s="235"/>
      <c r="D945" s="235"/>
      <c r="E945" s="235"/>
      <c r="F945" s="235"/>
      <c r="G945" s="235"/>
      <c r="H945" s="235"/>
      <c r="I945" s="235"/>
      <c r="J945" s="129">
        <v>104219</v>
      </c>
      <c r="K945" s="128"/>
      <c r="L945" s="128"/>
      <c r="M945" s="128"/>
    </row>
    <row r="946" spans="1:13" x14ac:dyDescent="0.25">
      <c r="A946" s="242" t="s">
        <v>13</v>
      </c>
      <c r="B946" s="235"/>
      <c r="C946" s="235"/>
      <c r="D946" s="235"/>
      <c r="E946" s="235"/>
      <c r="F946" s="235"/>
      <c r="G946" s="235"/>
      <c r="H946" s="235"/>
      <c r="I946" s="235"/>
      <c r="J946" s="129">
        <v>22371</v>
      </c>
      <c r="K946" s="128"/>
      <c r="L946" s="128"/>
      <c r="M946" s="128"/>
    </row>
    <row r="947" spans="1:13" x14ac:dyDescent="0.25">
      <c r="A947" s="242" t="s">
        <v>14</v>
      </c>
      <c r="B947" s="235"/>
      <c r="C947" s="235"/>
      <c r="D947" s="235"/>
      <c r="E947" s="235"/>
      <c r="F947" s="235"/>
      <c r="G947" s="235"/>
      <c r="H947" s="235"/>
      <c r="I947" s="235"/>
      <c r="J947" s="129">
        <v>26092</v>
      </c>
      <c r="K947" s="128"/>
      <c r="L947" s="128"/>
      <c r="M947" s="128"/>
    </row>
    <row r="948" spans="1:13" x14ac:dyDescent="0.25">
      <c r="A948" s="242" t="s">
        <v>15</v>
      </c>
      <c r="B948" s="235"/>
      <c r="C948" s="235"/>
      <c r="D948" s="235"/>
      <c r="E948" s="235"/>
      <c r="F948" s="235"/>
      <c r="G948" s="235"/>
      <c r="H948" s="235"/>
      <c r="I948" s="235"/>
      <c r="J948" s="129">
        <v>27633</v>
      </c>
      <c r="K948" s="128"/>
      <c r="L948" s="128"/>
      <c r="M948" s="128"/>
    </row>
    <row r="949" spans="1:13" x14ac:dyDescent="0.25">
      <c r="A949" s="242" t="s">
        <v>16</v>
      </c>
      <c r="B949" s="235"/>
      <c r="C949" s="235"/>
      <c r="D949" s="235"/>
      <c r="E949" s="235"/>
      <c r="F949" s="235"/>
      <c r="G949" s="235"/>
      <c r="H949" s="235"/>
      <c r="I949" s="235"/>
      <c r="J949" s="129">
        <v>17928</v>
      </c>
      <c r="K949" s="128"/>
      <c r="L949" s="128"/>
      <c r="M949" s="128"/>
    </row>
    <row r="950" spans="1:13" x14ac:dyDescent="0.25">
      <c r="A950" s="234" t="s">
        <v>17</v>
      </c>
      <c r="B950" s="235"/>
      <c r="C950" s="235"/>
      <c r="D950" s="235"/>
      <c r="E950" s="235"/>
      <c r="F950" s="235"/>
      <c r="G950" s="235"/>
      <c r="H950" s="235"/>
      <c r="I950" s="235"/>
      <c r="J950" s="131">
        <v>195999</v>
      </c>
      <c r="K950" s="128"/>
      <c r="L950" s="128"/>
      <c r="M950" s="128"/>
    </row>
    <row r="951" spans="1:13" x14ac:dyDescent="0.25">
      <c r="A951" s="8"/>
      <c r="B951" s="1"/>
      <c r="C951" s="6"/>
      <c r="D951" s="71"/>
      <c r="E951" s="75"/>
      <c r="F951" s="2"/>
      <c r="G951" s="2"/>
      <c r="H951" s="2"/>
      <c r="I951" s="2"/>
      <c r="J951" s="2"/>
      <c r="K951" s="2"/>
      <c r="L951" s="2"/>
      <c r="M951" s="2"/>
    </row>
    <row r="952" spans="1:13" x14ac:dyDescent="0.25">
      <c r="A952" s="8"/>
      <c r="B952" s="1"/>
      <c r="C952" s="6"/>
      <c r="D952" s="71"/>
      <c r="E952" s="75"/>
      <c r="F952" s="2"/>
      <c r="G952" s="2"/>
      <c r="H952" s="2"/>
      <c r="I952" s="2"/>
      <c r="J952" s="2"/>
      <c r="K952" s="2"/>
      <c r="L952" s="2"/>
      <c r="M952" s="2"/>
    </row>
    <row r="953" spans="1:13" x14ac:dyDescent="0.25">
      <c r="A953" s="8"/>
      <c r="B953" s="1"/>
      <c r="C953" s="6"/>
      <c r="D953" s="71"/>
      <c r="E953" s="75"/>
      <c r="F953" s="2"/>
      <c r="G953" s="2"/>
      <c r="H953" s="2"/>
      <c r="I953" s="2"/>
      <c r="J953" s="2"/>
      <c r="K953" s="2"/>
      <c r="L953" s="2"/>
      <c r="M953" s="2"/>
    </row>
    <row r="954" spans="1:13" x14ac:dyDescent="0.25">
      <c r="A954" s="8"/>
      <c r="B954" s="1"/>
      <c r="C954" s="6"/>
      <c r="D954" s="71"/>
      <c r="E954" s="75"/>
      <c r="F954" s="2"/>
      <c r="G954" s="2"/>
      <c r="H954" s="2"/>
      <c r="I954" s="2"/>
      <c r="J954" s="2"/>
      <c r="K954" s="2"/>
      <c r="L954" s="2"/>
      <c r="M954" s="2"/>
    </row>
    <row r="955" spans="1:13" x14ac:dyDescent="0.25">
      <c r="A955" s="8"/>
      <c r="B955" s="1"/>
      <c r="C955" s="6"/>
      <c r="D955" s="71"/>
      <c r="E955" s="75"/>
      <c r="F955" s="2"/>
      <c r="G955" s="2"/>
      <c r="H955" s="2"/>
      <c r="I955" s="2"/>
      <c r="J955" s="2"/>
      <c r="K955" s="2"/>
      <c r="L955" s="2"/>
      <c r="M955" s="2"/>
    </row>
  </sheetData>
  <mergeCells count="677">
    <mergeCell ref="A949:I949"/>
    <mergeCell ref="A950:I950"/>
    <mergeCell ref="A943:I943"/>
    <mergeCell ref="A944:I944"/>
    <mergeCell ref="A945:I945"/>
    <mergeCell ref="A946:I946"/>
    <mergeCell ref="A947:I947"/>
    <mergeCell ref="A948:I948"/>
    <mergeCell ref="A937:I937"/>
    <mergeCell ref="A938:I938"/>
    <mergeCell ref="A939:I939"/>
    <mergeCell ref="A940:I940"/>
    <mergeCell ref="A941:I941"/>
    <mergeCell ref="A942:I942"/>
    <mergeCell ref="A931:I931"/>
    <mergeCell ref="A932:I932"/>
    <mergeCell ref="A933:I933"/>
    <mergeCell ref="A934:I934"/>
    <mergeCell ref="A935:I935"/>
    <mergeCell ref="A936:I936"/>
    <mergeCell ref="A925:I925"/>
    <mergeCell ref="A926:I926"/>
    <mergeCell ref="A927:I927"/>
    <mergeCell ref="A928:I928"/>
    <mergeCell ref="A929:I929"/>
    <mergeCell ref="A930:I930"/>
    <mergeCell ref="A919:I919"/>
    <mergeCell ref="A920:I920"/>
    <mergeCell ref="A921:I921"/>
    <mergeCell ref="A922:I922"/>
    <mergeCell ref="A923:I923"/>
    <mergeCell ref="A924:I924"/>
    <mergeCell ref="A913:I913"/>
    <mergeCell ref="A914:I914"/>
    <mergeCell ref="A915:I915"/>
    <mergeCell ref="A916:I916"/>
    <mergeCell ref="A917:I917"/>
    <mergeCell ref="A918:I918"/>
    <mergeCell ref="A907:I907"/>
    <mergeCell ref="A908:I908"/>
    <mergeCell ref="A909:I909"/>
    <mergeCell ref="A910:I910"/>
    <mergeCell ref="A911:I911"/>
    <mergeCell ref="A912:I912"/>
    <mergeCell ref="A901:I901"/>
    <mergeCell ref="A902:I902"/>
    <mergeCell ref="A903:I903"/>
    <mergeCell ref="A904:I904"/>
    <mergeCell ref="A905:I905"/>
    <mergeCell ref="A906:I906"/>
    <mergeCell ref="A895:I895"/>
    <mergeCell ref="A896:I896"/>
    <mergeCell ref="A897:I897"/>
    <mergeCell ref="A898:I898"/>
    <mergeCell ref="A899:I899"/>
    <mergeCell ref="A900:I900"/>
    <mergeCell ref="A889:I889"/>
    <mergeCell ref="A890:I890"/>
    <mergeCell ref="A891:I891"/>
    <mergeCell ref="A892:I892"/>
    <mergeCell ref="A893:I893"/>
    <mergeCell ref="A894:I894"/>
    <mergeCell ref="A883:I883"/>
    <mergeCell ref="A884:I884"/>
    <mergeCell ref="A885:I885"/>
    <mergeCell ref="A886:I886"/>
    <mergeCell ref="A887:I887"/>
    <mergeCell ref="A888:I888"/>
    <mergeCell ref="A877:I877"/>
    <mergeCell ref="A878:I878"/>
    <mergeCell ref="A879:I879"/>
    <mergeCell ref="A880:I880"/>
    <mergeCell ref="A881:I881"/>
    <mergeCell ref="A882:I882"/>
    <mergeCell ref="A871:I871"/>
    <mergeCell ref="A872:I872"/>
    <mergeCell ref="A873:I873"/>
    <mergeCell ref="A874:I874"/>
    <mergeCell ref="A875:I875"/>
    <mergeCell ref="A876:I876"/>
    <mergeCell ref="A865:I865"/>
    <mergeCell ref="A866:I866"/>
    <mergeCell ref="A867:I867"/>
    <mergeCell ref="A868:I868"/>
    <mergeCell ref="A869:I869"/>
    <mergeCell ref="A870:I870"/>
    <mergeCell ref="A859:I859"/>
    <mergeCell ref="A860:I860"/>
    <mergeCell ref="A861:I861"/>
    <mergeCell ref="A862:I862"/>
    <mergeCell ref="A863:I863"/>
    <mergeCell ref="A864:I864"/>
    <mergeCell ref="A853:I853"/>
    <mergeCell ref="A854:I854"/>
    <mergeCell ref="A855:I855"/>
    <mergeCell ref="A856:I856"/>
    <mergeCell ref="A857:I857"/>
    <mergeCell ref="A858:I858"/>
    <mergeCell ref="A847:I847"/>
    <mergeCell ref="A848:I848"/>
    <mergeCell ref="A849:I849"/>
    <mergeCell ref="A850:I850"/>
    <mergeCell ref="A851:I851"/>
    <mergeCell ref="A852:I852"/>
    <mergeCell ref="A841:I841"/>
    <mergeCell ref="A842:I842"/>
    <mergeCell ref="A843:I843"/>
    <mergeCell ref="A844:I844"/>
    <mergeCell ref="A845:I845"/>
    <mergeCell ref="A846:I846"/>
    <mergeCell ref="A835:I835"/>
    <mergeCell ref="A836:I836"/>
    <mergeCell ref="A837:I837"/>
    <mergeCell ref="A838:I838"/>
    <mergeCell ref="A839:I839"/>
    <mergeCell ref="A840:I840"/>
    <mergeCell ref="A829:I829"/>
    <mergeCell ref="A830:I830"/>
    <mergeCell ref="A831:I831"/>
    <mergeCell ref="A832:I832"/>
    <mergeCell ref="A833:I833"/>
    <mergeCell ref="A834:I834"/>
    <mergeCell ref="A823:I823"/>
    <mergeCell ref="A824:I824"/>
    <mergeCell ref="A825:I825"/>
    <mergeCell ref="A826:I826"/>
    <mergeCell ref="A827:I827"/>
    <mergeCell ref="A828:I828"/>
    <mergeCell ref="A817:I817"/>
    <mergeCell ref="A818:I818"/>
    <mergeCell ref="A819:I819"/>
    <mergeCell ref="A820:I820"/>
    <mergeCell ref="A821:I821"/>
    <mergeCell ref="A822:I822"/>
    <mergeCell ref="A811:I811"/>
    <mergeCell ref="A812:I812"/>
    <mergeCell ref="A813:I813"/>
    <mergeCell ref="A814:I814"/>
    <mergeCell ref="A815:I815"/>
    <mergeCell ref="A816:I816"/>
    <mergeCell ref="A805:I805"/>
    <mergeCell ref="A806:I806"/>
    <mergeCell ref="A807:I807"/>
    <mergeCell ref="A808:I808"/>
    <mergeCell ref="A809:I809"/>
    <mergeCell ref="A810:I810"/>
    <mergeCell ref="A799:I799"/>
    <mergeCell ref="A800:I800"/>
    <mergeCell ref="A801:I801"/>
    <mergeCell ref="A802:I802"/>
    <mergeCell ref="A803:I803"/>
    <mergeCell ref="A804:I804"/>
    <mergeCell ref="A793:I793"/>
    <mergeCell ref="A794:I794"/>
    <mergeCell ref="A795:I795"/>
    <mergeCell ref="A796:I796"/>
    <mergeCell ref="A797:I797"/>
    <mergeCell ref="A798:I798"/>
    <mergeCell ref="A787:I787"/>
    <mergeCell ref="A788:I788"/>
    <mergeCell ref="A789:I789"/>
    <mergeCell ref="A790:I790"/>
    <mergeCell ref="A791:I791"/>
    <mergeCell ref="A792:I792"/>
    <mergeCell ref="A781:I781"/>
    <mergeCell ref="A782:I782"/>
    <mergeCell ref="A783:I783"/>
    <mergeCell ref="A784:I784"/>
    <mergeCell ref="A785:I785"/>
    <mergeCell ref="A786:I786"/>
    <mergeCell ref="A775:I775"/>
    <mergeCell ref="A776:I776"/>
    <mergeCell ref="A777:I777"/>
    <mergeCell ref="A778:I778"/>
    <mergeCell ref="A779:I779"/>
    <mergeCell ref="A780:I780"/>
    <mergeCell ref="A769:I769"/>
    <mergeCell ref="A770:I770"/>
    <mergeCell ref="A771:I771"/>
    <mergeCell ref="A772:I772"/>
    <mergeCell ref="A773:I773"/>
    <mergeCell ref="A774:I774"/>
    <mergeCell ref="A763:I763"/>
    <mergeCell ref="A764:I764"/>
    <mergeCell ref="A765:I765"/>
    <mergeCell ref="A766:I766"/>
    <mergeCell ref="A767:I767"/>
    <mergeCell ref="A768:I768"/>
    <mergeCell ref="A757:I757"/>
    <mergeCell ref="A758:I758"/>
    <mergeCell ref="A759:I759"/>
    <mergeCell ref="A760:I760"/>
    <mergeCell ref="A761:I761"/>
    <mergeCell ref="A762:I762"/>
    <mergeCell ref="A751:I751"/>
    <mergeCell ref="A752:I752"/>
    <mergeCell ref="A753:I753"/>
    <mergeCell ref="A754:I754"/>
    <mergeCell ref="A755:I755"/>
    <mergeCell ref="A756:I756"/>
    <mergeCell ref="A745:I745"/>
    <mergeCell ref="A746:I746"/>
    <mergeCell ref="A747:I747"/>
    <mergeCell ref="A748:I748"/>
    <mergeCell ref="A749:I749"/>
    <mergeCell ref="A750:I750"/>
    <mergeCell ref="A739:I739"/>
    <mergeCell ref="A740:I740"/>
    <mergeCell ref="A741:I741"/>
    <mergeCell ref="A742:I742"/>
    <mergeCell ref="A743:I743"/>
    <mergeCell ref="A744:I744"/>
    <mergeCell ref="A733:I733"/>
    <mergeCell ref="A734:I734"/>
    <mergeCell ref="A735:I735"/>
    <mergeCell ref="A736:I736"/>
    <mergeCell ref="A737:I737"/>
    <mergeCell ref="A738:I738"/>
    <mergeCell ref="A727:I727"/>
    <mergeCell ref="A728:I728"/>
    <mergeCell ref="A729:I729"/>
    <mergeCell ref="A730:I730"/>
    <mergeCell ref="A731:I731"/>
    <mergeCell ref="A732:I732"/>
    <mergeCell ref="A721:I721"/>
    <mergeCell ref="A722:I722"/>
    <mergeCell ref="A723:I723"/>
    <mergeCell ref="A724:I724"/>
    <mergeCell ref="A725:I725"/>
    <mergeCell ref="A726:I726"/>
    <mergeCell ref="A715:I715"/>
    <mergeCell ref="A716:I716"/>
    <mergeCell ref="A717:I717"/>
    <mergeCell ref="A718:I718"/>
    <mergeCell ref="A719:I719"/>
    <mergeCell ref="A720:I720"/>
    <mergeCell ref="A709:I709"/>
    <mergeCell ref="A710:I710"/>
    <mergeCell ref="A711:I711"/>
    <mergeCell ref="A712:I712"/>
    <mergeCell ref="A713:I713"/>
    <mergeCell ref="A714:I714"/>
    <mergeCell ref="A703:I703"/>
    <mergeCell ref="A704:I704"/>
    <mergeCell ref="A705:I705"/>
    <mergeCell ref="A706:I706"/>
    <mergeCell ref="A707:I707"/>
    <mergeCell ref="A708:I708"/>
    <mergeCell ref="A697:I697"/>
    <mergeCell ref="A698:I698"/>
    <mergeCell ref="A699:I699"/>
    <mergeCell ref="A700:I700"/>
    <mergeCell ref="A701:I701"/>
    <mergeCell ref="A702:I702"/>
    <mergeCell ref="A691:I691"/>
    <mergeCell ref="A692:I692"/>
    <mergeCell ref="A693:I693"/>
    <mergeCell ref="A694:I694"/>
    <mergeCell ref="A695:I695"/>
    <mergeCell ref="A696:I696"/>
    <mergeCell ref="A685:I685"/>
    <mergeCell ref="A686:I686"/>
    <mergeCell ref="A687:I687"/>
    <mergeCell ref="A688:I688"/>
    <mergeCell ref="A689:I689"/>
    <mergeCell ref="A690:I690"/>
    <mergeCell ref="A679:I679"/>
    <mergeCell ref="A680:I680"/>
    <mergeCell ref="A681:I681"/>
    <mergeCell ref="A682:I682"/>
    <mergeCell ref="A683:I683"/>
    <mergeCell ref="A684:I684"/>
    <mergeCell ref="A673:I673"/>
    <mergeCell ref="A674:I674"/>
    <mergeCell ref="A675:I675"/>
    <mergeCell ref="A676:I676"/>
    <mergeCell ref="A677:I677"/>
    <mergeCell ref="A678:I678"/>
    <mergeCell ref="A667:I667"/>
    <mergeCell ref="A668:I668"/>
    <mergeCell ref="A669:I669"/>
    <mergeCell ref="A670:I670"/>
    <mergeCell ref="A671:I671"/>
    <mergeCell ref="A672:I672"/>
    <mergeCell ref="A661:I661"/>
    <mergeCell ref="A662:I662"/>
    <mergeCell ref="A663:I663"/>
    <mergeCell ref="A664:I664"/>
    <mergeCell ref="A665:I665"/>
    <mergeCell ref="A666:I666"/>
    <mergeCell ref="A655:I655"/>
    <mergeCell ref="A656:I656"/>
    <mergeCell ref="A657:I657"/>
    <mergeCell ref="A658:I658"/>
    <mergeCell ref="A659:I659"/>
    <mergeCell ref="A660:I660"/>
    <mergeCell ref="A649:I649"/>
    <mergeCell ref="A650:I650"/>
    <mergeCell ref="A651:I651"/>
    <mergeCell ref="A652:I652"/>
    <mergeCell ref="A653:I653"/>
    <mergeCell ref="A654:I654"/>
    <mergeCell ref="A643:I643"/>
    <mergeCell ref="A644:I644"/>
    <mergeCell ref="A645:I645"/>
    <mergeCell ref="A646:I646"/>
    <mergeCell ref="A647:I647"/>
    <mergeCell ref="A648:I648"/>
    <mergeCell ref="A637:I637"/>
    <mergeCell ref="A638:I638"/>
    <mergeCell ref="A639:I639"/>
    <mergeCell ref="A640:I640"/>
    <mergeCell ref="A641:I641"/>
    <mergeCell ref="A642:I642"/>
    <mergeCell ref="A631:I631"/>
    <mergeCell ref="A632:I632"/>
    <mergeCell ref="A633:I633"/>
    <mergeCell ref="A634:I634"/>
    <mergeCell ref="A635:I635"/>
    <mergeCell ref="A636:I636"/>
    <mergeCell ref="A625:I625"/>
    <mergeCell ref="A626:I626"/>
    <mergeCell ref="A627:I627"/>
    <mergeCell ref="A628:I628"/>
    <mergeCell ref="A629:I629"/>
    <mergeCell ref="A630:I630"/>
    <mergeCell ref="A619:I619"/>
    <mergeCell ref="A620:I620"/>
    <mergeCell ref="A621:I621"/>
    <mergeCell ref="A622:I622"/>
    <mergeCell ref="A623:I623"/>
    <mergeCell ref="A624:I624"/>
    <mergeCell ref="A613:I613"/>
    <mergeCell ref="A614:I614"/>
    <mergeCell ref="A615:I615"/>
    <mergeCell ref="A616:I616"/>
    <mergeCell ref="A617:I617"/>
    <mergeCell ref="A618:I618"/>
    <mergeCell ref="A607:I607"/>
    <mergeCell ref="A608:I608"/>
    <mergeCell ref="A609:I609"/>
    <mergeCell ref="A610:I610"/>
    <mergeCell ref="A611:I611"/>
    <mergeCell ref="A612:I612"/>
    <mergeCell ref="A601:I601"/>
    <mergeCell ref="A602:I602"/>
    <mergeCell ref="A603:I603"/>
    <mergeCell ref="A604:I604"/>
    <mergeCell ref="A605:I605"/>
    <mergeCell ref="A606:I606"/>
    <mergeCell ref="A595:I595"/>
    <mergeCell ref="A596:I596"/>
    <mergeCell ref="A597:I597"/>
    <mergeCell ref="A598:I598"/>
    <mergeCell ref="A599:I599"/>
    <mergeCell ref="A600:I600"/>
    <mergeCell ref="A589:I589"/>
    <mergeCell ref="A590:I590"/>
    <mergeCell ref="A591:I591"/>
    <mergeCell ref="A592:I592"/>
    <mergeCell ref="A593:I593"/>
    <mergeCell ref="A594:I594"/>
    <mergeCell ref="A583:I583"/>
    <mergeCell ref="A584:I584"/>
    <mergeCell ref="A585:I585"/>
    <mergeCell ref="A586:I586"/>
    <mergeCell ref="A587:I587"/>
    <mergeCell ref="A588:I588"/>
    <mergeCell ref="A577:I577"/>
    <mergeCell ref="A578:I578"/>
    <mergeCell ref="A579:I579"/>
    <mergeCell ref="A580:I580"/>
    <mergeCell ref="A581:I581"/>
    <mergeCell ref="A582:I582"/>
    <mergeCell ref="A571:I571"/>
    <mergeCell ref="A572:I572"/>
    <mergeCell ref="A573:I573"/>
    <mergeCell ref="A574:I574"/>
    <mergeCell ref="A575:I575"/>
    <mergeCell ref="A576:I576"/>
    <mergeCell ref="A565:I565"/>
    <mergeCell ref="A566:I566"/>
    <mergeCell ref="A567:I567"/>
    <mergeCell ref="A568:I568"/>
    <mergeCell ref="A569:I569"/>
    <mergeCell ref="A570:I570"/>
    <mergeCell ref="A559:I559"/>
    <mergeCell ref="A560:I560"/>
    <mergeCell ref="A561:I561"/>
    <mergeCell ref="A562:I562"/>
    <mergeCell ref="A563:I563"/>
    <mergeCell ref="A564:I564"/>
    <mergeCell ref="A553:I553"/>
    <mergeCell ref="A554:I554"/>
    <mergeCell ref="A555:I555"/>
    <mergeCell ref="A556:I556"/>
    <mergeCell ref="A557:I557"/>
    <mergeCell ref="A558:I558"/>
    <mergeCell ref="A547:I547"/>
    <mergeCell ref="A548:I548"/>
    <mergeCell ref="A549:I549"/>
    <mergeCell ref="A550:I550"/>
    <mergeCell ref="A551:I551"/>
    <mergeCell ref="A552:I552"/>
    <mergeCell ref="A541:I541"/>
    <mergeCell ref="A542:I542"/>
    <mergeCell ref="A543:I543"/>
    <mergeCell ref="A544:I544"/>
    <mergeCell ref="A545:I545"/>
    <mergeCell ref="A546:I546"/>
    <mergeCell ref="A535:I535"/>
    <mergeCell ref="A536:I536"/>
    <mergeCell ref="A537:I537"/>
    <mergeCell ref="A538:I538"/>
    <mergeCell ref="A539:I539"/>
    <mergeCell ref="A540:I540"/>
    <mergeCell ref="A529:I529"/>
    <mergeCell ref="A530:I530"/>
    <mergeCell ref="A531:I531"/>
    <mergeCell ref="A532:I532"/>
    <mergeCell ref="A533:I533"/>
    <mergeCell ref="A534:I534"/>
    <mergeCell ref="A523:I523"/>
    <mergeCell ref="A524:I524"/>
    <mergeCell ref="A525:I525"/>
    <mergeCell ref="A526:I526"/>
    <mergeCell ref="A527:I527"/>
    <mergeCell ref="A528:I528"/>
    <mergeCell ref="A517:I517"/>
    <mergeCell ref="A518:I518"/>
    <mergeCell ref="A519:I519"/>
    <mergeCell ref="A520:I520"/>
    <mergeCell ref="A521:I521"/>
    <mergeCell ref="A522:I522"/>
    <mergeCell ref="A511:I511"/>
    <mergeCell ref="A512:I512"/>
    <mergeCell ref="A513:I513"/>
    <mergeCell ref="A514:I514"/>
    <mergeCell ref="A515:I515"/>
    <mergeCell ref="A516:I516"/>
    <mergeCell ref="A505:I505"/>
    <mergeCell ref="A506:I506"/>
    <mergeCell ref="A507:I507"/>
    <mergeCell ref="A508:I508"/>
    <mergeCell ref="A509:I509"/>
    <mergeCell ref="A510:I510"/>
    <mergeCell ref="A499:I499"/>
    <mergeCell ref="A500:I500"/>
    <mergeCell ref="A501:I501"/>
    <mergeCell ref="A502:I502"/>
    <mergeCell ref="A503:I503"/>
    <mergeCell ref="A504:I504"/>
    <mergeCell ref="A493:I493"/>
    <mergeCell ref="A494:I494"/>
    <mergeCell ref="A495:I495"/>
    <mergeCell ref="A496:I496"/>
    <mergeCell ref="A497:I497"/>
    <mergeCell ref="A498:I498"/>
    <mergeCell ref="A487:I487"/>
    <mergeCell ref="A488:I488"/>
    <mergeCell ref="A489:I489"/>
    <mergeCell ref="A490:I490"/>
    <mergeCell ref="A491:I491"/>
    <mergeCell ref="A492:I492"/>
    <mergeCell ref="A481:I481"/>
    <mergeCell ref="A482:I482"/>
    <mergeCell ref="A483:I483"/>
    <mergeCell ref="A484:I484"/>
    <mergeCell ref="A485:I485"/>
    <mergeCell ref="A486:I486"/>
    <mergeCell ref="A475:I475"/>
    <mergeCell ref="A476:I476"/>
    <mergeCell ref="A477:I477"/>
    <mergeCell ref="A478:I478"/>
    <mergeCell ref="A479:I479"/>
    <mergeCell ref="A480:I480"/>
    <mergeCell ref="A469:I469"/>
    <mergeCell ref="A470:I470"/>
    <mergeCell ref="A471:I471"/>
    <mergeCell ref="A472:I472"/>
    <mergeCell ref="A473:I473"/>
    <mergeCell ref="A474:I474"/>
    <mergeCell ref="A463:I463"/>
    <mergeCell ref="A464:I464"/>
    <mergeCell ref="A465:I465"/>
    <mergeCell ref="A466:I466"/>
    <mergeCell ref="A467:I467"/>
    <mergeCell ref="A468:I468"/>
    <mergeCell ref="A457:I457"/>
    <mergeCell ref="A458:I458"/>
    <mergeCell ref="A459:I459"/>
    <mergeCell ref="A460:I460"/>
    <mergeCell ref="A461:I461"/>
    <mergeCell ref="A462:I462"/>
    <mergeCell ref="A451:I451"/>
    <mergeCell ref="A452:I452"/>
    <mergeCell ref="A453:I453"/>
    <mergeCell ref="A454:I454"/>
    <mergeCell ref="A455:I455"/>
    <mergeCell ref="A456:I456"/>
    <mergeCell ref="A445:I445"/>
    <mergeCell ref="A446:I446"/>
    <mergeCell ref="A447:I447"/>
    <mergeCell ref="A448:I448"/>
    <mergeCell ref="A449:I449"/>
    <mergeCell ref="A450:I450"/>
    <mergeCell ref="A439:I439"/>
    <mergeCell ref="A440:I440"/>
    <mergeCell ref="A441:I441"/>
    <mergeCell ref="A442:I442"/>
    <mergeCell ref="A443:I443"/>
    <mergeCell ref="A444:I444"/>
    <mergeCell ref="A433:I433"/>
    <mergeCell ref="A434:I434"/>
    <mergeCell ref="A435:I435"/>
    <mergeCell ref="A436:I436"/>
    <mergeCell ref="A437:I437"/>
    <mergeCell ref="A438:I438"/>
    <mergeCell ref="A427:I427"/>
    <mergeCell ref="A428:I428"/>
    <mergeCell ref="A429:I429"/>
    <mergeCell ref="A430:I430"/>
    <mergeCell ref="A431:I431"/>
    <mergeCell ref="A432:I432"/>
    <mergeCell ref="A421:I421"/>
    <mergeCell ref="A422:I422"/>
    <mergeCell ref="A423:I423"/>
    <mergeCell ref="A424:I424"/>
    <mergeCell ref="A425:I425"/>
    <mergeCell ref="A426:I426"/>
    <mergeCell ref="A415:I415"/>
    <mergeCell ref="A416:I416"/>
    <mergeCell ref="A417:I417"/>
    <mergeCell ref="A418:I418"/>
    <mergeCell ref="A419:I419"/>
    <mergeCell ref="A420:I420"/>
    <mergeCell ref="A409:I409"/>
    <mergeCell ref="A410:I410"/>
    <mergeCell ref="A411:I411"/>
    <mergeCell ref="A412:I412"/>
    <mergeCell ref="A413:I413"/>
    <mergeCell ref="A414:I414"/>
    <mergeCell ref="A403:I403"/>
    <mergeCell ref="A404:I404"/>
    <mergeCell ref="A405:I405"/>
    <mergeCell ref="A406:I406"/>
    <mergeCell ref="A407:I407"/>
    <mergeCell ref="A408:I408"/>
    <mergeCell ref="A397:I397"/>
    <mergeCell ref="A398:I398"/>
    <mergeCell ref="A399:I399"/>
    <mergeCell ref="A400:I400"/>
    <mergeCell ref="A401:I401"/>
    <mergeCell ref="A402:I402"/>
    <mergeCell ref="A391:I391"/>
    <mergeCell ref="A392:I392"/>
    <mergeCell ref="A393:I393"/>
    <mergeCell ref="A394:I394"/>
    <mergeCell ref="A395:I395"/>
    <mergeCell ref="A396:I396"/>
    <mergeCell ref="A385:I385"/>
    <mergeCell ref="A386:I386"/>
    <mergeCell ref="A387:I387"/>
    <mergeCell ref="A388:I388"/>
    <mergeCell ref="A389:I389"/>
    <mergeCell ref="A390:I390"/>
    <mergeCell ref="A379:I379"/>
    <mergeCell ref="A380:I380"/>
    <mergeCell ref="A381:I381"/>
    <mergeCell ref="A382:I382"/>
    <mergeCell ref="A383:I383"/>
    <mergeCell ref="A384:I384"/>
    <mergeCell ref="A373:I373"/>
    <mergeCell ref="A374:I374"/>
    <mergeCell ref="A375:I375"/>
    <mergeCell ref="A376:I376"/>
    <mergeCell ref="A377:I377"/>
    <mergeCell ref="A378:I378"/>
    <mergeCell ref="A367:I367"/>
    <mergeCell ref="A368:I368"/>
    <mergeCell ref="A369:I369"/>
    <mergeCell ref="A370:I370"/>
    <mergeCell ref="A371:I371"/>
    <mergeCell ref="A372:I372"/>
    <mergeCell ref="A353:I353"/>
    <mergeCell ref="A354:M354"/>
    <mergeCell ref="A359:M359"/>
    <mergeCell ref="A362:M362"/>
    <mergeCell ref="A365:I365"/>
    <mergeCell ref="A366:M366"/>
    <mergeCell ref="A325:M325"/>
    <mergeCell ref="A330:I330"/>
    <mergeCell ref="A331:M331"/>
    <mergeCell ref="A332:M332"/>
    <mergeCell ref="A342:I342"/>
    <mergeCell ref="A343:M343"/>
    <mergeCell ref="A297:M297"/>
    <mergeCell ref="A298:M298"/>
    <mergeCell ref="A311:I311"/>
    <mergeCell ref="A312:M312"/>
    <mergeCell ref="A313:M313"/>
    <mergeCell ref="A324:I324"/>
    <mergeCell ref="A249:M249"/>
    <mergeCell ref="A264:I264"/>
    <mergeCell ref="A265:M265"/>
    <mergeCell ref="A266:M266"/>
    <mergeCell ref="A281:M281"/>
    <mergeCell ref="A296:I296"/>
    <mergeCell ref="A213:M213"/>
    <mergeCell ref="A214:M214"/>
    <mergeCell ref="A218:M218"/>
    <mergeCell ref="A232:I232"/>
    <mergeCell ref="A233:M233"/>
    <mergeCell ref="A234:M234"/>
    <mergeCell ref="A187:M187"/>
    <mergeCell ref="A190:M190"/>
    <mergeCell ref="A193:M193"/>
    <mergeCell ref="A199:M199"/>
    <mergeCell ref="A202:M202"/>
    <mergeCell ref="A212:I212"/>
    <mergeCell ref="A157:M157"/>
    <mergeCell ref="A171:M171"/>
    <mergeCell ref="A172:I172"/>
    <mergeCell ref="A173:M173"/>
    <mergeCell ref="A174:M174"/>
    <mergeCell ref="A178:M178"/>
    <mergeCell ref="A143:I143"/>
    <mergeCell ref="A144:M144"/>
    <mergeCell ref="A147:M147"/>
    <mergeCell ref="A149:M149"/>
    <mergeCell ref="A153:M153"/>
    <mergeCell ref="A156:I156"/>
    <mergeCell ref="A118:I118"/>
    <mergeCell ref="A119:M119"/>
    <mergeCell ref="A125:M125"/>
    <mergeCell ref="A133:M133"/>
    <mergeCell ref="A137:M137"/>
    <mergeCell ref="A141:M141"/>
    <mergeCell ref="A104:M104"/>
    <mergeCell ref="A107:M107"/>
    <mergeCell ref="A109:M109"/>
    <mergeCell ref="A111:M111"/>
    <mergeCell ref="A113:M113"/>
    <mergeCell ref="A115:M115"/>
    <mergeCell ref="A84:I84"/>
    <mergeCell ref="A85:M85"/>
    <mergeCell ref="A86:M86"/>
    <mergeCell ref="A93:M93"/>
    <mergeCell ref="A98:M98"/>
    <mergeCell ref="A100:M100"/>
    <mergeCell ref="A48:M48"/>
    <mergeCell ref="A53:M53"/>
    <mergeCell ref="A62:M62"/>
    <mergeCell ref="A64:M64"/>
    <mergeCell ref="A75:M75"/>
    <mergeCell ref="A80:M80"/>
    <mergeCell ref="A27:M27"/>
    <mergeCell ref="A28:M28"/>
    <mergeCell ref="A32:M32"/>
    <mergeCell ref="A36:M36"/>
    <mergeCell ref="A39:M39"/>
    <mergeCell ref="A43:M43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2"/>
  <sheetViews>
    <sheetView workbookViewId="0">
      <selection activeCell="C12" sqref="C12"/>
    </sheetView>
  </sheetViews>
  <sheetFormatPr defaultRowHeight="13.2" x14ac:dyDescent="0.25"/>
  <cols>
    <col min="2" max="2" width="17.77734375" customWidth="1"/>
    <col min="3" max="3" width="26.6640625" customWidth="1"/>
  </cols>
  <sheetData>
    <row r="1" spans="1:13" x14ac:dyDescent="0.25">
      <c r="A1" s="73" t="s">
        <v>90</v>
      </c>
      <c r="B1" s="1"/>
      <c r="C1" s="6"/>
      <c r="D1" s="71"/>
      <c r="E1" s="75"/>
      <c r="F1" s="2"/>
      <c r="G1" s="2"/>
      <c r="H1" s="2"/>
      <c r="I1" s="2"/>
      <c r="J1" s="73" t="s">
        <v>91</v>
      </c>
      <c r="K1" s="2"/>
      <c r="L1" s="2"/>
      <c r="M1" s="2"/>
    </row>
    <row r="2" spans="1:13" x14ac:dyDescent="0.25">
      <c r="A2" s="4"/>
      <c r="B2" s="1"/>
      <c r="C2" s="6"/>
      <c r="D2" s="71"/>
      <c r="E2" s="75"/>
      <c r="F2" s="2"/>
      <c r="G2" s="2"/>
      <c r="H2" s="2"/>
      <c r="I2" s="2"/>
      <c r="J2" s="4"/>
      <c r="K2" s="2"/>
      <c r="L2" s="2"/>
      <c r="M2" s="2"/>
    </row>
    <row r="3" spans="1:13" x14ac:dyDescent="0.25">
      <c r="A3" s="4"/>
      <c r="B3" s="1"/>
      <c r="C3" s="6"/>
      <c r="D3" s="71"/>
      <c r="E3" s="75"/>
      <c r="F3" s="2"/>
      <c r="G3" s="2"/>
      <c r="H3" s="2"/>
      <c r="I3" s="2"/>
      <c r="J3" s="4"/>
      <c r="K3" s="2"/>
      <c r="L3" s="2"/>
      <c r="M3" s="2"/>
    </row>
    <row r="4" spans="1:13" x14ac:dyDescent="0.25">
      <c r="A4" s="4" t="s">
        <v>112</v>
      </c>
      <c r="B4" s="1"/>
      <c r="C4" s="6"/>
      <c r="D4" s="71"/>
      <c r="E4" s="75"/>
      <c r="F4" s="2"/>
      <c r="G4" s="2"/>
      <c r="H4" s="2"/>
      <c r="I4" s="2"/>
      <c r="J4" s="4" t="s">
        <v>112</v>
      </c>
      <c r="K4" s="2"/>
      <c r="L4" s="2"/>
      <c r="M4" s="2"/>
    </row>
    <row r="5" spans="1:13" x14ac:dyDescent="0.25">
      <c r="A5" s="76" t="s">
        <v>113</v>
      </c>
      <c r="B5" s="1"/>
      <c r="C5" s="6"/>
      <c r="D5" s="71"/>
      <c r="E5" s="75"/>
      <c r="F5" s="2"/>
      <c r="G5" s="2"/>
      <c r="H5" s="2"/>
      <c r="I5" s="2"/>
      <c r="J5" s="76" t="s">
        <v>114</v>
      </c>
      <c r="K5" s="2"/>
      <c r="L5" s="2"/>
      <c r="M5" s="2"/>
    </row>
    <row r="6" spans="1:13" ht="13.8" x14ac:dyDescent="0.25">
      <c r="A6" s="8"/>
      <c r="B6" s="1"/>
      <c r="C6" s="102"/>
      <c r="D6" s="103"/>
      <c r="E6" s="103"/>
      <c r="F6" s="104"/>
      <c r="G6" s="104"/>
      <c r="H6" s="103"/>
      <c r="I6" s="104"/>
      <c r="J6" s="104"/>
      <c r="K6" s="2"/>
      <c r="L6" s="2"/>
      <c r="M6" s="2"/>
    </row>
    <row r="7" spans="1:13" ht="14.4" x14ac:dyDescent="0.25">
      <c r="A7" s="8"/>
      <c r="B7" s="1"/>
      <c r="C7" s="76"/>
      <c r="D7" s="8"/>
      <c r="E7" s="105" t="s">
        <v>2</v>
      </c>
      <c r="F7" s="106"/>
      <c r="G7" s="106"/>
      <c r="H7" s="2"/>
      <c r="I7" s="107"/>
      <c r="J7" s="2"/>
      <c r="K7" s="2"/>
      <c r="L7" s="2"/>
      <c r="M7" s="2"/>
    </row>
    <row r="8" spans="1:13" ht="14.4" x14ac:dyDescent="0.25">
      <c r="A8" s="8"/>
      <c r="B8" s="1"/>
      <c r="C8" s="76"/>
      <c r="D8" s="8"/>
      <c r="E8" s="105"/>
      <c r="F8" s="106"/>
      <c r="G8" s="106"/>
      <c r="H8" s="2"/>
      <c r="I8" s="107"/>
      <c r="J8" s="2"/>
      <c r="K8" s="2"/>
      <c r="L8" s="2"/>
      <c r="M8" s="2"/>
    </row>
    <row r="9" spans="1:13" ht="15.6" x14ac:dyDescent="0.25">
      <c r="A9" s="8"/>
      <c r="B9" s="1"/>
      <c r="C9" s="76"/>
      <c r="D9" s="108" t="s">
        <v>2104</v>
      </c>
      <c r="E9" s="75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8"/>
      <c r="B10" s="1"/>
      <c r="C10" s="76"/>
      <c r="D10" s="109" t="s">
        <v>31</v>
      </c>
      <c r="E10" s="75"/>
      <c r="F10" s="2"/>
      <c r="G10" s="2"/>
      <c r="H10" s="2"/>
      <c r="I10" s="110"/>
      <c r="J10" s="2"/>
      <c r="K10" s="2"/>
      <c r="L10" s="2"/>
      <c r="M10" s="2"/>
    </row>
    <row r="11" spans="1:13" x14ac:dyDescent="0.25">
      <c r="A11" s="8"/>
      <c r="B11" s="1"/>
      <c r="C11" s="111"/>
      <c r="D11" s="8"/>
      <c r="E11" s="112"/>
      <c r="F11" s="113"/>
      <c r="G11" s="113"/>
      <c r="H11" s="2"/>
      <c r="I11" s="7"/>
      <c r="J11" s="2"/>
      <c r="K11" s="2"/>
      <c r="L11" s="2"/>
      <c r="M11" s="2"/>
    </row>
    <row r="12" spans="1:13" ht="13.8" x14ac:dyDescent="0.25">
      <c r="A12" s="8"/>
      <c r="B12" s="114" t="s">
        <v>3</v>
      </c>
      <c r="C12" s="115" t="s">
        <v>1506</v>
      </c>
      <c r="D12" s="103"/>
      <c r="E12" s="116"/>
      <c r="F12" s="117"/>
      <c r="G12" s="117"/>
      <c r="H12" s="118"/>
      <c r="I12" s="104"/>
      <c r="J12" s="104"/>
      <c r="K12" s="2"/>
      <c r="L12" s="2"/>
      <c r="M12" s="2"/>
    </row>
    <row r="13" spans="1:13" ht="13.8" x14ac:dyDescent="0.25">
      <c r="A13" s="8"/>
      <c r="B13" s="1"/>
      <c r="C13" s="119"/>
      <c r="D13" s="8"/>
      <c r="E13" s="74" t="s">
        <v>30</v>
      </c>
      <c r="F13" s="2"/>
      <c r="G13" s="106"/>
      <c r="H13" s="109"/>
      <c r="I13" s="106"/>
      <c r="J13" s="106"/>
      <c r="K13" s="2"/>
      <c r="L13" s="2"/>
      <c r="M13" s="2"/>
    </row>
    <row r="14" spans="1:13" x14ac:dyDescent="0.25">
      <c r="A14" s="120"/>
      <c r="B14" s="121"/>
      <c r="C14" s="76"/>
      <c r="D14" s="8"/>
      <c r="E14" s="122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8"/>
      <c r="B15" s="1"/>
      <c r="C15" s="123" t="s">
        <v>1507</v>
      </c>
      <c r="D15" s="8"/>
      <c r="E15" s="7"/>
      <c r="F15" s="2"/>
      <c r="G15" s="2"/>
      <c r="H15" s="2"/>
      <c r="I15" s="123"/>
      <c r="J15" s="123"/>
      <c r="K15" s="2"/>
      <c r="L15" s="2"/>
      <c r="M15" s="2"/>
    </row>
    <row r="16" spans="1:13" ht="13.8" x14ac:dyDescent="0.25">
      <c r="A16" s="109"/>
      <c r="B16" s="124"/>
      <c r="C16" s="123" t="s">
        <v>20</v>
      </c>
      <c r="D16" s="125"/>
      <c r="E16" s="232" t="s">
        <v>1508</v>
      </c>
      <c r="F16" s="233"/>
      <c r="G16" s="126" t="s">
        <v>29</v>
      </c>
      <c r="H16" s="125"/>
      <c r="I16" s="123"/>
      <c r="J16" s="123"/>
      <c r="K16" s="125"/>
      <c r="L16" s="125"/>
      <c r="M16" s="125"/>
    </row>
    <row r="17" spans="1:13" ht="13.8" x14ac:dyDescent="0.25">
      <c r="A17" s="109"/>
      <c r="B17" s="124"/>
      <c r="C17" s="123" t="s">
        <v>32</v>
      </c>
      <c r="D17" s="125"/>
      <c r="E17" s="232" t="s">
        <v>1509</v>
      </c>
      <c r="F17" s="233"/>
      <c r="G17" s="126" t="s">
        <v>29</v>
      </c>
      <c r="H17" s="125"/>
      <c r="I17" s="123"/>
      <c r="J17" s="123"/>
      <c r="K17" s="125"/>
      <c r="L17" s="125"/>
      <c r="M17" s="125"/>
    </row>
    <row r="18" spans="1:13" ht="13.8" x14ac:dyDescent="0.25">
      <c r="A18" s="109"/>
      <c r="B18" s="124"/>
      <c r="C18" s="123" t="s">
        <v>21</v>
      </c>
      <c r="D18" s="125"/>
      <c r="E18" s="232" t="s">
        <v>1510</v>
      </c>
      <c r="F18" s="233"/>
      <c r="G18" s="126" t="s">
        <v>29</v>
      </c>
      <c r="H18" s="125"/>
      <c r="I18" s="123"/>
      <c r="J18" s="123"/>
      <c r="K18" s="125"/>
      <c r="L18" s="125"/>
      <c r="M18" s="125"/>
    </row>
    <row r="19" spans="1:13" ht="13.8" x14ac:dyDescent="0.25">
      <c r="A19" s="109"/>
      <c r="B19" s="124"/>
      <c r="C19" s="123" t="s">
        <v>1</v>
      </c>
      <c r="D19" s="125"/>
      <c r="E19" s="232" t="s">
        <v>1511</v>
      </c>
      <c r="F19" s="233"/>
      <c r="G19" s="126" t="s">
        <v>29</v>
      </c>
      <c r="H19" s="125"/>
      <c r="I19" s="123"/>
      <c r="J19" s="123"/>
      <c r="K19" s="125"/>
      <c r="L19" s="125"/>
      <c r="M19" s="125"/>
    </row>
    <row r="20" spans="1:13" ht="13.8" x14ac:dyDescent="0.25">
      <c r="A20" s="109"/>
      <c r="B20" s="124"/>
      <c r="C20" s="123" t="s">
        <v>66</v>
      </c>
      <c r="D20" s="109"/>
      <c r="E20" s="232" t="s">
        <v>1512</v>
      </c>
      <c r="F20" s="233"/>
      <c r="G20" s="126" t="s">
        <v>29</v>
      </c>
      <c r="H20" s="125"/>
      <c r="I20" s="123"/>
      <c r="J20" s="123"/>
      <c r="K20" s="125"/>
      <c r="L20" s="125"/>
      <c r="M20" s="125"/>
    </row>
    <row r="21" spans="1:13" ht="13.8" x14ac:dyDescent="0.25">
      <c r="A21" s="109"/>
      <c r="B21" s="124"/>
      <c r="C21" s="123" t="s">
        <v>18</v>
      </c>
      <c r="D21" s="109"/>
      <c r="E21" s="232" t="s">
        <v>1513</v>
      </c>
      <c r="F21" s="233"/>
      <c r="G21" s="126" t="s">
        <v>19</v>
      </c>
      <c r="H21" s="125"/>
      <c r="I21" s="123"/>
      <c r="J21" s="123"/>
      <c r="K21" s="125"/>
      <c r="L21" s="125"/>
      <c r="M21" s="125"/>
    </row>
    <row r="22" spans="1:13" ht="13.8" x14ac:dyDescent="0.25">
      <c r="A22" s="8"/>
      <c r="B22" s="1"/>
      <c r="C22" s="127" t="s">
        <v>123</v>
      </c>
      <c r="D22" s="8"/>
      <c r="E22" s="7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8"/>
      <c r="B23" s="1"/>
      <c r="C23" s="76"/>
      <c r="D23" s="8"/>
      <c r="E23" s="7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8"/>
      <c r="B24" s="1"/>
      <c r="C24" s="76"/>
      <c r="D24" s="8"/>
      <c r="E24" s="7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36" t="s">
        <v>4</v>
      </c>
      <c r="B25" s="238" t="s">
        <v>92</v>
      </c>
      <c r="C25" s="236" t="s">
        <v>65</v>
      </c>
      <c r="D25" s="236" t="s">
        <v>64</v>
      </c>
      <c r="E25" s="236" t="s">
        <v>63</v>
      </c>
      <c r="F25" s="236" t="s">
        <v>28</v>
      </c>
      <c r="G25" s="237"/>
      <c r="H25" s="237"/>
      <c r="I25" s="237"/>
      <c r="J25" s="236" t="s">
        <v>27</v>
      </c>
      <c r="K25" s="237"/>
      <c r="L25" s="237"/>
      <c r="M25" s="237"/>
    </row>
    <row r="26" spans="1:13" x14ac:dyDescent="0.25">
      <c r="A26" s="237"/>
      <c r="B26" s="239"/>
      <c r="C26" s="240"/>
      <c r="D26" s="236"/>
      <c r="E26" s="236"/>
      <c r="F26" s="236" t="s">
        <v>5</v>
      </c>
      <c r="G26" s="236" t="s">
        <v>62</v>
      </c>
      <c r="H26" s="237"/>
      <c r="I26" s="237"/>
      <c r="J26" s="236" t="s">
        <v>5</v>
      </c>
      <c r="K26" s="236" t="s">
        <v>62</v>
      </c>
      <c r="L26" s="237"/>
      <c r="M26" s="237"/>
    </row>
    <row r="27" spans="1:13" x14ac:dyDescent="0.25">
      <c r="A27" s="237"/>
      <c r="B27" s="239"/>
      <c r="C27" s="240"/>
      <c r="D27" s="236"/>
      <c r="E27" s="236"/>
      <c r="F27" s="237"/>
      <c r="G27" s="95" t="s">
        <v>61</v>
      </c>
      <c r="H27" s="95" t="s">
        <v>124</v>
      </c>
      <c r="I27" s="95" t="s">
        <v>60</v>
      </c>
      <c r="J27" s="237"/>
      <c r="K27" s="95" t="s">
        <v>61</v>
      </c>
      <c r="L27" s="95" t="s">
        <v>124</v>
      </c>
      <c r="M27" s="95" t="s">
        <v>60</v>
      </c>
    </row>
    <row r="28" spans="1:13" x14ac:dyDescent="0.25">
      <c r="A28" s="5">
        <v>1</v>
      </c>
      <c r="B28" s="97">
        <v>2</v>
      </c>
      <c r="C28" s="95">
        <v>3</v>
      </c>
      <c r="D28" s="95">
        <v>4</v>
      </c>
      <c r="E28" s="9">
        <v>5</v>
      </c>
      <c r="F28" s="96">
        <v>6</v>
      </c>
      <c r="G28" s="96">
        <v>7</v>
      </c>
      <c r="H28" s="96">
        <v>8</v>
      </c>
      <c r="I28" s="96">
        <v>9</v>
      </c>
      <c r="J28" s="96">
        <v>10</v>
      </c>
      <c r="K28" s="96">
        <v>11</v>
      </c>
      <c r="L28" s="96">
        <v>12</v>
      </c>
      <c r="M28" s="96">
        <v>13</v>
      </c>
    </row>
    <row r="29" spans="1:13" x14ac:dyDescent="0.25">
      <c r="A29" s="241" t="s">
        <v>1514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</row>
    <row r="30" spans="1:13" ht="216" x14ac:dyDescent="0.25">
      <c r="A30" s="5"/>
      <c r="B30" s="48" t="s">
        <v>1515</v>
      </c>
      <c r="C30" s="94" t="s">
        <v>1516</v>
      </c>
      <c r="D30" s="9" t="s">
        <v>74</v>
      </c>
      <c r="E30" s="49">
        <v>2</v>
      </c>
      <c r="F30" s="130" t="s">
        <v>1517</v>
      </c>
      <c r="G30" s="128"/>
      <c r="H30" s="128"/>
      <c r="I30" s="128"/>
      <c r="J30" s="128">
        <v>3792514</v>
      </c>
      <c r="K30" s="128"/>
      <c r="L30" s="128"/>
      <c r="M30" s="128"/>
    </row>
    <row r="31" spans="1:13" ht="72.599999999999994" x14ac:dyDescent="0.25">
      <c r="A31" s="5"/>
      <c r="B31" s="48" t="s">
        <v>1518</v>
      </c>
      <c r="C31" s="94" t="s">
        <v>1519</v>
      </c>
      <c r="D31" s="9" t="s">
        <v>58</v>
      </c>
      <c r="E31" s="49">
        <v>2</v>
      </c>
      <c r="F31" s="129">
        <v>1477.25</v>
      </c>
      <c r="G31" s="129">
        <v>913.64</v>
      </c>
      <c r="H31" s="129">
        <v>323.48</v>
      </c>
      <c r="I31" s="129">
        <v>19.84</v>
      </c>
      <c r="J31" s="128">
        <v>2955</v>
      </c>
      <c r="K31" s="128">
        <v>1827</v>
      </c>
      <c r="L31" s="128">
        <v>647</v>
      </c>
      <c r="M31" s="128">
        <v>40</v>
      </c>
    </row>
    <row r="32" spans="1:13" ht="170.4" x14ac:dyDescent="0.25">
      <c r="A32" s="5"/>
      <c r="B32" s="48" t="s">
        <v>1520</v>
      </c>
      <c r="C32" s="94" t="s">
        <v>1521</v>
      </c>
      <c r="D32" s="9" t="s">
        <v>74</v>
      </c>
      <c r="E32" s="49">
        <v>2</v>
      </c>
      <c r="F32" s="130" t="s">
        <v>1522</v>
      </c>
      <c r="G32" s="128"/>
      <c r="H32" s="128"/>
      <c r="I32" s="128"/>
      <c r="J32" s="128">
        <v>1994815</v>
      </c>
      <c r="K32" s="128"/>
      <c r="L32" s="128"/>
      <c r="M32" s="128"/>
    </row>
    <row r="33" spans="1:13" ht="72.599999999999994" x14ac:dyDescent="0.25">
      <c r="A33" s="5"/>
      <c r="B33" s="48" t="s">
        <v>1523</v>
      </c>
      <c r="C33" s="94" t="s">
        <v>1524</v>
      </c>
      <c r="D33" s="9" t="s">
        <v>58</v>
      </c>
      <c r="E33" s="49">
        <v>2</v>
      </c>
      <c r="F33" s="129">
        <v>4891.8500000000004</v>
      </c>
      <c r="G33" s="129">
        <v>1669.5</v>
      </c>
      <c r="H33" s="129">
        <v>2157.88</v>
      </c>
      <c r="I33" s="129">
        <v>260.42</v>
      </c>
      <c r="J33" s="128">
        <v>9784</v>
      </c>
      <c r="K33" s="128">
        <v>3339</v>
      </c>
      <c r="L33" s="128">
        <v>4316</v>
      </c>
      <c r="M33" s="128">
        <v>521</v>
      </c>
    </row>
    <row r="34" spans="1:13" ht="199.2" x14ac:dyDescent="0.25">
      <c r="A34" s="5"/>
      <c r="B34" s="48" t="s">
        <v>1525</v>
      </c>
      <c r="C34" s="94" t="s">
        <v>1526</v>
      </c>
      <c r="D34" s="9" t="s">
        <v>74</v>
      </c>
      <c r="E34" s="49">
        <v>2</v>
      </c>
      <c r="F34" s="130" t="s">
        <v>1527</v>
      </c>
      <c r="G34" s="128"/>
      <c r="H34" s="128"/>
      <c r="I34" s="128"/>
      <c r="J34" s="128">
        <v>52006</v>
      </c>
      <c r="K34" s="128"/>
      <c r="L34" s="128"/>
      <c r="M34" s="128"/>
    </row>
    <row r="35" spans="1:13" ht="120" x14ac:dyDescent="0.25">
      <c r="A35" s="5"/>
      <c r="B35" s="48" t="s">
        <v>1528</v>
      </c>
      <c r="C35" s="94" t="s">
        <v>1529</v>
      </c>
      <c r="D35" s="9" t="s">
        <v>58</v>
      </c>
      <c r="E35" s="49">
        <v>2</v>
      </c>
      <c r="F35" s="129">
        <v>698.22</v>
      </c>
      <c r="G35" s="129">
        <v>416.05</v>
      </c>
      <c r="H35" s="129">
        <v>77.12</v>
      </c>
      <c r="I35" s="129">
        <v>1.82</v>
      </c>
      <c r="J35" s="128">
        <v>1396</v>
      </c>
      <c r="K35" s="128">
        <v>832</v>
      </c>
      <c r="L35" s="128">
        <v>154</v>
      </c>
      <c r="M35" s="128">
        <v>4</v>
      </c>
    </row>
    <row r="36" spans="1:13" ht="176.4" x14ac:dyDescent="0.25">
      <c r="A36" s="5"/>
      <c r="B36" s="48" t="s">
        <v>1530</v>
      </c>
      <c r="C36" s="94" t="s">
        <v>1531</v>
      </c>
      <c r="D36" s="9" t="s">
        <v>74</v>
      </c>
      <c r="E36" s="49">
        <v>1</v>
      </c>
      <c r="F36" s="130" t="s">
        <v>1532</v>
      </c>
      <c r="G36" s="128"/>
      <c r="H36" s="128"/>
      <c r="I36" s="128"/>
      <c r="J36" s="128">
        <v>15389</v>
      </c>
      <c r="K36" s="128"/>
      <c r="L36" s="128"/>
      <c r="M36" s="128"/>
    </row>
    <row r="37" spans="1:13" ht="168" x14ac:dyDescent="0.25">
      <c r="A37" s="5"/>
      <c r="B37" s="48" t="s">
        <v>1528</v>
      </c>
      <c r="C37" s="94" t="s">
        <v>1533</v>
      </c>
      <c r="D37" s="9" t="s">
        <v>58</v>
      </c>
      <c r="E37" s="49">
        <v>1</v>
      </c>
      <c r="F37" s="129">
        <v>558.58000000000004</v>
      </c>
      <c r="G37" s="129">
        <v>332.84</v>
      </c>
      <c r="H37" s="129">
        <v>61.7</v>
      </c>
      <c r="I37" s="129">
        <v>1.46</v>
      </c>
      <c r="J37" s="128">
        <v>559</v>
      </c>
      <c r="K37" s="128">
        <v>333</v>
      </c>
      <c r="L37" s="128">
        <v>62</v>
      </c>
      <c r="M37" s="128">
        <v>1</v>
      </c>
    </row>
    <row r="38" spans="1:13" ht="172.2" x14ac:dyDescent="0.25">
      <c r="A38" s="5"/>
      <c r="B38" s="48" t="s">
        <v>1534</v>
      </c>
      <c r="C38" s="94" t="s">
        <v>1535</v>
      </c>
      <c r="D38" s="9" t="s">
        <v>74</v>
      </c>
      <c r="E38" s="49">
        <v>1</v>
      </c>
      <c r="F38" s="128"/>
      <c r="G38" s="128"/>
      <c r="H38" s="128"/>
      <c r="I38" s="128"/>
      <c r="J38" s="128">
        <v>2376</v>
      </c>
      <c r="K38" s="128"/>
      <c r="L38" s="128"/>
      <c r="M38" s="128"/>
    </row>
    <row r="39" spans="1:13" ht="178.2" x14ac:dyDescent="0.25">
      <c r="A39" s="5"/>
      <c r="B39" s="48" t="s">
        <v>1536</v>
      </c>
      <c r="C39" s="94" t="s">
        <v>1537</v>
      </c>
      <c r="D39" s="9" t="s">
        <v>74</v>
      </c>
      <c r="E39" s="49">
        <v>2</v>
      </c>
      <c r="F39" s="130" t="s">
        <v>1538</v>
      </c>
      <c r="G39" s="128"/>
      <c r="H39" s="128"/>
      <c r="I39" s="128"/>
      <c r="J39" s="128">
        <v>209102</v>
      </c>
      <c r="K39" s="128"/>
      <c r="L39" s="128"/>
      <c r="M39" s="128"/>
    </row>
    <row r="40" spans="1:13" ht="63" x14ac:dyDescent="0.25">
      <c r="A40" s="5"/>
      <c r="B40" s="48" t="s">
        <v>1539</v>
      </c>
      <c r="C40" s="94" t="s">
        <v>1540</v>
      </c>
      <c r="D40" s="9" t="s">
        <v>58</v>
      </c>
      <c r="E40" s="49">
        <v>2</v>
      </c>
      <c r="F40" s="129">
        <v>1078.6600000000001</v>
      </c>
      <c r="G40" s="129">
        <v>368.35</v>
      </c>
      <c r="H40" s="129">
        <v>510.77</v>
      </c>
      <c r="I40" s="129">
        <v>56.85</v>
      </c>
      <c r="J40" s="128">
        <v>2157</v>
      </c>
      <c r="K40" s="128">
        <v>737</v>
      </c>
      <c r="L40" s="128">
        <v>1022</v>
      </c>
      <c r="M40" s="128">
        <v>114</v>
      </c>
    </row>
    <row r="41" spans="1:13" ht="223.8" x14ac:dyDescent="0.25">
      <c r="A41" s="5"/>
      <c r="B41" s="48" t="s">
        <v>1541</v>
      </c>
      <c r="C41" s="94" t="s">
        <v>1542</v>
      </c>
      <c r="D41" s="9" t="s">
        <v>74</v>
      </c>
      <c r="E41" s="49">
        <v>1</v>
      </c>
      <c r="F41" s="130" t="s">
        <v>1543</v>
      </c>
      <c r="G41" s="128"/>
      <c r="H41" s="128"/>
      <c r="I41" s="128"/>
      <c r="J41" s="128">
        <v>46541</v>
      </c>
      <c r="K41" s="128"/>
      <c r="L41" s="128"/>
      <c r="M41" s="128"/>
    </row>
    <row r="42" spans="1:13" ht="111" x14ac:dyDescent="0.25">
      <c r="A42" s="5"/>
      <c r="B42" s="48" t="s">
        <v>1544</v>
      </c>
      <c r="C42" s="94" t="s">
        <v>1545</v>
      </c>
      <c r="D42" s="9" t="s">
        <v>58</v>
      </c>
      <c r="E42" s="49">
        <v>1</v>
      </c>
      <c r="F42" s="129">
        <v>977.82</v>
      </c>
      <c r="G42" s="129">
        <v>365.7</v>
      </c>
      <c r="H42" s="129">
        <v>451.07</v>
      </c>
      <c r="I42" s="129">
        <v>51.63</v>
      </c>
      <c r="J42" s="128">
        <v>978</v>
      </c>
      <c r="K42" s="128">
        <v>366</v>
      </c>
      <c r="L42" s="128">
        <v>451</v>
      </c>
      <c r="M42" s="128">
        <v>52</v>
      </c>
    </row>
    <row r="43" spans="1:13" ht="213" x14ac:dyDescent="0.25">
      <c r="A43" s="5"/>
      <c r="B43" s="48" t="s">
        <v>1546</v>
      </c>
      <c r="C43" s="94" t="s">
        <v>1547</v>
      </c>
      <c r="D43" s="9" t="s">
        <v>74</v>
      </c>
      <c r="E43" s="49">
        <v>3</v>
      </c>
      <c r="F43" s="128"/>
      <c r="G43" s="128"/>
      <c r="H43" s="128"/>
      <c r="I43" s="128"/>
      <c r="J43" s="128">
        <v>247259</v>
      </c>
      <c r="K43" s="128"/>
      <c r="L43" s="128"/>
      <c r="M43" s="128"/>
    </row>
    <row r="44" spans="1:13" ht="120.6" x14ac:dyDescent="0.25">
      <c r="A44" s="5"/>
      <c r="B44" s="48" t="s">
        <v>1548</v>
      </c>
      <c r="C44" s="94" t="s">
        <v>1549</v>
      </c>
      <c r="D44" s="9" t="s">
        <v>58</v>
      </c>
      <c r="E44" s="49">
        <v>3</v>
      </c>
      <c r="F44" s="129">
        <v>911.3</v>
      </c>
      <c r="G44" s="129">
        <v>286.75</v>
      </c>
      <c r="H44" s="129">
        <v>116.1</v>
      </c>
      <c r="I44" s="129">
        <v>10.050000000000001</v>
      </c>
      <c r="J44" s="128">
        <v>2734</v>
      </c>
      <c r="K44" s="128">
        <v>860</v>
      </c>
      <c r="L44" s="128">
        <v>348</v>
      </c>
      <c r="M44" s="128">
        <v>30</v>
      </c>
    </row>
    <row r="45" spans="1:13" ht="51.6" x14ac:dyDescent="0.25">
      <c r="A45" s="5"/>
      <c r="B45" s="48" t="s">
        <v>1550</v>
      </c>
      <c r="C45" s="94" t="s">
        <v>1551</v>
      </c>
      <c r="D45" s="9" t="s">
        <v>74</v>
      </c>
      <c r="E45" s="49">
        <v>1</v>
      </c>
      <c r="F45" s="129">
        <v>4008.9</v>
      </c>
      <c r="G45" s="128"/>
      <c r="H45" s="128"/>
      <c r="I45" s="128"/>
      <c r="J45" s="128">
        <v>4009</v>
      </c>
      <c r="K45" s="128"/>
      <c r="L45" s="128"/>
      <c r="M45" s="128"/>
    </row>
    <row r="46" spans="1:13" ht="76.2" x14ac:dyDescent="0.25">
      <c r="A46" s="5"/>
      <c r="B46" s="48" t="s">
        <v>1552</v>
      </c>
      <c r="C46" s="94" t="s">
        <v>1553</v>
      </c>
      <c r="D46" s="9" t="s">
        <v>58</v>
      </c>
      <c r="E46" s="49">
        <v>1</v>
      </c>
      <c r="F46" s="129">
        <v>112.92</v>
      </c>
      <c r="G46" s="129">
        <v>47.29</v>
      </c>
      <c r="H46" s="129">
        <v>59.84</v>
      </c>
      <c r="I46" s="129">
        <v>6.19</v>
      </c>
      <c r="J46" s="128">
        <v>113</v>
      </c>
      <c r="K46" s="128">
        <v>47</v>
      </c>
      <c r="L46" s="128">
        <v>60</v>
      </c>
      <c r="M46" s="128">
        <v>6</v>
      </c>
    </row>
    <row r="47" spans="1:13" ht="51.6" x14ac:dyDescent="0.25">
      <c r="A47" s="5"/>
      <c r="B47" s="48" t="s">
        <v>1554</v>
      </c>
      <c r="C47" s="94" t="s">
        <v>1555</v>
      </c>
      <c r="D47" s="9" t="s">
        <v>74</v>
      </c>
      <c r="E47" s="49">
        <v>2</v>
      </c>
      <c r="F47" s="129">
        <v>2311.19</v>
      </c>
      <c r="G47" s="128"/>
      <c r="H47" s="128"/>
      <c r="I47" s="128"/>
      <c r="J47" s="128">
        <v>4622</v>
      </c>
      <c r="K47" s="128"/>
      <c r="L47" s="128"/>
      <c r="M47" s="128"/>
    </row>
    <row r="48" spans="1:13" ht="76.2" x14ac:dyDescent="0.25">
      <c r="A48" s="5"/>
      <c r="B48" s="48" t="s">
        <v>1556</v>
      </c>
      <c r="C48" s="94" t="s">
        <v>1557</v>
      </c>
      <c r="D48" s="9" t="s">
        <v>58</v>
      </c>
      <c r="E48" s="49">
        <v>2</v>
      </c>
      <c r="F48" s="129">
        <v>289.01</v>
      </c>
      <c r="G48" s="129">
        <v>79.81</v>
      </c>
      <c r="H48" s="129">
        <v>183.43</v>
      </c>
      <c r="I48" s="129">
        <v>18.75</v>
      </c>
      <c r="J48" s="128">
        <v>578</v>
      </c>
      <c r="K48" s="128">
        <v>160</v>
      </c>
      <c r="L48" s="128">
        <v>367</v>
      </c>
      <c r="M48" s="128">
        <v>38</v>
      </c>
    </row>
    <row r="49" spans="1:13" ht="61.2" x14ac:dyDescent="0.25">
      <c r="A49" s="5"/>
      <c r="B49" s="48" t="s">
        <v>1558</v>
      </c>
      <c r="C49" s="94" t="s">
        <v>1559</v>
      </c>
      <c r="D49" s="9" t="s">
        <v>74</v>
      </c>
      <c r="E49" s="49">
        <v>2</v>
      </c>
      <c r="F49" s="129">
        <v>124.23</v>
      </c>
      <c r="G49" s="128"/>
      <c r="H49" s="128"/>
      <c r="I49" s="128"/>
      <c r="J49" s="128">
        <v>248</v>
      </c>
      <c r="K49" s="128"/>
      <c r="L49" s="128"/>
      <c r="M49" s="128"/>
    </row>
    <row r="50" spans="1:13" ht="76.2" x14ac:dyDescent="0.25">
      <c r="A50" s="5"/>
      <c r="B50" s="48" t="s">
        <v>1560</v>
      </c>
      <c r="C50" s="94" t="s">
        <v>1561</v>
      </c>
      <c r="D50" s="9" t="s">
        <v>58</v>
      </c>
      <c r="E50" s="49">
        <v>2</v>
      </c>
      <c r="F50" s="129">
        <v>49.66</v>
      </c>
      <c r="G50" s="129">
        <v>43.36</v>
      </c>
      <c r="H50" s="129">
        <v>1.0900000000000001</v>
      </c>
      <c r="I50" s="128"/>
      <c r="J50" s="128">
        <v>99</v>
      </c>
      <c r="K50" s="128">
        <v>87</v>
      </c>
      <c r="L50" s="128">
        <v>2</v>
      </c>
      <c r="M50" s="128"/>
    </row>
    <row r="51" spans="1:13" ht="61.2" x14ac:dyDescent="0.25">
      <c r="A51" s="5"/>
      <c r="B51" s="48" t="s">
        <v>1562</v>
      </c>
      <c r="C51" s="94" t="s">
        <v>1563</v>
      </c>
      <c r="D51" s="9" t="s">
        <v>74</v>
      </c>
      <c r="E51" s="49">
        <v>4</v>
      </c>
      <c r="F51" s="129">
        <v>238.12</v>
      </c>
      <c r="G51" s="128"/>
      <c r="H51" s="128"/>
      <c r="I51" s="128"/>
      <c r="J51" s="128">
        <v>952</v>
      </c>
      <c r="K51" s="128"/>
      <c r="L51" s="128"/>
      <c r="M51" s="128"/>
    </row>
    <row r="52" spans="1:13" ht="76.2" x14ac:dyDescent="0.25">
      <c r="A52" s="5"/>
      <c r="B52" s="48" t="s">
        <v>1564</v>
      </c>
      <c r="C52" s="94" t="s">
        <v>1565</v>
      </c>
      <c r="D52" s="9" t="s">
        <v>58</v>
      </c>
      <c r="E52" s="49">
        <v>4</v>
      </c>
      <c r="F52" s="129">
        <v>180.32</v>
      </c>
      <c r="G52" s="129">
        <v>59.08</v>
      </c>
      <c r="H52" s="129">
        <v>111.04</v>
      </c>
      <c r="I52" s="129">
        <v>11.47</v>
      </c>
      <c r="J52" s="128">
        <v>721</v>
      </c>
      <c r="K52" s="128">
        <v>236</v>
      </c>
      <c r="L52" s="128">
        <v>444</v>
      </c>
      <c r="M52" s="128">
        <v>46</v>
      </c>
    </row>
    <row r="53" spans="1:13" ht="128.4" x14ac:dyDescent="0.25">
      <c r="A53" s="5"/>
      <c r="B53" s="48" t="s">
        <v>1566</v>
      </c>
      <c r="C53" s="94" t="s">
        <v>1567</v>
      </c>
      <c r="D53" s="9" t="s">
        <v>74</v>
      </c>
      <c r="E53" s="49">
        <v>1</v>
      </c>
      <c r="F53" s="130" t="s">
        <v>1568</v>
      </c>
      <c r="G53" s="128"/>
      <c r="H53" s="128"/>
      <c r="I53" s="128"/>
      <c r="J53" s="128">
        <v>4980</v>
      </c>
      <c r="K53" s="128"/>
      <c r="L53" s="128"/>
      <c r="M53" s="128"/>
    </row>
    <row r="54" spans="1:13" ht="63" x14ac:dyDescent="0.25">
      <c r="A54" s="5"/>
      <c r="B54" s="48" t="s">
        <v>1569</v>
      </c>
      <c r="C54" s="94" t="s">
        <v>1570</v>
      </c>
      <c r="D54" s="9" t="s">
        <v>74</v>
      </c>
      <c r="E54" s="49">
        <v>8</v>
      </c>
      <c r="F54" s="129">
        <v>5861.37</v>
      </c>
      <c r="G54" s="128"/>
      <c r="H54" s="128"/>
      <c r="I54" s="128"/>
      <c r="J54" s="128">
        <v>46891</v>
      </c>
      <c r="K54" s="128"/>
      <c r="L54" s="128"/>
      <c r="M54" s="128"/>
    </row>
    <row r="55" spans="1:13" ht="85.8" x14ac:dyDescent="0.25">
      <c r="A55" s="5"/>
      <c r="B55" s="48" t="s">
        <v>1571</v>
      </c>
      <c r="C55" s="94" t="s">
        <v>1572</v>
      </c>
      <c r="D55" s="9" t="s">
        <v>58</v>
      </c>
      <c r="E55" s="49">
        <v>8</v>
      </c>
      <c r="F55" s="129">
        <v>284.70999999999998</v>
      </c>
      <c r="G55" s="129">
        <v>79.81</v>
      </c>
      <c r="H55" s="129">
        <v>180.61</v>
      </c>
      <c r="I55" s="129">
        <v>18.559999999999999</v>
      </c>
      <c r="J55" s="128">
        <v>2278</v>
      </c>
      <c r="K55" s="128">
        <v>638</v>
      </c>
      <c r="L55" s="128">
        <v>1445</v>
      </c>
      <c r="M55" s="128">
        <v>148</v>
      </c>
    </row>
    <row r="56" spans="1:13" ht="72.599999999999994" x14ac:dyDescent="0.25">
      <c r="A56" s="5"/>
      <c r="B56" s="48" t="s">
        <v>1573</v>
      </c>
      <c r="C56" s="94" t="s">
        <v>1574</v>
      </c>
      <c r="D56" s="9" t="s">
        <v>74</v>
      </c>
      <c r="E56" s="49">
        <v>11</v>
      </c>
      <c r="F56" s="129">
        <v>510.25</v>
      </c>
      <c r="G56" s="128"/>
      <c r="H56" s="128"/>
      <c r="I56" s="128"/>
      <c r="J56" s="128">
        <v>5613</v>
      </c>
      <c r="K56" s="128"/>
      <c r="L56" s="128"/>
      <c r="M56" s="128"/>
    </row>
    <row r="57" spans="1:13" ht="76.2" x14ac:dyDescent="0.25">
      <c r="A57" s="5"/>
      <c r="B57" s="48" t="s">
        <v>1575</v>
      </c>
      <c r="C57" s="94" t="s">
        <v>1576</v>
      </c>
      <c r="D57" s="9" t="s">
        <v>58</v>
      </c>
      <c r="E57" s="49">
        <v>11</v>
      </c>
      <c r="F57" s="129">
        <v>112.92</v>
      </c>
      <c r="G57" s="129">
        <v>47.29</v>
      </c>
      <c r="H57" s="129">
        <v>59.84</v>
      </c>
      <c r="I57" s="129">
        <v>6.19</v>
      </c>
      <c r="J57" s="128">
        <v>1242</v>
      </c>
      <c r="K57" s="128">
        <v>520</v>
      </c>
      <c r="L57" s="128">
        <v>658</v>
      </c>
      <c r="M57" s="128">
        <v>68</v>
      </c>
    </row>
    <row r="58" spans="1:13" ht="72.599999999999994" x14ac:dyDescent="0.25">
      <c r="A58" s="5"/>
      <c r="B58" s="48" t="s">
        <v>1577</v>
      </c>
      <c r="C58" s="94" t="s">
        <v>1578</v>
      </c>
      <c r="D58" s="9" t="s">
        <v>74</v>
      </c>
      <c r="E58" s="49">
        <v>8</v>
      </c>
      <c r="F58" s="129">
        <v>4271.16</v>
      </c>
      <c r="G58" s="128"/>
      <c r="H58" s="128"/>
      <c r="I58" s="128"/>
      <c r="J58" s="128">
        <v>34169</v>
      </c>
      <c r="K58" s="128"/>
      <c r="L58" s="128"/>
      <c r="M58" s="128"/>
    </row>
    <row r="59" spans="1:13" ht="85.8" x14ac:dyDescent="0.25">
      <c r="A59" s="5"/>
      <c r="B59" s="48" t="s">
        <v>1579</v>
      </c>
      <c r="C59" s="94" t="s">
        <v>1580</v>
      </c>
      <c r="D59" s="9" t="s">
        <v>58</v>
      </c>
      <c r="E59" s="49">
        <v>8</v>
      </c>
      <c r="F59" s="129">
        <v>289.01</v>
      </c>
      <c r="G59" s="129">
        <v>79.81</v>
      </c>
      <c r="H59" s="129">
        <v>183.43</v>
      </c>
      <c r="I59" s="129">
        <v>18.75</v>
      </c>
      <c r="J59" s="128">
        <v>2312</v>
      </c>
      <c r="K59" s="128">
        <v>638</v>
      </c>
      <c r="L59" s="128">
        <v>1467</v>
      </c>
      <c r="M59" s="128">
        <v>150</v>
      </c>
    </row>
    <row r="60" spans="1:13" ht="84" x14ac:dyDescent="0.25">
      <c r="A60" s="5"/>
      <c r="B60" s="48" t="s">
        <v>1581</v>
      </c>
      <c r="C60" s="94" t="s">
        <v>1582</v>
      </c>
      <c r="D60" s="9" t="s">
        <v>74</v>
      </c>
      <c r="E60" s="49">
        <v>6</v>
      </c>
      <c r="F60" s="129">
        <v>17.75</v>
      </c>
      <c r="G60" s="128"/>
      <c r="H60" s="128"/>
      <c r="I60" s="128"/>
      <c r="J60" s="128">
        <v>107</v>
      </c>
      <c r="K60" s="128"/>
      <c r="L60" s="128"/>
      <c r="M60" s="128"/>
    </row>
    <row r="61" spans="1:13" ht="76.2" x14ac:dyDescent="0.25">
      <c r="A61" s="5"/>
      <c r="B61" s="48" t="s">
        <v>1583</v>
      </c>
      <c r="C61" s="94" t="s">
        <v>1584</v>
      </c>
      <c r="D61" s="9" t="s">
        <v>58</v>
      </c>
      <c r="E61" s="49">
        <v>6</v>
      </c>
      <c r="F61" s="129">
        <v>75.11</v>
      </c>
      <c r="G61" s="129">
        <v>65.040000000000006</v>
      </c>
      <c r="H61" s="129">
        <v>5.0199999999999996</v>
      </c>
      <c r="I61" s="128"/>
      <c r="J61" s="128">
        <v>451</v>
      </c>
      <c r="K61" s="128">
        <v>390</v>
      </c>
      <c r="L61" s="128">
        <v>30</v>
      </c>
      <c r="M61" s="128"/>
    </row>
    <row r="62" spans="1:13" ht="63" x14ac:dyDescent="0.25">
      <c r="A62" s="5"/>
      <c r="B62" s="48" t="s">
        <v>1585</v>
      </c>
      <c r="C62" s="94" t="s">
        <v>1586</v>
      </c>
      <c r="D62" s="9" t="s">
        <v>74</v>
      </c>
      <c r="E62" s="49">
        <v>18</v>
      </c>
      <c r="F62" s="129">
        <v>221.29</v>
      </c>
      <c r="G62" s="128"/>
      <c r="H62" s="128"/>
      <c r="I62" s="128"/>
      <c r="J62" s="128">
        <v>3983</v>
      </c>
      <c r="K62" s="128"/>
      <c r="L62" s="128"/>
      <c r="M62" s="128"/>
    </row>
    <row r="63" spans="1:13" ht="95.4" x14ac:dyDescent="0.25">
      <c r="A63" s="5"/>
      <c r="B63" s="48" t="s">
        <v>1583</v>
      </c>
      <c r="C63" s="94" t="s">
        <v>1587</v>
      </c>
      <c r="D63" s="9" t="s">
        <v>58</v>
      </c>
      <c r="E63" s="49">
        <v>18</v>
      </c>
      <c r="F63" s="129">
        <v>75.11</v>
      </c>
      <c r="G63" s="129">
        <v>65.040000000000006</v>
      </c>
      <c r="H63" s="129">
        <v>5.0199999999999996</v>
      </c>
      <c r="I63" s="128"/>
      <c r="J63" s="128">
        <v>1352</v>
      </c>
      <c r="K63" s="128">
        <v>1171</v>
      </c>
      <c r="L63" s="128">
        <v>90</v>
      </c>
      <c r="M63" s="128"/>
    </row>
    <row r="64" spans="1:13" ht="247.2" x14ac:dyDescent="0.25">
      <c r="A64" s="5"/>
      <c r="B64" s="48" t="s">
        <v>1588</v>
      </c>
      <c r="C64" s="94" t="s">
        <v>1589</v>
      </c>
      <c r="D64" s="9" t="s">
        <v>74</v>
      </c>
      <c r="E64" s="49">
        <v>5</v>
      </c>
      <c r="F64" s="128"/>
      <c r="G64" s="128"/>
      <c r="H64" s="128"/>
      <c r="I64" s="128"/>
      <c r="J64" s="128">
        <v>590</v>
      </c>
      <c r="K64" s="128"/>
      <c r="L64" s="128"/>
      <c r="M64" s="128"/>
    </row>
    <row r="65" spans="1:13" ht="87.6" x14ac:dyDescent="0.25">
      <c r="A65" s="5"/>
      <c r="B65" s="48" t="s">
        <v>1590</v>
      </c>
      <c r="C65" s="94" t="s">
        <v>1591</v>
      </c>
      <c r="D65" s="9" t="s">
        <v>58</v>
      </c>
      <c r="E65" s="49">
        <v>5</v>
      </c>
      <c r="F65" s="129">
        <v>12.94</v>
      </c>
      <c r="G65" s="129">
        <v>12.69</v>
      </c>
      <c r="H65" s="128"/>
      <c r="I65" s="128"/>
      <c r="J65" s="128">
        <v>65</v>
      </c>
      <c r="K65" s="128">
        <v>63</v>
      </c>
      <c r="L65" s="128"/>
      <c r="M65" s="128"/>
    </row>
    <row r="66" spans="1:13" ht="84" x14ac:dyDescent="0.25">
      <c r="A66" s="5"/>
      <c r="B66" s="48" t="s">
        <v>1592</v>
      </c>
      <c r="C66" s="94" t="s">
        <v>1593</v>
      </c>
      <c r="D66" s="9" t="s">
        <v>74</v>
      </c>
      <c r="E66" s="49">
        <v>8</v>
      </c>
      <c r="F66" s="129">
        <v>20.71</v>
      </c>
      <c r="G66" s="128"/>
      <c r="H66" s="128"/>
      <c r="I66" s="128"/>
      <c r="J66" s="128">
        <v>166</v>
      </c>
      <c r="K66" s="128"/>
      <c r="L66" s="128"/>
      <c r="M66" s="128"/>
    </row>
    <row r="67" spans="1:13" ht="61.2" x14ac:dyDescent="0.25">
      <c r="A67" s="5"/>
      <c r="B67" s="48" t="s">
        <v>1594</v>
      </c>
      <c r="C67" s="94" t="s">
        <v>1595</v>
      </c>
      <c r="D67" s="9" t="s">
        <v>74</v>
      </c>
      <c r="E67" s="49">
        <v>8</v>
      </c>
      <c r="F67" s="129">
        <v>13.31</v>
      </c>
      <c r="G67" s="128"/>
      <c r="H67" s="128"/>
      <c r="I67" s="128"/>
      <c r="J67" s="128">
        <v>106</v>
      </c>
      <c r="K67" s="128"/>
      <c r="L67" s="128"/>
      <c r="M67" s="128"/>
    </row>
    <row r="68" spans="1:13" ht="61.2" x14ac:dyDescent="0.25">
      <c r="A68" s="5"/>
      <c r="B68" s="48" t="s">
        <v>1596</v>
      </c>
      <c r="C68" s="94" t="s">
        <v>1597</v>
      </c>
      <c r="D68" s="9" t="s">
        <v>77</v>
      </c>
      <c r="E68" s="47" t="s">
        <v>435</v>
      </c>
      <c r="F68" s="129">
        <v>1607.75</v>
      </c>
      <c r="G68" s="129">
        <v>886.17</v>
      </c>
      <c r="H68" s="129">
        <v>492.2</v>
      </c>
      <c r="I68" s="128"/>
      <c r="J68" s="128">
        <v>129</v>
      </c>
      <c r="K68" s="128">
        <v>71</v>
      </c>
      <c r="L68" s="128">
        <v>39</v>
      </c>
      <c r="M68" s="128"/>
    </row>
    <row r="69" spans="1:13" ht="19.2" x14ac:dyDescent="0.25">
      <c r="A69" s="77" t="s">
        <v>94</v>
      </c>
      <c r="B69" s="78" t="s">
        <v>1598</v>
      </c>
      <c r="C69" s="79" t="s">
        <v>1599</v>
      </c>
      <c r="D69" s="77" t="s">
        <v>57</v>
      </c>
      <c r="E69" s="80" t="s">
        <v>1600</v>
      </c>
      <c r="F69" s="132">
        <v>9.4</v>
      </c>
      <c r="G69" s="128"/>
      <c r="H69" s="128"/>
      <c r="I69" s="128"/>
      <c r="J69" s="133">
        <v>75.2</v>
      </c>
      <c r="K69" s="128"/>
      <c r="L69" s="128"/>
      <c r="M69" s="128"/>
    </row>
    <row r="70" spans="1:13" ht="19.2" x14ac:dyDescent="0.25">
      <c r="A70" s="77" t="s">
        <v>94</v>
      </c>
      <c r="B70" s="78" t="s">
        <v>1601</v>
      </c>
      <c r="C70" s="79" t="s">
        <v>1602</v>
      </c>
      <c r="D70" s="77" t="s">
        <v>57</v>
      </c>
      <c r="E70" s="80" t="s">
        <v>1600</v>
      </c>
      <c r="F70" s="132">
        <v>3.57</v>
      </c>
      <c r="G70" s="128"/>
      <c r="H70" s="128"/>
      <c r="I70" s="128"/>
      <c r="J70" s="133">
        <v>28.56</v>
      </c>
      <c r="K70" s="128"/>
      <c r="L70" s="128"/>
      <c r="M70" s="128"/>
    </row>
    <row r="71" spans="1:13" ht="19.2" x14ac:dyDescent="0.25">
      <c r="A71" s="77" t="s">
        <v>94</v>
      </c>
      <c r="B71" s="78" t="s">
        <v>1603</v>
      </c>
      <c r="C71" s="79" t="s">
        <v>1604</v>
      </c>
      <c r="D71" s="77" t="s">
        <v>57</v>
      </c>
      <c r="E71" s="80" t="s">
        <v>1600</v>
      </c>
      <c r="F71" s="132">
        <v>5.4</v>
      </c>
      <c r="G71" s="128"/>
      <c r="H71" s="128"/>
      <c r="I71" s="128"/>
      <c r="J71" s="133">
        <v>43.2</v>
      </c>
      <c r="K71" s="128"/>
      <c r="L71" s="128"/>
      <c r="M71" s="128"/>
    </row>
    <row r="72" spans="1:13" ht="72.599999999999994" x14ac:dyDescent="0.25">
      <c r="A72" s="5"/>
      <c r="B72" s="48" t="s">
        <v>1605</v>
      </c>
      <c r="C72" s="94" t="s">
        <v>1606</v>
      </c>
      <c r="D72" s="9" t="s">
        <v>74</v>
      </c>
      <c r="E72" s="49">
        <v>8</v>
      </c>
      <c r="F72" s="129">
        <v>14.05</v>
      </c>
      <c r="G72" s="128"/>
      <c r="H72" s="128"/>
      <c r="I72" s="128"/>
      <c r="J72" s="128">
        <v>112</v>
      </c>
      <c r="K72" s="128"/>
      <c r="L72" s="128"/>
      <c r="M72" s="128"/>
    </row>
    <row r="73" spans="1:13" ht="53.4" x14ac:dyDescent="0.25">
      <c r="A73" s="5"/>
      <c r="B73" s="48" t="s">
        <v>132</v>
      </c>
      <c r="C73" s="94" t="s">
        <v>1607</v>
      </c>
      <c r="D73" s="9" t="s">
        <v>58</v>
      </c>
      <c r="E73" s="49">
        <v>8</v>
      </c>
      <c r="F73" s="129">
        <v>15.88</v>
      </c>
      <c r="G73" s="129">
        <v>14.39</v>
      </c>
      <c r="H73" s="128"/>
      <c r="I73" s="128"/>
      <c r="J73" s="128">
        <v>127</v>
      </c>
      <c r="K73" s="128">
        <v>115</v>
      </c>
      <c r="L73" s="128"/>
      <c r="M73" s="128"/>
    </row>
    <row r="74" spans="1:13" ht="172.2" x14ac:dyDescent="0.25">
      <c r="A74" s="5"/>
      <c r="B74" s="48" t="s">
        <v>1608</v>
      </c>
      <c r="C74" s="94" t="s">
        <v>1609</v>
      </c>
      <c r="D74" s="9" t="s">
        <v>74</v>
      </c>
      <c r="E74" s="49">
        <v>1</v>
      </c>
      <c r="F74" s="130" t="s">
        <v>1610</v>
      </c>
      <c r="G74" s="128"/>
      <c r="H74" s="128"/>
      <c r="I74" s="128"/>
      <c r="J74" s="128">
        <v>8454</v>
      </c>
      <c r="K74" s="128"/>
      <c r="L74" s="128"/>
      <c r="M74" s="128"/>
    </row>
    <row r="75" spans="1:13" ht="138" x14ac:dyDescent="0.25">
      <c r="A75" s="5"/>
      <c r="B75" s="48" t="s">
        <v>1611</v>
      </c>
      <c r="C75" s="94" t="s">
        <v>1612</v>
      </c>
      <c r="D75" s="9" t="s">
        <v>74</v>
      </c>
      <c r="E75" s="49">
        <v>1</v>
      </c>
      <c r="F75" s="130" t="s">
        <v>1613</v>
      </c>
      <c r="G75" s="128"/>
      <c r="H75" s="128"/>
      <c r="I75" s="128"/>
      <c r="J75" s="128">
        <v>3535</v>
      </c>
      <c r="K75" s="128"/>
      <c r="L75" s="128"/>
      <c r="M75" s="128"/>
    </row>
    <row r="76" spans="1:13" ht="51.6" x14ac:dyDescent="0.25">
      <c r="A76" s="5"/>
      <c r="B76" s="48" t="s">
        <v>1614</v>
      </c>
      <c r="C76" s="94" t="s">
        <v>1615</v>
      </c>
      <c r="D76" s="9" t="s">
        <v>74</v>
      </c>
      <c r="E76" s="49">
        <v>36</v>
      </c>
      <c r="F76" s="129">
        <v>17.45</v>
      </c>
      <c r="G76" s="128"/>
      <c r="H76" s="128"/>
      <c r="I76" s="128"/>
      <c r="J76" s="128">
        <v>628</v>
      </c>
      <c r="K76" s="128"/>
      <c r="L76" s="128"/>
      <c r="M76" s="128"/>
    </row>
    <row r="77" spans="1:13" ht="51.6" x14ac:dyDescent="0.25">
      <c r="A77" s="5"/>
      <c r="B77" s="48" t="s">
        <v>1616</v>
      </c>
      <c r="C77" s="94" t="s">
        <v>1617</v>
      </c>
      <c r="D77" s="9" t="s">
        <v>74</v>
      </c>
      <c r="E77" s="49">
        <v>32</v>
      </c>
      <c r="F77" s="129">
        <v>9.58</v>
      </c>
      <c r="G77" s="128"/>
      <c r="H77" s="128"/>
      <c r="I77" s="128"/>
      <c r="J77" s="128">
        <v>307</v>
      </c>
      <c r="K77" s="128"/>
      <c r="L77" s="128"/>
      <c r="M77" s="128"/>
    </row>
    <row r="78" spans="1:13" ht="64.8" x14ac:dyDescent="0.25">
      <c r="A78" s="5"/>
      <c r="B78" s="48" t="s">
        <v>1618</v>
      </c>
      <c r="C78" s="94" t="s">
        <v>1619</v>
      </c>
      <c r="D78" s="9" t="s">
        <v>69</v>
      </c>
      <c r="E78" s="47" t="s">
        <v>1620</v>
      </c>
      <c r="F78" s="129">
        <v>918.68</v>
      </c>
      <c r="G78" s="129">
        <v>632.48</v>
      </c>
      <c r="H78" s="129">
        <v>146.49</v>
      </c>
      <c r="I78" s="129">
        <v>2</v>
      </c>
      <c r="J78" s="128">
        <v>805</v>
      </c>
      <c r="K78" s="128">
        <v>554</v>
      </c>
      <c r="L78" s="128">
        <v>128</v>
      </c>
      <c r="M78" s="128">
        <v>2</v>
      </c>
    </row>
    <row r="79" spans="1:13" ht="59.4" x14ac:dyDescent="0.25">
      <c r="A79" s="5"/>
      <c r="B79" s="48" t="s">
        <v>1621</v>
      </c>
      <c r="C79" s="94" t="s">
        <v>1622</v>
      </c>
      <c r="D79" s="9" t="s">
        <v>71</v>
      </c>
      <c r="E79" s="47" t="s">
        <v>1620</v>
      </c>
      <c r="F79" s="129">
        <v>13506.5</v>
      </c>
      <c r="G79" s="128"/>
      <c r="H79" s="128"/>
      <c r="I79" s="128"/>
      <c r="J79" s="128">
        <v>11840</v>
      </c>
      <c r="K79" s="128"/>
      <c r="L79" s="128"/>
      <c r="M79" s="128"/>
    </row>
    <row r="80" spans="1:13" ht="64.8" x14ac:dyDescent="0.25">
      <c r="A80" s="5"/>
      <c r="B80" s="48" t="s">
        <v>1623</v>
      </c>
      <c r="C80" s="94" t="s">
        <v>1624</v>
      </c>
      <c r="D80" s="9" t="s">
        <v>69</v>
      </c>
      <c r="E80" s="47" t="s">
        <v>1625</v>
      </c>
      <c r="F80" s="129">
        <v>1711.14</v>
      </c>
      <c r="G80" s="129">
        <v>1025.21</v>
      </c>
      <c r="H80" s="129">
        <v>386.58</v>
      </c>
      <c r="I80" s="129">
        <v>2</v>
      </c>
      <c r="J80" s="128">
        <v>43</v>
      </c>
      <c r="K80" s="128">
        <v>26</v>
      </c>
      <c r="L80" s="128">
        <v>10</v>
      </c>
      <c r="M80" s="128"/>
    </row>
    <row r="81" spans="1:13" ht="59.4" x14ac:dyDescent="0.25">
      <c r="A81" s="5"/>
      <c r="B81" s="48" t="s">
        <v>1626</v>
      </c>
      <c r="C81" s="94" t="s">
        <v>95</v>
      </c>
      <c r="D81" s="9" t="s">
        <v>71</v>
      </c>
      <c r="E81" s="47" t="s">
        <v>1625</v>
      </c>
      <c r="F81" s="129">
        <v>13506.5</v>
      </c>
      <c r="G81" s="128"/>
      <c r="H81" s="128"/>
      <c r="I81" s="128"/>
      <c r="J81" s="128">
        <v>336</v>
      </c>
      <c r="K81" s="128"/>
      <c r="L81" s="128"/>
      <c r="M81" s="128"/>
    </row>
    <row r="82" spans="1:13" ht="99" x14ac:dyDescent="0.25">
      <c r="A82" s="5"/>
      <c r="B82" s="48" t="s">
        <v>1627</v>
      </c>
      <c r="C82" s="94" t="s">
        <v>1628</v>
      </c>
      <c r="D82" s="9" t="s">
        <v>1629</v>
      </c>
      <c r="E82" s="47" t="s">
        <v>1630</v>
      </c>
      <c r="F82" s="129">
        <v>6992.06</v>
      </c>
      <c r="G82" s="129">
        <v>2005.4</v>
      </c>
      <c r="H82" s="129">
        <v>4783.13</v>
      </c>
      <c r="I82" s="129">
        <v>381.99</v>
      </c>
      <c r="J82" s="128">
        <v>461</v>
      </c>
      <c r="K82" s="128">
        <v>132</v>
      </c>
      <c r="L82" s="128">
        <v>316</v>
      </c>
      <c r="M82" s="128">
        <v>25</v>
      </c>
    </row>
    <row r="83" spans="1:13" ht="68.400000000000006" x14ac:dyDescent="0.25">
      <c r="A83" s="5"/>
      <c r="B83" s="48" t="s">
        <v>1631</v>
      </c>
      <c r="C83" s="94" t="s">
        <v>1632</v>
      </c>
      <c r="D83" s="9" t="s">
        <v>71</v>
      </c>
      <c r="E83" s="47" t="s">
        <v>1633</v>
      </c>
      <c r="F83" s="129">
        <v>34560.01</v>
      </c>
      <c r="G83" s="128"/>
      <c r="H83" s="128"/>
      <c r="I83" s="128"/>
      <c r="J83" s="128">
        <v>609</v>
      </c>
      <c r="K83" s="128"/>
      <c r="L83" s="128"/>
      <c r="M83" s="128"/>
    </row>
    <row r="84" spans="1:13" ht="118.2" x14ac:dyDescent="0.25">
      <c r="A84" s="5"/>
      <c r="B84" s="48" t="s">
        <v>1634</v>
      </c>
      <c r="C84" s="94" t="s">
        <v>1635</v>
      </c>
      <c r="D84" s="9" t="s">
        <v>1629</v>
      </c>
      <c r="E84" s="47" t="s">
        <v>1636</v>
      </c>
      <c r="F84" s="129">
        <v>8434.11</v>
      </c>
      <c r="G84" s="129">
        <v>2466.1</v>
      </c>
      <c r="H84" s="129">
        <v>5591.02</v>
      </c>
      <c r="I84" s="129">
        <v>451.62</v>
      </c>
      <c r="J84" s="128">
        <v>5620</v>
      </c>
      <c r="K84" s="128">
        <v>1643</v>
      </c>
      <c r="L84" s="128">
        <v>3726</v>
      </c>
      <c r="M84" s="128">
        <v>301</v>
      </c>
    </row>
    <row r="85" spans="1:13" ht="70.8" x14ac:dyDescent="0.25">
      <c r="A85" s="5"/>
      <c r="B85" s="48" t="s">
        <v>1637</v>
      </c>
      <c r="C85" s="94" t="s">
        <v>1638</v>
      </c>
      <c r="D85" s="9" t="s">
        <v>71</v>
      </c>
      <c r="E85" s="47" t="s">
        <v>1639</v>
      </c>
      <c r="F85" s="129">
        <v>23414</v>
      </c>
      <c r="G85" s="128"/>
      <c r="H85" s="128"/>
      <c r="I85" s="128"/>
      <c r="J85" s="128">
        <v>8662</v>
      </c>
      <c r="K85" s="128"/>
      <c r="L85" s="128"/>
      <c r="M85" s="128"/>
    </row>
    <row r="86" spans="1:13" ht="68.400000000000006" x14ac:dyDescent="0.25">
      <c r="A86" s="5"/>
      <c r="B86" s="48" t="s">
        <v>1640</v>
      </c>
      <c r="C86" s="94" t="s">
        <v>1641</v>
      </c>
      <c r="D86" s="9" t="s">
        <v>71</v>
      </c>
      <c r="E86" s="47" t="s">
        <v>1642</v>
      </c>
      <c r="F86" s="129">
        <v>31968</v>
      </c>
      <c r="G86" s="128"/>
      <c r="H86" s="128"/>
      <c r="I86" s="128"/>
      <c r="J86" s="128">
        <v>109</v>
      </c>
      <c r="K86" s="128"/>
      <c r="L86" s="128"/>
      <c r="M86" s="128"/>
    </row>
    <row r="87" spans="1:13" ht="99" x14ac:dyDescent="0.25">
      <c r="A87" s="5"/>
      <c r="B87" s="48" t="s">
        <v>1643</v>
      </c>
      <c r="C87" s="94" t="s">
        <v>1644</v>
      </c>
      <c r="D87" s="9" t="s">
        <v>1629</v>
      </c>
      <c r="E87" s="47" t="s">
        <v>1645</v>
      </c>
      <c r="F87" s="129">
        <v>9626.3700000000008</v>
      </c>
      <c r="G87" s="129">
        <v>2723.55</v>
      </c>
      <c r="H87" s="129">
        <v>6552.91</v>
      </c>
      <c r="I87" s="129">
        <v>530.54999999999995</v>
      </c>
      <c r="J87" s="128">
        <v>603</v>
      </c>
      <c r="K87" s="128">
        <v>171</v>
      </c>
      <c r="L87" s="128">
        <v>411</v>
      </c>
      <c r="M87" s="128">
        <v>33</v>
      </c>
    </row>
    <row r="88" spans="1:13" ht="68.400000000000006" x14ac:dyDescent="0.25">
      <c r="A88" s="5"/>
      <c r="B88" s="48" t="s">
        <v>1646</v>
      </c>
      <c r="C88" s="94" t="s">
        <v>1647</v>
      </c>
      <c r="D88" s="9" t="s">
        <v>71</v>
      </c>
      <c r="E88" s="47" t="s">
        <v>1648</v>
      </c>
      <c r="F88" s="129">
        <v>21806.01</v>
      </c>
      <c r="G88" s="128"/>
      <c r="H88" s="128"/>
      <c r="I88" s="128"/>
      <c r="J88" s="128">
        <v>1802</v>
      </c>
      <c r="K88" s="128"/>
      <c r="L88" s="128"/>
      <c r="M88" s="128"/>
    </row>
    <row r="89" spans="1:13" ht="118.2" x14ac:dyDescent="0.25">
      <c r="A89" s="5"/>
      <c r="B89" s="48" t="s">
        <v>1649</v>
      </c>
      <c r="C89" s="94" t="s">
        <v>1650</v>
      </c>
      <c r="D89" s="9" t="s">
        <v>1629</v>
      </c>
      <c r="E89" s="47" t="s">
        <v>1651</v>
      </c>
      <c r="F89" s="129">
        <v>11154.05</v>
      </c>
      <c r="G89" s="129">
        <v>3224.9</v>
      </c>
      <c r="H89" s="129">
        <v>7372.81</v>
      </c>
      <c r="I89" s="129">
        <v>577.85</v>
      </c>
      <c r="J89" s="128">
        <v>5649</v>
      </c>
      <c r="K89" s="128">
        <v>1633</v>
      </c>
      <c r="L89" s="128">
        <v>3734</v>
      </c>
      <c r="M89" s="128">
        <v>293</v>
      </c>
    </row>
    <row r="90" spans="1:13" ht="82.2" x14ac:dyDescent="0.25">
      <c r="A90" s="5"/>
      <c r="B90" s="48" t="s">
        <v>1652</v>
      </c>
      <c r="C90" s="94" t="s">
        <v>1653</v>
      </c>
      <c r="D90" s="9" t="s">
        <v>71</v>
      </c>
      <c r="E90" s="47" t="s">
        <v>1654</v>
      </c>
      <c r="F90" s="129">
        <v>19974</v>
      </c>
      <c r="G90" s="128"/>
      <c r="H90" s="128"/>
      <c r="I90" s="128"/>
      <c r="J90" s="128">
        <v>13532</v>
      </c>
      <c r="K90" s="128"/>
      <c r="L90" s="128"/>
      <c r="M90" s="128"/>
    </row>
    <row r="91" spans="1:13" ht="118.2" x14ac:dyDescent="0.25">
      <c r="A91" s="5"/>
      <c r="B91" s="48" t="s">
        <v>1655</v>
      </c>
      <c r="C91" s="94" t="s">
        <v>1656</v>
      </c>
      <c r="D91" s="9" t="s">
        <v>1629</v>
      </c>
      <c r="E91" s="47" t="s">
        <v>1657</v>
      </c>
      <c r="F91" s="129">
        <v>12314.23</v>
      </c>
      <c r="G91" s="129">
        <v>3414.6</v>
      </c>
      <c r="H91" s="129">
        <v>8066.83</v>
      </c>
      <c r="I91" s="129">
        <v>637.41</v>
      </c>
      <c r="J91" s="128">
        <v>13590</v>
      </c>
      <c r="K91" s="128">
        <v>3768</v>
      </c>
      <c r="L91" s="128">
        <v>8903</v>
      </c>
      <c r="M91" s="128">
        <v>703</v>
      </c>
    </row>
    <row r="92" spans="1:13" ht="93.6" x14ac:dyDescent="0.25">
      <c r="A92" s="5"/>
      <c r="B92" s="48" t="s">
        <v>1658</v>
      </c>
      <c r="C92" s="94" t="s">
        <v>1659</v>
      </c>
      <c r="D92" s="9" t="s">
        <v>71</v>
      </c>
      <c r="E92" s="47" t="s">
        <v>1660</v>
      </c>
      <c r="F92" s="129">
        <v>18789</v>
      </c>
      <c r="G92" s="128"/>
      <c r="H92" s="128"/>
      <c r="I92" s="128"/>
      <c r="J92" s="128">
        <v>46119</v>
      </c>
      <c r="K92" s="128"/>
      <c r="L92" s="128"/>
      <c r="M92" s="128"/>
    </row>
    <row r="93" spans="1:13" ht="64.8" x14ac:dyDescent="0.25">
      <c r="A93" s="5"/>
      <c r="B93" s="48" t="s">
        <v>1661</v>
      </c>
      <c r="C93" s="94" t="s">
        <v>1662</v>
      </c>
      <c r="D93" s="9" t="s">
        <v>75</v>
      </c>
      <c r="E93" s="47" t="s">
        <v>564</v>
      </c>
      <c r="F93" s="129">
        <v>3740.47</v>
      </c>
      <c r="G93" s="129">
        <v>3089.4</v>
      </c>
      <c r="H93" s="129">
        <v>564.61</v>
      </c>
      <c r="I93" s="129">
        <v>89.55</v>
      </c>
      <c r="J93" s="128">
        <v>37</v>
      </c>
      <c r="K93" s="128">
        <v>31</v>
      </c>
      <c r="L93" s="128">
        <v>6</v>
      </c>
      <c r="M93" s="128">
        <v>1</v>
      </c>
    </row>
    <row r="94" spans="1:13" ht="57" x14ac:dyDescent="0.25">
      <c r="A94" s="5"/>
      <c r="B94" s="48" t="s">
        <v>1663</v>
      </c>
      <c r="C94" s="94" t="s">
        <v>1664</v>
      </c>
      <c r="D94" s="9" t="s">
        <v>72</v>
      </c>
      <c r="E94" s="49">
        <v>1</v>
      </c>
      <c r="F94" s="129">
        <v>32.82</v>
      </c>
      <c r="G94" s="128"/>
      <c r="H94" s="128"/>
      <c r="I94" s="128"/>
      <c r="J94" s="128">
        <v>33</v>
      </c>
      <c r="K94" s="128"/>
      <c r="L94" s="128"/>
      <c r="M94" s="128"/>
    </row>
    <row r="95" spans="1:13" ht="59.4" x14ac:dyDescent="0.25">
      <c r="A95" s="5"/>
      <c r="B95" s="48" t="s">
        <v>1665</v>
      </c>
      <c r="C95" s="94" t="s">
        <v>1666</v>
      </c>
      <c r="D95" s="9" t="s">
        <v>1667</v>
      </c>
      <c r="E95" s="47" t="s">
        <v>1668</v>
      </c>
      <c r="F95" s="129">
        <v>1428</v>
      </c>
      <c r="G95" s="128"/>
      <c r="H95" s="128"/>
      <c r="I95" s="128"/>
      <c r="J95" s="128">
        <v>60</v>
      </c>
      <c r="K95" s="128"/>
      <c r="L95" s="128"/>
      <c r="M95" s="128"/>
    </row>
    <row r="96" spans="1:13" ht="59.4" x14ac:dyDescent="0.25">
      <c r="A96" s="5"/>
      <c r="B96" s="48" t="s">
        <v>1669</v>
      </c>
      <c r="C96" s="94" t="s">
        <v>1670</v>
      </c>
      <c r="D96" s="9" t="s">
        <v>1667</v>
      </c>
      <c r="E96" s="47" t="s">
        <v>1671</v>
      </c>
      <c r="F96" s="129">
        <v>2975</v>
      </c>
      <c r="G96" s="128"/>
      <c r="H96" s="128"/>
      <c r="I96" s="128"/>
      <c r="J96" s="128">
        <v>36</v>
      </c>
      <c r="K96" s="128"/>
      <c r="L96" s="128"/>
      <c r="M96" s="128"/>
    </row>
    <row r="97" spans="1:13" ht="59.4" x14ac:dyDescent="0.25">
      <c r="A97" s="5"/>
      <c r="B97" s="48" t="s">
        <v>1672</v>
      </c>
      <c r="C97" s="94" t="s">
        <v>1673</v>
      </c>
      <c r="D97" s="9" t="s">
        <v>1667</v>
      </c>
      <c r="E97" s="47" t="s">
        <v>1674</v>
      </c>
      <c r="F97" s="129">
        <v>4760</v>
      </c>
      <c r="G97" s="128"/>
      <c r="H97" s="128"/>
      <c r="I97" s="128"/>
      <c r="J97" s="128">
        <v>119</v>
      </c>
      <c r="K97" s="128"/>
      <c r="L97" s="128"/>
      <c r="M97" s="128"/>
    </row>
    <row r="98" spans="1:13" ht="59.4" x14ac:dyDescent="0.25">
      <c r="A98" s="5"/>
      <c r="B98" s="48" t="s">
        <v>1675</v>
      </c>
      <c r="C98" s="94" t="s">
        <v>1676</v>
      </c>
      <c r="D98" s="9" t="s">
        <v>71</v>
      </c>
      <c r="E98" s="47" t="s">
        <v>1677</v>
      </c>
      <c r="F98" s="129">
        <v>12536.55</v>
      </c>
      <c r="G98" s="128"/>
      <c r="H98" s="128"/>
      <c r="I98" s="128"/>
      <c r="J98" s="128">
        <v>430</v>
      </c>
      <c r="K98" s="128"/>
      <c r="L98" s="128"/>
      <c r="M98" s="128"/>
    </row>
    <row r="99" spans="1:13" ht="59.4" x14ac:dyDescent="0.25">
      <c r="A99" s="5"/>
      <c r="B99" s="48" t="s">
        <v>1678</v>
      </c>
      <c r="C99" s="94" t="s">
        <v>1679</v>
      </c>
      <c r="D99" s="9" t="s">
        <v>71</v>
      </c>
      <c r="E99" s="47" t="s">
        <v>1680</v>
      </c>
      <c r="F99" s="129">
        <v>12718.24</v>
      </c>
      <c r="G99" s="128"/>
      <c r="H99" s="128"/>
      <c r="I99" s="128"/>
      <c r="J99" s="128">
        <v>356</v>
      </c>
      <c r="K99" s="128"/>
      <c r="L99" s="128"/>
      <c r="M99" s="128"/>
    </row>
    <row r="100" spans="1:13" ht="59.4" x14ac:dyDescent="0.25">
      <c r="A100" s="5"/>
      <c r="B100" s="48" t="s">
        <v>1681</v>
      </c>
      <c r="C100" s="94" t="s">
        <v>1682</v>
      </c>
      <c r="D100" s="9" t="s">
        <v>71</v>
      </c>
      <c r="E100" s="47" t="s">
        <v>1683</v>
      </c>
      <c r="F100" s="129">
        <v>13785.67</v>
      </c>
      <c r="G100" s="128"/>
      <c r="H100" s="128"/>
      <c r="I100" s="128"/>
      <c r="J100" s="128">
        <v>6</v>
      </c>
      <c r="K100" s="128"/>
      <c r="L100" s="128"/>
      <c r="M100" s="128"/>
    </row>
    <row r="101" spans="1:13" ht="59.4" x14ac:dyDescent="0.25">
      <c r="A101" s="5"/>
      <c r="B101" s="48" t="s">
        <v>1684</v>
      </c>
      <c r="C101" s="94" t="s">
        <v>1685</v>
      </c>
      <c r="D101" s="9" t="s">
        <v>71</v>
      </c>
      <c r="E101" s="47" t="s">
        <v>1686</v>
      </c>
      <c r="F101" s="129">
        <v>14444.22</v>
      </c>
      <c r="G101" s="128"/>
      <c r="H101" s="128"/>
      <c r="I101" s="128"/>
      <c r="J101" s="128">
        <v>2</v>
      </c>
      <c r="K101" s="128"/>
      <c r="L101" s="128"/>
      <c r="M101" s="128"/>
    </row>
    <row r="102" spans="1:13" ht="59.4" x14ac:dyDescent="0.25">
      <c r="A102" s="5"/>
      <c r="B102" s="48" t="s">
        <v>1687</v>
      </c>
      <c r="C102" s="94" t="s">
        <v>1688</v>
      </c>
      <c r="D102" s="9" t="s">
        <v>71</v>
      </c>
      <c r="E102" s="47" t="s">
        <v>1689</v>
      </c>
      <c r="F102" s="129">
        <v>19039.990000000002</v>
      </c>
      <c r="G102" s="128"/>
      <c r="H102" s="128"/>
      <c r="I102" s="128"/>
      <c r="J102" s="128">
        <v>4</v>
      </c>
      <c r="K102" s="128"/>
      <c r="L102" s="128"/>
      <c r="M102" s="128"/>
    </row>
    <row r="103" spans="1:13" ht="59.4" x14ac:dyDescent="0.25">
      <c r="A103" s="5"/>
      <c r="B103" s="48" t="s">
        <v>1690</v>
      </c>
      <c r="C103" s="94" t="s">
        <v>1691</v>
      </c>
      <c r="D103" s="9" t="s">
        <v>71</v>
      </c>
      <c r="E103" s="47" t="s">
        <v>1692</v>
      </c>
      <c r="F103" s="129">
        <v>18302.2</v>
      </c>
      <c r="G103" s="128"/>
      <c r="H103" s="128"/>
      <c r="I103" s="128"/>
      <c r="J103" s="128">
        <v>1</v>
      </c>
      <c r="K103" s="128"/>
      <c r="L103" s="128"/>
      <c r="M103" s="128"/>
    </row>
    <row r="104" spans="1:13" ht="59.4" x14ac:dyDescent="0.25">
      <c r="A104" s="5"/>
      <c r="B104" s="48" t="s">
        <v>1693</v>
      </c>
      <c r="C104" s="94" t="s">
        <v>1694</v>
      </c>
      <c r="D104" s="9" t="s">
        <v>71</v>
      </c>
      <c r="E104" s="47" t="s">
        <v>1695</v>
      </c>
      <c r="F104" s="129">
        <v>18059</v>
      </c>
      <c r="G104" s="128"/>
      <c r="H104" s="128"/>
      <c r="I104" s="128"/>
      <c r="J104" s="128">
        <v>182</v>
      </c>
      <c r="K104" s="128"/>
      <c r="L104" s="128"/>
      <c r="M104" s="128"/>
    </row>
    <row r="105" spans="1:13" ht="59.4" x14ac:dyDescent="0.25">
      <c r="A105" s="5"/>
      <c r="B105" s="48" t="s">
        <v>1696</v>
      </c>
      <c r="C105" s="94" t="s">
        <v>1697</v>
      </c>
      <c r="D105" s="9" t="s">
        <v>71</v>
      </c>
      <c r="E105" s="47" t="s">
        <v>1698</v>
      </c>
      <c r="F105" s="129">
        <v>16853.97</v>
      </c>
      <c r="G105" s="128"/>
      <c r="H105" s="128"/>
      <c r="I105" s="128"/>
      <c r="J105" s="128">
        <v>170</v>
      </c>
      <c r="K105" s="128"/>
      <c r="L105" s="128"/>
      <c r="M105" s="128"/>
    </row>
    <row r="106" spans="1:13" ht="70.8" x14ac:dyDescent="0.25">
      <c r="A106" s="5"/>
      <c r="B106" s="48" t="s">
        <v>1699</v>
      </c>
      <c r="C106" s="94" t="s">
        <v>1700</v>
      </c>
      <c r="D106" s="9" t="s">
        <v>78</v>
      </c>
      <c r="E106" s="47" t="s">
        <v>1701</v>
      </c>
      <c r="F106" s="129">
        <v>19.52</v>
      </c>
      <c r="G106" s="128"/>
      <c r="H106" s="128"/>
      <c r="I106" s="128"/>
      <c r="J106" s="128">
        <v>5</v>
      </c>
      <c r="K106" s="128"/>
      <c r="L106" s="128"/>
      <c r="M106" s="128"/>
    </row>
    <row r="107" spans="1:13" ht="59.4" x14ac:dyDescent="0.25">
      <c r="A107" s="5"/>
      <c r="B107" s="48" t="s">
        <v>1702</v>
      </c>
      <c r="C107" s="94" t="s">
        <v>1703</v>
      </c>
      <c r="D107" s="9" t="s">
        <v>71</v>
      </c>
      <c r="E107" s="47" t="s">
        <v>1704</v>
      </c>
      <c r="F107" s="129">
        <v>13432</v>
      </c>
      <c r="G107" s="128"/>
      <c r="H107" s="128"/>
      <c r="I107" s="128"/>
      <c r="J107" s="128">
        <v>9</v>
      </c>
      <c r="K107" s="128"/>
      <c r="L107" s="128"/>
      <c r="M107" s="128"/>
    </row>
    <row r="108" spans="1:13" ht="59.4" x14ac:dyDescent="0.25">
      <c r="A108" s="5"/>
      <c r="B108" s="48" t="s">
        <v>1705</v>
      </c>
      <c r="C108" s="94" t="s">
        <v>1706</v>
      </c>
      <c r="D108" s="9" t="s">
        <v>71</v>
      </c>
      <c r="E108" s="47" t="s">
        <v>1707</v>
      </c>
      <c r="F108" s="129">
        <v>14356.77</v>
      </c>
      <c r="G108" s="128"/>
      <c r="H108" s="128"/>
      <c r="I108" s="128"/>
      <c r="J108" s="128">
        <v>87</v>
      </c>
      <c r="K108" s="128"/>
      <c r="L108" s="128"/>
      <c r="M108" s="128"/>
    </row>
    <row r="109" spans="1:13" ht="59.4" x14ac:dyDescent="0.25">
      <c r="A109" s="5"/>
      <c r="B109" s="48" t="s">
        <v>1708</v>
      </c>
      <c r="C109" s="94" t="s">
        <v>1709</v>
      </c>
      <c r="D109" s="9" t="s">
        <v>57</v>
      </c>
      <c r="E109" s="49">
        <v>1</v>
      </c>
      <c r="F109" s="129">
        <v>23.09</v>
      </c>
      <c r="G109" s="128"/>
      <c r="H109" s="128"/>
      <c r="I109" s="128"/>
      <c r="J109" s="128">
        <v>23</v>
      </c>
      <c r="K109" s="128"/>
      <c r="L109" s="128"/>
      <c r="M109" s="128"/>
    </row>
    <row r="110" spans="1:13" ht="59.4" x14ac:dyDescent="0.25">
      <c r="A110" s="5"/>
      <c r="B110" s="48" t="s">
        <v>1710</v>
      </c>
      <c r="C110" s="94" t="s">
        <v>1711</v>
      </c>
      <c r="D110" s="9" t="s">
        <v>78</v>
      </c>
      <c r="E110" s="47" t="s">
        <v>1712</v>
      </c>
      <c r="F110" s="129">
        <v>47.5</v>
      </c>
      <c r="G110" s="128"/>
      <c r="H110" s="128"/>
      <c r="I110" s="128"/>
      <c r="J110" s="128">
        <v>6</v>
      </c>
      <c r="K110" s="128"/>
      <c r="L110" s="128"/>
      <c r="M110" s="128"/>
    </row>
    <row r="111" spans="1:13" ht="61.2" x14ac:dyDescent="0.25">
      <c r="A111" s="5"/>
      <c r="B111" s="48" t="s">
        <v>1713</v>
      </c>
      <c r="C111" s="94" t="s">
        <v>1714</v>
      </c>
      <c r="D111" s="9" t="s">
        <v>78</v>
      </c>
      <c r="E111" s="47" t="s">
        <v>1715</v>
      </c>
      <c r="F111" s="129">
        <v>11.54</v>
      </c>
      <c r="G111" s="128"/>
      <c r="H111" s="128"/>
      <c r="I111" s="128"/>
      <c r="J111" s="128">
        <v>37482</v>
      </c>
      <c r="K111" s="128"/>
      <c r="L111" s="128"/>
      <c r="M111" s="128"/>
    </row>
    <row r="112" spans="1:13" x14ac:dyDescent="0.25">
      <c r="A112" s="234" t="s">
        <v>1716</v>
      </c>
      <c r="B112" s="235"/>
      <c r="C112" s="235"/>
      <c r="D112" s="235"/>
      <c r="E112" s="235"/>
      <c r="F112" s="235"/>
      <c r="G112" s="235"/>
      <c r="H112" s="235"/>
      <c r="I112" s="235"/>
      <c r="J112" s="131">
        <v>6745154</v>
      </c>
      <c r="K112" s="128"/>
      <c r="L112" s="128"/>
      <c r="M112" s="128"/>
    </row>
    <row r="113" spans="1:13" x14ac:dyDescent="0.25">
      <c r="A113" s="241" t="s">
        <v>1717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</row>
    <row r="114" spans="1:13" ht="176.4" x14ac:dyDescent="0.25">
      <c r="A114" s="5"/>
      <c r="B114" s="48" t="s">
        <v>1718</v>
      </c>
      <c r="C114" s="94" t="s">
        <v>1719</v>
      </c>
      <c r="D114" s="9" t="s">
        <v>74</v>
      </c>
      <c r="E114" s="49">
        <v>2</v>
      </c>
      <c r="F114" s="130" t="s">
        <v>1720</v>
      </c>
      <c r="G114" s="128"/>
      <c r="H114" s="128"/>
      <c r="I114" s="128"/>
      <c r="J114" s="128">
        <v>67802</v>
      </c>
      <c r="K114" s="128"/>
      <c r="L114" s="128"/>
      <c r="M114" s="128"/>
    </row>
    <row r="115" spans="1:13" ht="177.6" x14ac:dyDescent="0.25">
      <c r="A115" s="5"/>
      <c r="B115" s="48" t="s">
        <v>1721</v>
      </c>
      <c r="C115" s="94" t="s">
        <v>1722</v>
      </c>
      <c r="D115" s="9" t="s">
        <v>58</v>
      </c>
      <c r="E115" s="49">
        <v>2</v>
      </c>
      <c r="F115" s="129">
        <v>631.32000000000005</v>
      </c>
      <c r="G115" s="129">
        <v>369.94</v>
      </c>
      <c r="H115" s="129">
        <v>96.59</v>
      </c>
      <c r="I115" s="129">
        <v>3.64</v>
      </c>
      <c r="J115" s="128">
        <v>1263</v>
      </c>
      <c r="K115" s="128">
        <v>740</v>
      </c>
      <c r="L115" s="128">
        <v>193</v>
      </c>
      <c r="M115" s="128">
        <v>7</v>
      </c>
    </row>
    <row r="116" spans="1:13" ht="176.4" x14ac:dyDescent="0.25">
      <c r="A116" s="5"/>
      <c r="B116" s="48" t="s">
        <v>1723</v>
      </c>
      <c r="C116" s="94" t="s">
        <v>1531</v>
      </c>
      <c r="D116" s="9" t="s">
        <v>74</v>
      </c>
      <c r="E116" s="49">
        <v>1</v>
      </c>
      <c r="F116" s="130" t="s">
        <v>1532</v>
      </c>
      <c r="G116" s="128"/>
      <c r="H116" s="128"/>
      <c r="I116" s="128"/>
      <c r="J116" s="128">
        <v>15389</v>
      </c>
      <c r="K116" s="128"/>
      <c r="L116" s="128"/>
      <c r="M116" s="128"/>
    </row>
    <row r="117" spans="1:13" ht="168" x14ac:dyDescent="0.25">
      <c r="A117" s="5"/>
      <c r="B117" s="48" t="s">
        <v>1528</v>
      </c>
      <c r="C117" s="94" t="s">
        <v>1724</v>
      </c>
      <c r="D117" s="9" t="s">
        <v>58</v>
      </c>
      <c r="E117" s="49">
        <v>1</v>
      </c>
      <c r="F117" s="129">
        <v>523.66999999999996</v>
      </c>
      <c r="G117" s="129">
        <v>312.04000000000002</v>
      </c>
      <c r="H117" s="129">
        <v>57.84</v>
      </c>
      <c r="I117" s="129">
        <v>1.37</v>
      </c>
      <c r="J117" s="128">
        <v>524</v>
      </c>
      <c r="K117" s="128">
        <v>312</v>
      </c>
      <c r="L117" s="128">
        <v>58</v>
      </c>
      <c r="M117" s="128">
        <v>1</v>
      </c>
    </row>
    <row r="118" spans="1:13" ht="189.6" x14ac:dyDescent="0.25">
      <c r="A118" s="5"/>
      <c r="B118" s="48" t="s">
        <v>1725</v>
      </c>
      <c r="C118" s="94" t="s">
        <v>1726</v>
      </c>
      <c r="D118" s="9" t="s">
        <v>74</v>
      </c>
      <c r="E118" s="49">
        <v>1</v>
      </c>
      <c r="F118" s="130" t="s">
        <v>1727</v>
      </c>
      <c r="G118" s="128"/>
      <c r="H118" s="128"/>
      <c r="I118" s="128"/>
      <c r="J118" s="128">
        <v>223411</v>
      </c>
      <c r="K118" s="128"/>
      <c r="L118" s="128"/>
      <c r="M118" s="128"/>
    </row>
    <row r="119" spans="1:13" ht="111" x14ac:dyDescent="0.25">
      <c r="A119" s="5"/>
      <c r="B119" s="48" t="s">
        <v>1728</v>
      </c>
      <c r="C119" s="94" t="s">
        <v>1729</v>
      </c>
      <c r="D119" s="9" t="s">
        <v>58</v>
      </c>
      <c r="E119" s="49">
        <v>1</v>
      </c>
      <c r="F119" s="129">
        <v>1414.99</v>
      </c>
      <c r="G119" s="129">
        <v>399.62</v>
      </c>
      <c r="H119" s="129">
        <v>503.88</v>
      </c>
      <c r="I119" s="129">
        <v>58.93</v>
      </c>
      <c r="J119" s="128">
        <v>1415</v>
      </c>
      <c r="K119" s="128">
        <v>400</v>
      </c>
      <c r="L119" s="128">
        <v>504</v>
      </c>
      <c r="M119" s="128">
        <v>59</v>
      </c>
    </row>
    <row r="120" spans="1:13" ht="189.6" x14ac:dyDescent="0.25">
      <c r="A120" s="5"/>
      <c r="B120" s="48" t="s">
        <v>1730</v>
      </c>
      <c r="C120" s="94" t="s">
        <v>1731</v>
      </c>
      <c r="D120" s="9" t="s">
        <v>74</v>
      </c>
      <c r="E120" s="49">
        <v>1</v>
      </c>
      <c r="F120" s="130" t="s">
        <v>1732</v>
      </c>
      <c r="G120" s="128"/>
      <c r="H120" s="128"/>
      <c r="I120" s="128"/>
      <c r="J120" s="128">
        <v>225113</v>
      </c>
      <c r="K120" s="128"/>
      <c r="L120" s="128"/>
      <c r="M120" s="128"/>
    </row>
    <row r="121" spans="1:13" ht="111" x14ac:dyDescent="0.25">
      <c r="A121" s="5"/>
      <c r="B121" s="48" t="s">
        <v>1728</v>
      </c>
      <c r="C121" s="94" t="s">
        <v>1729</v>
      </c>
      <c r="D121" s="9" t="s">
        <v>58</v>
      </c>
      <c r="E121" s="49">
        <v>1</v>
      </c>
      <c r="F121" s="129">
        <v>1414.99</v>
      </c>
      <c r="G121" s="129">
        <v>399.62</v>
      </c>
      <c r="H121" s="129">
        <v>503.88</v>
      </c>
      <c r="I121" s="129">
        <v>58.93</v>
      </c>
      <c r="J121" s="128">
        <v>1415</v>
      </c>
      <c r="K121" s="128">
        <v>400</v>
      </c>
      <c r="L121" s="128">
        <v>504</v>
      </c>
      <c r="M121" s="128">
        <v>59</v>
      </c>
    </row>
    <row r="122" spans="1:13" ht="166.8" x14ac:dyDescent="0.25">
      <c r="A122" s="5"/>
      <c r="B122" s="48" t="s">
        <v>1733</v>
      </c>
      <c r="C122" s="94" t="s">
        <v>1734</v>
      </c>
      <c r="D122" s="9" t="s">
        <v>74</v>
      </c>
      <c r="E122" s="49">
        <v>2</v>
      </c>
      <c r="F122" s="130" t="s">
        <v>1735</v>
      </c>
      <c r="G122" s="128"/>
      <c r="H122" s="128"/>
      <c r="I122" s="128"/>
      <c r="J122" s="128">
        <v>148909</v>
      </c>
      <c r="K122" s="128"/>
      <c r="L122" s="128"/>
      <c r="M122" s="128"/>
    </row>
    <row r="123" spans="1:13" ht="130.19999999999999" x14ac:dyDescent="0.25">
      <c r="A123" s="5"/>
      <c r="B123" s="48" t="s">
        <v>1544</v>
      </c>
      <c r="C123" s="94" t="s">
        <v>1736</v>
      </c>
      <c r="D123" s="9" t="s">
        <v>58</v>
      </c>
      <c r="E123" s="49">
        <v>2</v>
      </c>
      <c r="F123" s="129">
        <v>1405.62</v>
      </c>
      <c r="G123" s="129">
        <v>525.70000000000005</v>
      </c>
      <c r="H123" s="129">
        <v>648.41999999999996</v>
      </c>
      <c r="I123" s="129">
        <v>74.22</v>
      </c>
      <c r="J123" s="128">
        <v>2811</v>
      </c>
      <c r="K123" s="128">
        <v>1051</v>
      </c>
      <c r="L123" s="128">
        <v>1297</v>
      </c>
      <c r="M123" s="128">
        <v>148</v>
      </c>
    </row>
    <row r="124" spans="1:13" ht="178.2" x14ac:dyDescent="0.25">
      <c r="A124" s="5"/>
      <c r="B124" s="48" t="s">
        <v>1737</v>
      </c>
      <c r="C124" s="94" t="s">
        <v>1738</v>
      </c>
      <c r="D124" s="9" t="s">
        <v>74</v>
      </c>
      <c r="E124" s="49">
        <v>2</v>
      </c>
      <c r="F124" s="130" t="s">
        <v>1739</v>
      </c>
      <c r="G124" s="128"/>
      <c r="H124" s="128"/>
      <c r="I124" s="128"/>
      <c r="J124" s="128">
        <v>355851</v>
      </c>
      <c r="K124" s="128"/>
      <c r="L124" s="128"/>
      <c r="M124" s="128"/>
    </row>
    <row r="125" spans="1:13" ht="63" x14ac:dyDescent="0.25">
      <c r="A125" s="5"/>
      <c r="B125" s="48" t="s">
        <v>1740</v>
      </c>
      <c r="C125" s="94" t="s">
        <v>1741</v>
      </c>
      <c r="D125" s="9" t="s">
        <v>58</v>
      </c>
      <c r="E125" s="49">
        <v>2</v>
      </c>
      <c r="F125" s="129">
        <v>1106.25</v>
      </c>
      <c r="G125" s="129">
        <v>392.2</v>
      </c>
      <c r="H125" s="129">
        <v>514.04</v>
      </c>
      <c r="I125" s="129">
        <v>56.85</v>
      </c>
      <c r="J125" s="128">
        <v>2213</v>
      </c>
      <c r="K125" s="128">
        <v>784</v>
      </c>
      <c r="L125" s="128">
        <v>1028</v>
      </c>
      <c r="M125" s="128">
        <v>114</v>
      </c>
    </row>
    <row r="126" spans="1:13" ht="160.80000000000001" x14ac:dyDescent="0.25">
      <c r="A126" s="5"/>
      <c r="B126" s="48" t="s">
        <v>1742</v>
      </c>
      <c r="C126" s="94" t="s">
        <v>1743</v>
      </c>
      <c r="D126" s="9" t="s">
        <v>74</v>
      </c>
      <c r="E126" s="49">
        <v>1</v>
      </c>
      <c r="F126" s="128"/>
      <c r="G126" s="128"/>
      <c r="H126" s="128"/>
      <c r="I126" s="128"/>
      <c r="J126" s="128">
        <v>1317</v>
      </c>
      <c r="K126" s="128"/>
      <c r="L126" s="128"/>
      <c r="M126" s="128"/>
    </row>
    <row r="127" spans="1:13" ht="237.6" x14ac:dyDescent="0.25">
      <c r="A127" s="5"/>
      <c r="B127" s="48" t="s">
        <v>1744</v>
      </c>
      <c r="C127" s="94" t="s">
        <v>1745</v>
      </c>
      <c r="D127" s="9" t="s">
        <v>74</v>
      </c>
      <c r="E127" s="49">
        <v>2</v>
      </c>
      <c r="F127" s="130" t="s">
        <v>1746</v>
      </c>
      <c r="G127" s="128"/>
      <c r="H127" s="128"/>
      <c r="I127" s="128"/>
      <c r="J127" s="128">
        <v>227850</v>
      </c>
      <c r="K127" s="128"/>
      <c r="L127" s="128"/>
      <c r="M127" s="128"/>
    </row>
    <row r="128" spans="1:13" ht="130.19999999999999" x14ac:dyDescent="0.25">
      <c r="A128" s="5"/>
      <c r="B128" s="48" t="s">
        <v>1747</v>
      </c>
      <c r="C128" s="94" t="s">
        <v>1748</v>
      </c>
      <c r="D128" s="9" t="s">
        <v>58</v>
      </c>
      <c r="E128" s="49">
        <v>2</v>
      </c>
      <c r="F128" s="129">
        <v>1386.83</v>
      </c>
      <c r="G128" s="129">
        <v>494.96</v>
      </c>
      <c r="H128" s="129">
        <v>230.39</v>
      </c>
      <c r="I128" s="129">
        <v>19.66</v>
      </c>
      <c r="J128" s="128">
        <v>2774</v>
      </c>
      <c r="K128" s="128">
        <v>990</v>
      </c>
      <c r="L128" s="128">
        <v>461</v>
      </c>
      <c r="M128" s="128">
        <v>39</v>
      </c>
    </row>
    <row r="129" spans="1:13" ht="72.599999999999994" x14ac:dyDescent="0.25">
      <c r="A129" s="5"/>
      <c r="B129" s="48" t="s">
        <v>1749</v>
      </c>
      <c r="C129" s="94" t="s">
        <v>1750</v>
      </c>
      <c r="D129" s="9" t="s">
        <v>69</v>
      </c>
      <c r="E129" s="49">
        <v>1.4</v>
      </c>
      <c r="F129" s="129">
        <v>10032.51</v>
      </c>
      <c r="G129" s="129">
        <v>1243.8900000000001</v>
      </c>
      <c r="H129" s="129">
        <v>2064.75</v>
      </c>
      <c r="I129" s="129">
        <v>163.80000000000001</v>
      </c>
      <c r="J129" s="128">
        <v>14046</v>
      </c>
      <c r="K129" s="128">
        <v>1741</v>
      </c>
      <c r="L129" s="128">
        <v>2891</v>
      </c>
      <c r="M129" s="128">
        <v>229</v>
      </c>
    </row>
    <row r="130" spans="1:13" ht="53.4" x14ac:dyDescent="0.25">
      <c r="A130" s="5"/>
      <c r="B130" s="48" t="s">
        <v>1751</v>
      </c>
      <c r="C130" s="94" t="s">
        <v>1752</v>
      </c>
      <c r="D130" s="9" t="s">
        <v>58</v>
      </c>
      <c r="E130" s="49">
        <v>1</v>
      </c>
      <c r="F130" s="129">
        <v>1633.51</v>
      </c>
      <c r="G130" s="129">
        <v>574.54</v>
      </c>
      <c r="H130" s="129">
        <v>323.5</v>
      </c>
      <c r="I130" s="129">
        <v>29.48</v>
      </c>
      <c r="J130" s="128">
        <v>1634</v>
      </c>
      <c r="K130" s="128">
        <v>575</v>
      </c>
      <c r="L130" s="128">
        <v>324</v>
      </c>
      <c r="M130" s="128">
        <v>29</v>
      </c>
    </row>
    <row r="131" spans="1:13" ht="72.599999999999994" x14ac:dyDescent="0.25">
      <c r="A131" s="5"/>
      <c r="B131" s="48" t="s">
        <v>1753</v>
      </c>
      <c r="C131" s="94" t="s">
        <v>1754</v>
      </c>
      <c r="D131" s="9" t="s">
        <v>69</v>
      </c>
      <c r="E131" s="49">
        <v>1.4</v>
      </c>
      <c r="F131" s="129">
        <v>10032.51</v>
      </c>
      <c r="G131" s="129">
        <v>1243.8900000000001</v>
      </c>
      <c r="H131" s="129">
        <v>2064.75</v>
      </c>
      <c r="I131" s="129">
        <v>163.80000000000001</v>
      </c>
      <c r="J131" s="128">
        <v>14046</v>
      </c>
      <c r="K131" s="128">
        <v>1741</v>
      </c>
      <c r="L131" s="128">
        <v>2891</v>
      </c>
      <c r="M131" s="128">
        <v>229</v>
      </c>
    </row>
    <row r="132" spans="1:13" ht="53.4" x14ac:dyDescent="0.25">
      <c r="A132" s="5"/>
      <c r="B132" s="48" t="s">
        <v>1751</v>
      </c>
      <c r="C132" s="94" t="s">
        <v>1752</v>
      </c>
      <c r="D132" s="9" t="s">
        <v>58</v>
      </c>
      <c r="E132" s="49">
        <v>1</v>
      </c>
      <c r="F132" s="129">
        <v>1633.51</v>
      </c>
      <c r="G132" s="129">
        <v>574.54</v>
      </c>
      <c r="H132" s="129">
        <v>323.5</v>
      </c>
      <c r="I132" s="129">
        <v>29.48</v>
      </c>
      <c r="J132" s="128">
        <v>1634</v>
      </c>
      <c r="K132" s="128">
        <v>575</v>
      </c>
      <c r="L132" s="128">
        <v>324</v>
      </c>
      <c r="M132" s="128">
        <v>29</v>
      </c>
    </row>
    <row r="133" spans="1:13" ht="72.599999999999994" x14ac:dyDescent="0.25">
      <c r="A133" s="5"/>
      <c r="B133" s="48" t="s">
        <v>1755</v>
      </c>
      <c r="C133" s="94" t="s">
        <v>1756</v>
      </c>
      <c r="D133" s="9" t="s">
        <v>69</v>
      </c>
      <c r="E133" s="49">
        <v>1.4</v>
      </c>
      <c r="F133" s="129">
        <v>10032.51</v>
      </c>
      <c r="G133" s="129">
        <v>1243.8900000000001</v>
      </c>
      <c r="H133" s="129">
        <v>2064.75</v>
      </c>
      <c r="I133" s="129">
        <v>163.80000000000001</v>
      </c>
      <c r="J133" s="128">
        <v>14046</v>
      </c>
      <c r="K133" s="128">
        <v>1741</v>
      </c>
      <c r="L133" s="128">
        <v>2891</v>
      </c>
      <c r="M133" s="128">
        <v>229</v>
      </c>
    </row>
    <row r="134" spans="1:13" ht="53.4" x14ac:dyDescent="0.25">
      <c r="A134" s="5"/>
      <c r="B134" s="48" t="s">
        <v>1751</v>
      </c>
      <c r="C134" s="94" t="s">
        <v>1752</v>
      </c>
      <c r="D134" s="9" t="s">
        <v>58</v>
      </c>
      <c r="E134" s="49">
        <v>1</v>
      </c>
      <c r="F134" s="129">
        <v>1633.51</v>
      </c>
      <c r="G134" s="129">
        <v>574.54</v>
      </c>
      <c r="H134" s="129">
        <v>323.5</v>
      </c>
      <c r="I134" s="129">
        <v>29.48</v>
      </c>
      <c r="J134" s="128">
        <v>1634</v>
      </c>
      <c r="K134" s="128">
        <v>575</v>
      </c>
      <c r="L134" s="128">
        <v>324</v>
      </c>
      <c r="M134" s="128">
        <v>29</v>
      </c>
    </row>
    <row r="135" spans="1:13" ht="63" x14ac:dyDescent="0.25">
      <c r="A135" s="5"/>
      <c r="B135" s="48" t="s">
        <v>1757</v>
      </c>
      <c r="C135" s="94" t="s">
        <v>1758</v>
      </c>
      <c r="D135" s="9" t="s">
        <v>74</v>
      </c>
      <c r="E135" s="49">
        <v>6</v>
      </c>
      <c r="F135" s="129">
        <v>8183.66</v>
      </c>
      <c r="G135" s="128"/>
      <c r="H135" s="128"/>
      <c r="I135" s="128"/>
      <c r="J135" s="128">
        <v>49102</v>
      </c>
      <c r="K135" s="128"/>
      <c r="L135" s="128"/>
      <c r="M135" s="128"/>
    </row>
    <row r="136" spans="1:13" ht="85.8" x14ac:dyDescent="0.25">
      <c r="A136" s="5"/>
      <c r="B136" s="48" t="s">
        <v>1759</v>
      </c>
      <c r="C136" s="94" t="s">
        <v>1760</v>
      </c>
      <c r="D136" s="9" t="s">
        <v>58</v>
      </c>
      <c r="E136" s="49">
        <v>6</v>
      </c>
      <c r="F136" s="129">
        <v>413.42</v>
      </c>
      <c r="G136" s="129">
        <v>104.88</v>
      </c>
      <c r="H136" s="129">
        <v>254.1</v>
      </c>
      <c r="I136" s="129">
        <v>25.84</v>
      </c>
      <c r="J136" s="128">
        <v>2481</v>
      </c>
      <c r="K136" s="128">
        <v>629</v>
      </c>
      <c r="L136" s="128">
        <v>1525</v>
      </c>
      <c r="M136" s="128">
        <v>155</v>
      </c>
    </row>
    <row r="137" spans="1:13" ht="63" x14ac:dyDescent="0.25">
      <c r="A137" s="5"/>
      <c r="B137" s="48" t="s">
        <v>1761</v>
      </c>
      <c r="C137" s="94" t="s">
        <v>1762</v>
      </c>
      <c r="D137" s="9" t="s">
        <v>74</v>
      </c>
      <c r="E137" s="49">
        <v>7</v>
      </c>
      <c r="F137" s="129">
        <v>6583.85</v>
      </c>
      <c r="G137" s="128"/>
      <c r="H137" s="128"/>
      <c r="I137" s="128"/>
      <c r="J137" s="128">
        <v>46087</v>
      </c>
      <c r="K137" s="128"/>
      <c r="L137" s="128"/>
      <c r="M137" s="128"/>
    </row>
    <row r="138" spans="1:13" ht="76.2" x14ac:dyDescent="0.25">
      <c r="A138" s="5"/>
      <c r="B138" s="48" t="s">
        <v>1763</v>
      </c>
      <c r="C138" s="94" t="s">
        <v>1764</v>
      </c>
      <c r="D138" s="9" t="s">
        <v>58</v>
      </c>
      <c r="E138" s="49">
        <v>7</v>
      </c>
      <c r="F138" s="129">
        <v>289.01</v>
      </c>
      <c r="G138" s="129">
        <v>79.81</v>
      </c>
      <c r="H138" s="129">
        <v>183.43</v>
      </c>
      <c r="I138" s="129">
        <v>18.75</v>
      </c>
      <c r="J138" s="128">
        <v>2023</v>
      </c>
      <c r="K138" s="128">
        <v>559</v>
      </c>
      <c r="L138" s="128">
        <v>1284</v>
      </c>
      <c r="M138" s="128">
        <v>131</v>
      </c>
    </row>
    <row r="139" spans="1:13" ht="63" x14ac:dyDescent="0.25">
      <c r="A139" s="5"/>
      <c r="B139" s="48" t="s">
        <v>1765</v>
      </c>
      <c r="C139" s="94" t="s">
        <v>1766</v>
      </c>
      <c r="D139" s="9" t="s">
        <v>74</v>
      </c>
      <c r="E139" s="49">
        <v>1</v>
      </c>
      <c r="F139" s="129">
        <v>2663.25</v>
      </c>
      <c r="G139" s="128"/>
      <c r="H139" s="128"/>
      <c r="I139" s="128"/>
      <c r="J139" s="128">
        <v>2663</v>
      </c>
      <c r="K139" s="128"/>
      <c r="L139" s="128"/>
      <c r="M139" s="128"/>
    </row>
    <row r="140" spans="1:13" ht="76.2" x14ac:dyDescent="0.25">
      <c r="A140" s="5"/>
      <c r="B140" s="48" t="s">
        <v>1767</v>
      </c>
      <c r="C140" s="94" t="s">
        <v>1768</v>
      </c>
      <c r="D140" s="9" t="s">
        <v>58</v>
      </c>
      <c r="E140" s="49">
        <v>1</v>
      </c>
      <c r="F140" s="129">
        <v>191.78</v>
      </c>
      <c r="G140" s="129">
        <v>60.57</v>
      </c>
      <c r="H140" s="129">
        <v>113.86</v>
      </c>
      <c r="I140" s="129">
        <v>11.65</v>
      </c>
      <c r="J140" s="128">
        <v>192</v>
      </c>
      <c r="K140" s="128">
        <v>61</v>
      </c>
      <c r="L140" s="128">
        <v>114</v>
      </c>
      <c r="M140" s="128">
        <v>12</v>
      </c>
    </row>
    <row r="141" spans="1:13" ht="74.400000000000006" x14ac:dyDescent="0.25">
      <c r="A141" s="5"/>
      <c r="B141" s="48" t="s">
        <v>1769</v>
      </c>
      <c r="C141" s="94" t="s">
        <v>1770</v>
      </c>
      <c r="D141" s="9" t="s">
        <v>74</v>
      </c>
      <c r="E141" s="49">
        <v>1</v>
      </c>
      <c r="F141" s="129">
        <v>279.23</v>
      </c>
      <c r="G141" s="128"/>
      <c r="H141" s="128"/>
      <c r="I141" s="128"/>
      <c r="J141" s="128">
        <v>279</v>
      </c>
      <c r="K141" s="128"/>
      <c r="L141" s="128"/>
      <c r="M141" s="128"/>
    </row>
    <row r="142" spans="1:13" ht="76.2" x14ac:dyDescent="0.25">
      <c r="A142" s="5"/>
      <c r="B142" s="48" t="s">
        <v>1771</v>
      </c>
      <c r="C142" s="94" t="s">
        <v>1772</v>
      </c>
      <c r="D142" s="9" t="s">
        <v>58</v>
      </c>
      <c r="E142" s="49">
        <v>1</v>
      </c>
      <c r="F142" s="129">
        <v>43.61</v>
      </c>
      <c r="G142" s="129">
        <v>40.65</v>
      </c>
      <c r="H142" s="128"/>
      <c r="I142" s="128"/>
      <c r="J142" s="128">
        <v>44</v>
      </c>
      <c r="K142" s="128">
        <v>41</v>
      </c>
      <c r="L142" s="128"/>
      <c r="M142" s="128"/>
    </row>
    <row r="143" spans="1:13" ht="51.6" x14ac:dyDescent="0.25">
      <c r="A143" s="5"/>
      <c r="B143" s="48" t="s">
        <v>1773</v>
      </c>
      <c r="C143" s="94" t="s">
        <v>1774</v>
      </c>
      <c r="D143" s="9" t="s">
        <v>74</v>
      </c>
      <c r="E143" s="49">
        <v>2</v>
      </c>
      <c r="F143" s="129">
        <v>2341.13</v>
      </c>
      <c r="G143" s="128"/>
      <c r="H143" s="128"/>
      <c r="I143" s="128"/>
      <c r="J143" s="128">
        <v>4682</v>
      </c>
      <c r="K143" s="128"/>
      <c r="L143" s="128"/>
      <c r="M143" s="128"/>
    </row>
    <row r="144" spans="1:13" ht="76.2" x14ac:dyDescent="0.25">
      <c r="A144" s="5"/>
      <c r="B144" s="48" t="s">
        <v>1775</v>
      </c>
      <c r="C144" s="94" t="s">
        <v>1776</v>
      </c>
      <c r="D144" s="9" t="s">
        <v>58</v>
      </c>
      <c r="E144" s="49">
        <v>2</v>
      </c>
      <c r="F144" s="129">
        <v>413.42</v>
      </c>
      <c r="G144" s="129">
        <v>104.88</v>
      </c>
      <c r="H144" s="129">
        <v>254.1</v>
      </c>
      <c r="I144" s="129">
        <v>25.84</v>
      </c>
      <c r="J144" s="128">
        <v>827</v>
      </c>
      <c r="K144" s="128">
        <v>210</v>
      </c>
      <c r="L144" s="128">
        <v>508</v>
      </c>
      <c r="M144" s="128">
        <v>52</v>
      </c>
    </row>
    <row r="145" spans="1:13" ht="51.6" x14ac:dyDescent="0.25">
      <c r="A145" s="5"/>
      <c r="B145" s="48" t="s">
        <v>1777</v>
      </c>
      <c r="C145" s="94" t="s">
        <v>1551</v>
      </c>
      <c r="D145" s="9" t="s">
        <v>74</v>
      </c>
      <c r="E145" s="49">
        <v>1</v>
      </c>
      <c r="F145" s="129">
        <v>4008.9</v>
      </c>
      <c r="G145" s="128"/>
      <c r="H145" s="128"/>
      <c r="I145" s="128"/>
      <c r="J145" s="128">
        <v>4009</v>
      </c>
      <c r="K145" s="128"/>
      <c r="L145" s="128"/>
      <c r="M145" s="128"/>
    </row>
    <row r="146" spans="1:13" ht="76.2" x14ac:dyDescent="0.25">
      <c r="A146" s="5"/>
      <c r="B146" s="48" t="s">
        <v>1778</v>
      </c>
      <c r="C146" s="94" t="s">
        <v>1553</v>
      </c>
      <c r="D146" s="9" t="s">
        <v>58</v>
      </c>
      <c r="E146" s="49">
        <v>1</v>
      </c>
      <c r="F146" s="129">
        <v>112.92</v>
      </c>
      <c r="G146" s="129">
        <v>47.29</v>
      </c>
      <c r="H146" s="129">
        <v>59.84</v>
      </c>
      <c r="I146" s="129">
        <v>6.19</v>
      </c>
      <c r="J146" s="128">
        <v>113</v>
      </c>
      <c r="K146" s="128">
        <v>47</v>
      </c>
      <c r="L146" s="128">
        <v>60</v>
      </c>
      <c r="M146" s="128">
        <v>6</v>
      </c>
    </row>
    <row r="147" spans="1:13" ht="84" x14ac:dyDescent="0.25">
      <c r="A147" s="5"/>
      <c r="B147" s="48" t="s">
        <v>1779</v>
      </c>
      <c r="C147" s="94" t="s">
        <v>1780</v>
      </c>
      <c r="D147" s="9" t="s">
        <v>74</v>
      </c>
      <c r="E147" s="49">
        <v>4</v>
      </c>
      <c r="F147" s="129">
        <v>6841.93</v>
      </c>
      <c r="G147" s="128"/>
      <c r="H147" s="128"/>
      <c r="I147" s="128"/>
      <c r="J147" s="128">
        <v>27368</v>
      </c>
      <c r="K147" s="128"/>
      <c r="L147" s="128"/>
      <c r="M147" s="128"/>
    </row>
    <row r="148" spans="1:13" ht="76.2" x14ac:dyDescent="0.25">
      <c r="A148" s="5"/>
      <c r="B148" s="48" t="s">
        <v>1781</v>
      </c>
      <c r="C148" s="94" t="s">
        <v>1782</v>
      </c>
      <c r="D148" s="9" t="s">
        <v>58</v>
      </c>
      <c r="E148" s="49">
        <v>4</v>
      </c>
      <c r="F148" s="129">
        <v>413.42</v>
      </c>
      <c r="G148" s="129">
        <v>104.88</v>
      </c>
      <c r="H148" s="129">
        <v>254.1</v>
      </c>
      <c r="I148" s="129">
        <v>25.84</v>
      </c>
      <c r="J148" s="128">
        <v>1654</v>
      </c>
      <c r="K148" s="128">
        <v>420</v>
      </c>
      <c r="L148" s="128">
        <v>1016</v>
      </c>
      <c r="M148" s="128">
        <v>103</v>
      </c>
    </row>
    <row r="149" spans="1:13" ht="84" x14ac:dyDescent="0.25">
      <c r="A149" s="5"/>
      <c r="B149" s="48" t="s">
        <v>1783</v>
      </c>
      <c r="C149" s="94" t="s">
        <v>1784</v>
      </c>
      <c r="D149" s="9" t="s">
        <v>74</v>
      </c>
      <c r="E149" s="49">
        <v>4</v>
      </c>
      <c r="F149" s="129">
        <v>4271.16</v>
      </c>
      <c r="G149" s="128"/>
      <c r="H149" s="128"/>
      <c r="I149" s="128"/>
      <c r="J149" s="128">
        <v>17085</v>
      </c>
      <c r="K149" s="128"/>
      <c r="L149" s="128"/>
      <c r="M149" s="128"/>
    </row>
    <row r="150" spans="1:13" ht="76.2" x14ac:dyDescent="0.25">
      <c r="A150" s="5"/>
      <c r="B150" s="48" t="s">
        <v>1785</v>
      </c>
      <c r="C150" s="94" t="s">
        <v>1786</v>
      </c>
      <c r="D150" s="9" t="s">
        <v>58</v>
      </c>
      <c r="E150" s="49">
        <v>4</v>
      </c>
      <c r="F150" s="129">
        <v>289.01</v>
      </c>
      <c r="G150" s="129">
        <v>79.81</v>
      </c>
      <c r="H150" s="129">
        <v>183.43</v>
      </c>
      <c r="I150" s="129">
        <v>18.75</v>
      </c>
      <c r="J150" s="128">
        <v>1156</v>
      </c>
      <c r="K150" s="128">
        <v>319</v>
      </c>
      <c r="L150" s="128">
        <v>734</v>
      </c>
      <c r="M150" s="128">
        <v>75</v>
      </c>
    </row>
    <row r="151" spans="1:13" ht="61.2" x14ac:dyDescent="0.25">
      <c r="A151" s="5"/>
      <c r="B151" s="48" t="s">
        <v>1787</v>
      </c>
      <c r="C151" s="94" t="s">
        <v>1788</v>
      </c>
      <c r="D151" s="9" t="s">
        <v>74</v>
      </c>
      <c r="E151" s="49">
        <v>11</v>
      </c>
      <c r="F151" s="129">
        <v>1092.67</v>
      </c>
      <c r="G151" s="128"/>
      <c r="H151" s="128"/>
      <c r="I151" s="128"/>
      <c r="J151" s="128">
        <v>12019</v>
      </c>
      <c r="K151" s="128"/>
      <c r="L151" s="128"/>
      <c r="M151" s="128"/>
    </row>
    <row r="152" spans="1:13" ht="85.8" x14ac:dyDescent="0.25">
      <c r="A152" s="5"/>
      <c r="B152" s="48" t="s">
        <v>1789</v>
      </c>
      <c r="C152" s="94" t="s">
        <v>1790</v>
      </c>
      <c r="D152" s="9" t="s">
        <v>58</v>
      </c>
      <c r="E152" s="49">
        <v>11</v>
      </c>
      <c r="F152" s="129">
        <v>191.78</v>
      </c>
      <c r="G152" s="129">
        <v>60.57</v>
      </c>
      <c r="H152" s="129">
        <v>113.86</v>
      </c>
      <c r="I152" s="129">
        <v>11.65</v>
      </c>
      <c r="J152" s="128">
        <v>2110</v>
      </c>
      <c r="K152" s="128">
        <v>666</v>
      </c>
      <c r="L152" s="128">
        <v>1252</v>
      </c>
      <c r="M152" s="128">
        <v>128</v>
      </c>
    </row>
    <row r="153" spans="1:13" ht="61.2" x14ac:dyDescent="0.25">
      <c r="A153" s="5"/>
      <c r="B153" s="48" t="s">
        <v>1791</v>
      </c>
      <c r="C153" s="94" t="s">
        <v>1792</v>
      </c>
      <c r="D153" s="9" t="s">
        <v>74</v>
      </c>
      <c r="E153" s="49">
        <v>4</v>
      </c>
      <c r="F153" s="129">
        <v>907.36</v>
      </c>
      <c r="G153" s="128"/>
      <c r="H153" s="128"/>
      <c r="I153" s="128"/>
      <c r="J153" s="128">
        <v>3629</v>
      </c>
      <c r="K153" s="128"/>
      <c r="L153" s="128"/>
      <c r="M153" s="128"/>
    </row>
    <row r="154" spans="1:13" ht="76.2" x14ac:dyDescent="0.25">
      <c r="A154" s="5"/>
      <c r="B154" s="48" t="s">
        <v>1793</v>
      </c>
      <c r="C154" s="94" t="s">
        <v>1565</v>
      </c>
      <c r="D154" s="9" t="s">
        <v>58</v>
      </c>
      <c r="E154" s="49">
        <v>4</v>
      </c>
      <c r="F154" s="129">
        <v>180.32</v>
      </c>
      <c r="G154" s="129">
        <v>59.08</v>
      </c>
      <c r="H154" s="129">
        <v>111.04</v>
      </c>
      <c r="I154" s="129">
        <v>11.47</v>
      </c>
      <c r="J154" s="128">
        <v>721</v>
      </c>
      <c r="K154" s="128">
        <v>236</v>
      </c>
      <c r="L154" s="128">
        <v>444</v>
      </c>
      <c r="M154" s="128">
        <v>46</v>
      </c>
    </row>
    <row r="155" spans="1:13" ht="61.2" x14ac:dyDescent="0.25">
      <c r="A155" s="5"/>
      <c r="B155" s="48" t="s">
        <v>1794</v>
      </c>
      <c r="C155" s="94" t="s">
        <v>1795</v>
      </c>
      <c r="D155" s="9" t="s">
        <v>74</v>
      </c>
      <c r="E155" s="49">
        <v>6</v>
      </c>
      <c r="F155" s="129">
        <v>510.25</v>
      </c>
      <c r="G155" s="128"/>
      <c r="H155" s="128"/>
      <c r="I155" s="128"/>
      <c r="J155" s="128">
        <v>3062</v>
      </c>
      <c r="K155" s="128"/>
      <c r="L155" s="128"/>
      <c r="M155" s="128"/>
    </row>
    <row r="156" spans="1:13" ht="76.2" x14ac:dyDescent="0.25">
      <c r="A156" s="5"/>
      <c r="B156" s="48" t="s">
        <v>1796</v>
      </c>
      <c r="C156" s="94" t="s">
        <v>1797</v>
      </c>
      <c r="D156" s="9" t="s">
        <v>58</v>
      </c>
      <c r="E156" s="49">
        <v>6</v>
      </c>
      <c r="F156" s="129">
        <v>112.92</v>
      </c>
      <c r="G156" s="129">
        <v>47.29</v>
      </c>
      <c r="H156" s="129">
        <v>59.84</v>
      </c>
      <c r="I156" s="129">
        <v>6.19</v>
      </c>
      <c r="J156" s="128">
        <v>678</v>
      </c>
      <c r="K156" s="128">
        <v>284</v>
      </c>
      <c r="L156" s="128">
        <v>359</v>
      </c>
      <c r="M156" s="128">
        <v>37</v>
      </c>
    </row>
    <row r="157" spans="1:13" ht="61.2" x14ac:dyDescent="0.25">
      <c r="A157" s="5"/>
      <c r="B157" s="48" t="s">
        <v>1798</v>
      </c>
      <c r="C157" s="94" t="s">
        <v>1799</v>
      </c>
      <c r="D157" s="9" t="s">
        <v>74</v>
      </c>
      <c r="E157" s="49">
        <v>2</v>
      </c>
      <c r="F157" s="129">
        <v>469.87</v>
      </c>
      <c r="G157" s="128"/>
      <c r="H157" s="128"/>
      <c r="I157" s="128"/>
      <c r="J157" s="128">
        <v>940</v>
      </c>
      <c r="K157" s="128"/>
      <c r="L157" s="128"/>
      <c r="M157" s="128"/>
    </row>
    <row r="158" spans="1:13" ht="76.2" x14ac:dyDescent="0.25">
      <c r="A158" s="5"/>
      <c r="B158" s="48" t="s">
        <v>1800</v>
      </c>
      <c r="C158" s="94" t="s">
        <v>1561</v>
      </c>
      <c r="D158" s="9" t="s">
        <v>58</v>
      </c>
      <c r="E158" s="49">
        <v>2</v>
      </c>
      <c r="F158" s="129">
        <v>49.66</v>
      </c>
      <c r="G158" s="129">
        <v>43.36</v>
      </c>
      <c r="H158" s="129">
        <v>1.0900000000000001</v>
      </c>
      <c r="I158" s="128"/>
      <c r="J158" s="128">
        <v>99</v>
      </c>
      <c r="K158" s="128">
        <v>87</v>
      </c>
      <c r="L158" s="128">
        <v>2</v>
      </c>
      <c r="M158" s="128"/>
    </row>
    <row r="159" spans="1:13" ht="72.599999999999994" x14ac:dyDescent="0.25">
      <c r="A159" s="5"/>
      <c r="B159" s="48" t="s">
        <v>1801</v>
      </c>
      <c r="C159" s="94" t="s">
        <v>1802</v>
      </c>
      <c r="D159" s="9" t="s">
        <v>74</v>
      </c>
      <c r="E159" s="49">
        <v>4</v>
      </c>
      <c r="F159" s="129">
        <v>286.02999999999997</v>
      </c>
      <c r="G159" s="128"/>
      <c r="H159" s="128"/>
      <c r="I159" s="128"/>
      <c r="J159" s="128">
        <v>1144</v>
      </c>
      <c r="K159" s="128"/>
      <c r="L159" s="128"/>
      <c r="M159" s="128"/>
    </row>
    <row r="160" spans="1:13" ht="76.2" x14ac:dyDescent="0.25">
      <c r="A160" s="5"/>
      <c r="B160" s="48" t="s">
        <v>1803</v>
      </c>
      <c r="C160" s="94" t="s">
        <v>1804</v>
      </c>
      <c r="D160" s="9" t="s">
        <v>58</v>
      </c>
      <c r="E160" s="49">
        <v>4</v>
      </c>
      <c r="F160" s="129">
        <v>191.78</v>
      </c>
      <c r="G160" s="129">
        <v>60.57</v>
      </c>
      <c r="H160" s="129">
        <v>113.86</v>
      </c>
      <c r="I160" s="129">
        <v>11.65</v>
      </c>
      <c r="J160" s="128">
        <v>767</v>
      </c>
      <c r="K160" s="128">
        <v>242</v>
      </c>
      <c r="L160" s="128">
        <v>455</v>
      </c>
      <c r="M160" s="128">
        <v>47</v>
      </c>
    </row>
    <row r="161" spans="1:13" ht="51.6" x14ac:dyDescent="0.25">
      <c r="A161" s="5"/>
      <c r="B161" s="48" t="s">
        <v>1805</v>
      </c>
      <c r="C161" s="94" t="s">
        <v>1806</v>
      </c>
      <c r="D161" s="9" t="s">
        <v>74</v>
      </c>
      <c r="E161" s="49">
        <v>48</v>
      </c>
      <c r="F161" s="129">
        <v>221.29</v>
      </c>
      <c r="G161" s="128"/>
      <c r="H161" s="128"/>
      <c r="I161" s="128"/>
      <c r="J161" s="128">
        <v>10622</v>
      </c>
      <c r="K161" s="128"/>
      <c r="L161" s="128"/>
      <c r="M161" s="128"/>
    </row>
    <row r="162" spans="1:13" ht="95.4" x14ac:dyDescent="0.25">
      <c r="A162" s="5"/>
      <c r="B162" s="48" t="s">
        <v>1583</v>
      </c>
      <c r="C162" s="94" t="s">
        <v>1807</v>
      </c>
      <c r="D162" s="9" t="s">
        <v>58</v>
      </c>
      <c r="E162" s="49">
        <v>48</v>
      </c>
      <c r="F162" s="129">
        <v>75.11</v>
      </c>
      <c r="G162" s="129">
        <v>65.040000000000006</v>
      </c>
      <c r="H162" s="129">
        <v>5.0199999999999996</v>
      </c>
      <c r="I162" s="128"/>
      <c r="J162" s="128">
        <v>3605</v>
      </c>
      <c r="K162" s="128">
        <v>3122</v>
      </c>
      <c r="L162" s="128">
        <v>241</v>
      </c>
      <c r="M162" s="128"/>
    </row>
    <row r="163" spans="1:13" ht="51.6" x14ac:dyDescent="0.25">
      <c r="A163" s="5"/>
      <c r="B163" s="48" t="s">
        <v>1808</v>
      </c>
      <c r="C163" s="94" t="s">
        <v>1809</v>
      </c>
      <c r="D163" s="9" t="s">
        <v>74</v>
      </c>
      <c r="E163" s="49">
        <v>2</v>
      </c>
      <c r="F163" s="129">
        <v>287.61</v>
      </c>
      <c r="G163" s="128"/>
      <c r="H163" s="128"/>
      <c r="I163" s="128"/>
      <c r="J163" s="128">
        <v>575</v>
      </c>
      <c r="K163" s="128"/>
      <c r="L163" s="128"/>
      <c r="M163" s="128"/>
    </row>
    <row r="164" spans="1:13" ht="76.2" x14ac:dyDescent="0.25">
      <c r="A164" s="5"/>
      <c r="B164" s="48" t="s">
        <v>1810</v>
      </c>
      <c r="C164" s="94" t="s">
        <v>1811</v>
      </c>
      <c r="D164" s="9" t="s">
        <v>58</v>
      </c>
      <c r="E164" s="49">
        <v>2</v>
      </c>
      <c r="F164" s="129">
        <v>76.64</v>
      </c>
      <c r="G164" s="129">
        <v>65.040000000000006</v>
      </c>
      <c r="H164" s="129">
        <v>5.0199999999999996</v>
      </c>
      <c r="I164" s="128"/>
      <c r="J164" s="128">
        <v>153</v>
      </c>
      <c r="K164" s="128">
        <v>130</v>
      </c>
      <c r="L164" s="128">
        <v>10</v>
      </c>
      <c r="M164" s="128"/>
    </row>
    <row r="165" spans="1:13" ht="51.6" x14ac:dyDescent="0.25">
      <c r="A165" s="5"/>
      <c r="B165" s="48" t="s">
        <v>1812</v>
      </c>
      <c r="C165" s="94" t="s">
        <v>1813</v>
      </c>
      <c r="D165" s="9" t="s">
        <v>74</v>
      </c>
      <c r="E165" s="49">
        <v>3</v>
      </c>
      <c r="F165" s="129">
        <v>378.88</v>
      </c>
      <c r="G165" s="128"/>
      <c r="H165" s="128"/>
      <c r="I165" s="128"/>
      <c r="J165" s="128">
        <v>1137</v>
      </c>
      <c r="K165" s="128"/>
      <c r="L165" s="128"/>
      <c r="M165" s="128"/>
    </row>
    <row r="166" spans="1:13" ht="76.2" x14ac:dyDescent="0.25">
      <c r="A166" s="5"/>
      <c r="B166" s="48" t="s">
        <v>1814</v>
      </c>
      <c r="C166" s="94" t="s">
        <v>1815</v>
      </c>
      <c r="D166" s="9" t="s">
        <v>58</v>
      </c>
      <c r="E166" s="49">
        <v>3</v>
      </c>
      <c r="F166" s="129">
        <v>78.23</v>
      </c>
      <c r="G166" s="129">
        <v>65.040000000000006</v>
      </c>
      <c r="H166" s="129">
        <v>5.0199999999999996</v>
      </c>
      <c r="I166" s="128"/>
      <c r="J166" s="128">
        <v>235</v>
      </c>
      <c r="K166" s="128">
        <v>195</v>
      </c>
      <c r="L166" s="128">
        <v>15</v>
      </c>
      <c r="M166" s="128"/>
    </row>
    <row r="167" spans="1:13" ht="84" x14ac:dyDescent="0.25">
      <c r="A167" s="5"/>
      <c r="B167" s="48" t="s">
        <v>1816</v>
      </c>
      <c r="C167" s="94" t="s">
        <v>1582</v>
      </c>
      <c r="D167" s="9" t="s">
        <v>74</v>
      </c>
      <c r="E167" s="49">
        <v>16</v>
      </c>
      <c r="F167" s="129">
        <v>17.75</v>
      </c>
      <c r="G167" s="128"/>
      <c r="H167" s="128"/>
      <c r="I167" s="128"/>
      <c r="J167" s="128">
        <v>284</v>
      </c>
      <c r="K167" s="128"/>
      <c r="L167" s="128"/>
      <c r="M167" s="128"/>
    </row>
    <row r="168" spans="1:13" ht="95.4" x14ac:dyDescent="0.25">
      <c r="A168" s="5"/>
      <c r="B168" s="48" t="s">
        <v>1583</v>
      </c>
      <c r="C168" s="94" t="s">
        <v>1817</v>
      </c>
      <c r="D168" s="9" t="s">
        <v>58</v>
      </c>
      <c r="E168" s="49">
        <v>16</v>
      </c>
      <c r="F168" s="129">
        <v>75.11</v>
      </c>
      <c r="G168" s="129">
        <v>65.040000000000006</v>
      </c>
      <c r="H168" s="129">
        <v>5.0199999999999996</v>
      </c>
      <c r="I168" s="128"/>
      <c r="J168" s="128">
        <v>1202</v>
      </c>
      <c r="K168" s="128">
        <v>1041</v>
      </c>
      <c r="L168" s="128">
        <v>80</v>
      </c>
      <c r="M168" s="128"/>
    </row>
    <row r="169" spans="1:13" ht="247.2" x14ac:dyDescent="0.25">
      <c r="A169" s="5"/>
      <c r="B169" s="48" t="s">
        <v>1818</v>
      </c>
      <c r="C169" s="94" t="s">
        <v>1589</v>
      </c>
      <c r="D169" s="9" t="s">
        <v>74</v>
      </c>
      <c r="E169" s="49">
        <v>15</v>
      </c>
      <c r="F169" s="128"/>
      <c r="G169" s="128"/>
      <c r="H169" s="128"/>
      <c r="I169" s="128"/>
      <c r="J169" s="128">
        <v>1771</v>
      </c>
      <c r="K169" s="128"/>
      <c r="L169" s="128"/>
      <c r="M169" s="128"/>
    </row>
    <row r="170" spans="1:13" ht="87.6" x14ac:dyDescent="0.25">
      <c r="A170" s="5"/>
      <c r="B170" s="48" t="s">
        <v>1819</v>
      </c>
      <c r="C170" s="94" t="s">
        <v>1820</v>
      </c>
      <c r="D170" s="9" t="s">
        <v>58</v>
      </c>
      <c r="E170" s="49">
        <v>15</v>
      </c>
      <c r="F170" s="129">
        <v>12.94</v>
      </c>
      <c r="G170" s="129">
        <v>12.69</v>
      </c>
      <c r="H170" s="128"/>
      <c r="I170" s="128"/>
      <c r="J170" s="128">
        <v>194</v>
      </c>
      <c r="K170" s="128">
        <v>190</v>
      </c>
      <c r="L170" s="128"/>
      <c r="M170" s="128"/>
    </row>
    <row r="171" spans="1:13" ht="46.2" x14ac:dyDescent="0.25">
      <c r="A171" s="5"/>
      <c r="B171" s="48" t="s">
        <v>1821</v>
      </c>
      <c r="C171" s="94" t="s">
        <v>1822</v>
      </c>
      <c r="D171" s="9" t="s">
        <v>78</v>
      </c>
      <c r="E171" s="47" t="s">
        <v>1823</v>
      </c>
      <c r="F171" s="129">
        <v>47.5</v>
      </c>
      <c r="G171" s="128"/>
      <c r="H171" s="128"/>
      <c r="I171" s="128"/>
      <c r="J171" s="128">
        <v>19</v>
      </c>
      <c r="K171" s="128"/>
      <c r="L171" s="128"/>
      <c r="M171" s="128"/>
    </row>
    <row r="172" spans="1:13" ht="51.6" x14ac:dyDescent="0.25">
      <c r="A172" s="5"/>
      <c r="B172" s="48" t="s">
        <v>1824</v>
      </c>
      <c r="C172" s="94" t="s">
        <v>1825</v>
      </c>
      <c r="D172" s="9" t="s">
        <v>74</v>
      </c>
      <c r="E172" s="49">
        <v>2</v>
      </c>
      <c r="F172" s="129">
        <v>505.06</v>
      </c>
      <c r="G172" s="128"/>
      <c r="H172" s="128"/>
      <c r="I172" s="128"/>
      <c r="J172" s="128">
        <v>1010</v>
      </c>
      <c r="K172" s="128"/>
      <c r="L172" s="128"/>
      <c r="M172" s="128"/>
    </row>
    <row r="173" spans="1:13" ht="59.4" x14ac:dyDescent="0.25">
      <c r="A173" s="5"/>
      <c r="B173" s="48" t="s">
        <v>1826</v>
      </c>
      <c r="C173" s="94" t="s">
        <v>1827</v>
      </c>
      <c r="D173" s="9" t="s">
        <v>77</v>
      </c>
      <c r="E173" s="47" t="s">
        <v>164</v>
      </c>
      <c r="F173" s="129">
        <v>3444.75</v>
      </c>
      <c r="G173" s="129">
        <v>886.17</v>
      </c>
      <c r="H173" s="129">
        <v>492.2</v>
      </c>
      <c r="I173" s="128"/>
      <c r="J173" s="128">
        <v>69</v>
      </c>
      <c r="K173" s="128">
        <v>18</v>
      </c>
      <c r="L173" s="128">
        <v>10</v>
      </c>
      <c r="M173" s="128"/>
    </row>
    <row r="174" spans="1:13" ht="46.2" x14ac:dyDescent="0.25">
      <c r="A174" s="5"/>
      <c r="B174" s="48" t="s">
        <v>1828</v>
      </c>
      <c r="C174" s="94" t="s">
        <v>1599</v>
      </c>
      <c r="D174" s="9" t="s">
        <v>57</v>
      </c>
      <c r="E174" s="49">
        <v>-2</v>
      </c>
      <c r="F174" s="129">
        <v>9.4</v>
      </c>
      <c r="G174" s="128"/>
      <c r="H174" s="128"/>
      <c r="I174" s="128"/>
      <c r="J174" s="128">
        <v>-19</v>
      </c>
      <c r="K174" s="128"/>
      <c r="L174" s="128"/>
      <c r="M174" s="128"/>
    </row>
    <row r="175" spans="1:13" ht="40.200000000000003" x14ac:dyDescent="0.25">
      <c r="A175" s="5"/>
      <c r="B175" s="48" t="s">
        <v>1829</v>
      </c>
      <c r="C175" s="94" t="s">
        <v>1830</v>
      </c>
      <c r="D175" s="9" t="s">
        <v>74</v>
      </c>
      <c r="E175" s="49">
        <v>2</v>
      </c>
      <c r="F175" s="129">
        <v>113.09</v>
      </c>
      <c r="G175" s="128"/>
      <c r="H175" s="128"/>
      <c r="I175" s="128"/>
      <c r="J175" s="128">
        <v>226</v>
      </c>
      <c r="K175" s="128"/>
      <c r="L175" s="128"/>
      <c r="M175" s="128"/>
    </row>
    <row r="176" spans="1:13" ht="40.200000000000003" x14ac:dyDescent="0.25">
      <c r="A176" s="5"/>
      <c r="B176" s="48" t="s">
        <v>1831</v>
      </c>
      <c r="C176" s="94" t="s">
        <v>1832</v>
      </c>
      <c r="D176" s="9" t="s">
        <v>74</v>
      </c>
      <c r="E176" s="49">
        <v>2</v>
      </c>
      <c r="F176" s="129">
        <v>49.39</v>
      </c>
      <c r="G176" s="128"/>
      <c r="H176" s="128"/>
      <c r="I176" s="128"/>
      <c r="J176" s="128">
        <v>99</v>
      </c>
      <c r="K176" s="128"/>
      <c r="L176" s="128"/>
      <c r="M176" s="128"/>
    </row>
    <row r="177" spans="1:13" ht="61.2" x14ac:dyDescent="0.25">
      <c r="A177" s="5"/>
      <c r="B177" s="48" t="s">
        <v>1833</v>
      </c>
      <c r="C177" s="94" t="s">
        <v>1834</v>
      </c>
      <c r="D177" s="9" t="s">
        <v>74</v>
      </c>
      <c r="E177" s="49">
        <v>1</v>
      </c>
      <c r="F177" s="129">
        <v>103.53</v>
      </c>
      <c r="G177" s="128"/>
      <c r="H177" s="128"/>
      <c r="I177" s="128"/>
      <c r="J177" s="128">
        <v>104</v>
      </c>
      <c r="K177" s="128"/>
      <c r="L177" s="128"/>
      <c r="M177" s="128"/>
    </row>
    <row r="178" spans="1:13" ht="61.2" x14ac:dyDescent="0.25">
      <c r="A178" s="5"/>
      <c r="B178" s="48" t="s">
        <v>1835</v>
      </c>
      <c r="C178" s="94" t="s">
        <v>1836</v>
      </c>
      <c r="D178" s="9" t="s">
        <v>74</v>
      </c>
      <c r="E178" s="49">
        <v>7</v>
      </c>
      <c r="F178" s="129">
        <v>14.05</v>
      </c>
      <c r="G178" s="128"/>
      <c r="H178" s="128"/>
      <c r="I178" s="128"/>
      <c r="J178" s="128">
        <v>98</v>
      </c>
      <c r="K178" s="128"/>
      <c r="L178" s="128"/>
      <c r="M178" s="128"/>
    </row>
    <row r="179" spans="1:13" ht="53.4" x14ac:dyDescent="0.25">
      <c r="A179" s="5"/>
      <c r="B179" s="48" t="s">
        <v>132</v>
      </c>
      <c r="C179" s="94" t="s">
        <v>1837</v>
      </c>
      <c r="D179" s="9" t="s">
        <v>58</v>
      </c>
      <c r="E179" s="49">
        <v>7</v>
      </c>
      <c r="F179" s="129">
        <v>15.88</v>
      </c>
      <c r="G179" s="129">
        <v>14.39</v>
      </c>
      <c r="H179" s="128"/>
      <c r="I179" s="128"/>
      <c r="J179" s="128">
        <v>111</v>
      </c>
      <c r="K179" s="128">
        <v>101</v>
      </c>
      <c r="L179" s="128"/>
      <c r="M179" s="128"/>
    </row>
    <row r="180" spans="1:13" ht="49.8" x14ac:dyDescent="0.25">
      <c r="A180" s="5"/>
      <c r="B180" s="48" t="s">
        <v>1838</v>
      </c>
      <c r="C180" s="94" t="s">
        <v>1839</v>
      </c>
      <c r="D180" s="9" t="s">
        <v>74</v>
      </c>
      <c r="E180" s="49">
        <v>7</v>
      </c>
      <c r="F180" s="129">
        <v>20.71</v>
      </c>
      <c r="G180" s="128"/>
      <c r="H180" s="128"/>
      <c r="I180" s="128"/>
      <c r="J180" s="128">
        <v>145</v>
      </c>
      <c r="K180" s="128"/>
      <c r="L180" s="128"/>
      <c r="M180" s="128"/>
    </row>
    <row r="181" spans="1:13" ht="61.2" x14ac:dyDescent="0.25">
      <c r="A181" s="5"/>
      <c r="B181" s="48" t="s">
        <v>1840</v>
      </c>
      <c r="C181" s="94" t="s">
        <v>1841</v>
      </c>
      <c r="D181" s="9" t="s">
        <v>74</v>
      </c>
      <c r="E181" s="49">
        <v>7</v>
      </c>
      <c r="F181" s="129">
        <v>13.31</v>
      </c>
      <c r="G181" s="128"/>
      <c r="H181" s="128"/>
      <c r="I181" s="128"/>
      <c r="J181" s="128">
        <v>93</v>
      </c>
      <c r="K181" s="128"/>
      <c r="L181" s="128"/>
      <c r="M181" s="128"/>
    </row>
    <row r="182" spans="1:13" ht="61.2" x14ac:dyDescent="0.25">
      <c r="A182" s="5"/>
      <c r="B182" s="48" t="s">
        <v>1842</v>
      </c>
      <c r="C182" s="94" t="s">
        <v>1843</v>
      </c>
      <c r="D182" s="9" t="s">
        <v>77</v>
      </c>
      <c r="E182" s="47" t="s">
        <v>1084</v>
      </c>
      <c r="F182" s="129">
        <v>1607.75</v>
      </c>
      <c r="G182" s="129">
        <v>886.17</v>
      </c>
      <c r="H182" s="129">
        <v>492.2</v>
      </c>
      <c r="I182" s="128"/>
      <c r="J182" s="128">
        <v>113</v>
      </c>
      <c r="K182" s="128">
        <v>62</v>
      </c>
      <c r="L182" s="128">
        <v>34</v>
      </c>
      <c r="M182" s="128"/>
    </row>
    <row r="183" spans="1:13" ht="19.2" x14ac:dyDescent="0.25">
      <c r="A183" s="77" t="s">
        <v>94</v>
      </c>
      <c r="B183" s="78" t="s">
        <v>1598</v>
      </c>
      <c r="C183" s="79" t="s">
        <v>1599</v>
      </c>
      <c r="D183" s="77" t="s">
        <v>57</v>
      </c>
      <c r="E183" s="80" t="s">
        <v>1844</v>
      </c>
      <c r="F183" s="132">
        <v>9.4</v>
      </c>
      <c r="G183" s="128"/>
      <c r="H183" s="128"/>
      <c r="I183" s="128"/>
      <c r="J183" s="133">
        <v>65.8</v>
      </c>
      <c r="K183" s="128"/>
      <c r="L183" s="128"/>
      <c r="M183" s="128"/>
    </row>
    <row r="184" spans="1:13" ht="19.2" x14ac:dyDescent="0.25">
      <c r="A184" s="77" t="s">
        <v>94</v>
      </c>
      <c r="B184" s="78" t="s">
        <v>1601</v>
      </c>
      <c r="C184" s="79" t="s">
        <v>1602</v>
      </c>
      <c r="D184" s="77" t="s">
        <v>57</v>
      </c>
      <c r="E184" s="80" t="s">
        <v>1844</v>
      </c>
      <c r="F184" s="132">
        <v>3.57</v>
      </c>
      <c r="G184" s="128"/>
      <c r="H184" s="128"/>
      <c r="I184" s="128"/>
      <c r="J184" s="133">
        <v>24.99</v>
      </c>
      <c r="K184" s="128"/>
      <c r="L184" s="128"/>
      <c r="M184" s="128"/>
    </row>
    <row r="185" spans="1:13" ht="19.2" x14ac:dyDescent="0.25">
      <c r="A185" s="77" t="s">
        <v>94</v>
      </c>
      <c r="B185" s="78" t="s">
        <v>1603</v>
      </c>
      <c r="C185" s="79" t="s">
        <v>1604</v>
      </c>
      <c r="D185" s="77" t="s">
        <v>57</v>
      </c>
      <c r="E185" s="80" t="s">
        <v>1844</v>
      </c>
      <c r="F185" s="132">
        <v>5.4</v>
      </c>
      <c r="G185" s="128"/>
      <c r="H185" s="128"/>
      <c r="I185" s="128"/>
      <c r="J185" s="133">
        <v>37.799999999999997</v>
      </c>
      <c r="K185" s="128"/>
      <c r="L185" s="128"/>
      <c r="M185" s="128"/>
    </row>
    <row r="186" spans="1:13" ht="40.200000000000003" x14ac:dyDescent="0.25">
      <c r="A186" s="5"/>
      <c r="B186" s="48" t="s">
        <v>1845</v>
      </c>
      <c r="C186" s="94" t="s">
        <v>1846</v>
      </c>
      <c r="D186" s="9" t="s">
        <v>74</v>
      </c>
      <c r="E186" s="49">
        <v>7</v>
      </c>
      <c r="F186" s="129">
        <v>52.88</v>
      </c>
      <c r="G186" s="128"/>
      <c r="H186" s="128"/>
      <c r="I186" s="128"/>
      <c r="J186" s="128">
        <v>370</v>
      </c>
      <c r="K186" s="128"/>
      <c r="L186" s="128"/>
      <c r="M186" s="128"/>
    </row>
    <row r="187" spans="1:13" ht="99" x14ac:dyDescent="0.25">
      <c r="A187" s="5"/>
      <c r="B187" s="48" t="s">
        <v>1847</v>
      </c>
      <c r="C187" s="94" t="s">
        <v>1848</v>
      </c>
      <c r="D187" s="9" t="s">
        <v>1629</v>
      </c>
      <c r="E187" s="47" t="s">
        <v>1849</v>
      </c>
      <c r="F187" s="129">
        <v>17813.03</v>
      </c>
      <c r="G187" s="129">
        <v>5352.25</v>
      </c>
      <c r="H187" s="129">
        <v>9406.5400000000009</v>
      </c>
      <c r="I187" s="129">
        <v>696.79</v>
      </c>
      <c r="J187" s="128">
        <v>142</v>
      </c>
      <c r="K187" s="128">
        <v>43</v>
      </c>
      <c r="L187" s="128">
        <v>75</v>
      </c>
      <c r="M187" s="128">
        <v>6</v>
      </c>
    </row>
    <row r="188" spans="1:13" ht="68.400000000000006" x14ac:dyDescent="0.25">
      <c r="A188" s="5"/>
      <c r="B188" s="48" t="s">
        <v>1850</v>
      </c>
      <c r="C188" s="94" t="s">
        <v>1851</v>
      </c>
      <c r="D188" s="9" t="s">
        <v>71</v>
      </c>
      <c r="E188" s="47" t="s">
        <v>1852</v>
      </c>
      <c r="F188" s="129">
        <v>17086.009999999998</v>
      </c>
      <c r="G188" s="128"/>
      <c r="H188" s="128"/>
      <c r="I188" s="128"/>
      <c r="J188" s="128">
        <v>1630</v>
      </c>
      <c r="K188" s="128"/>
      <c r="L188" s="128"/>
      <c r="M188" s="128"/>
    </row>
    <row r="189" spans="1:13" ht="118.2" x14ac:dyDescent="0.25">
      <c r="A189" s="5"/>
      <c r="B189" s="48" t="s">
        <v>1853</v>
      </c>
      <c r="C189" s="94" t="s">
        <v>1854</v>
      </c>
      <c r="D189" s="9" t="s">
        <v>1629</v>
      </c>
      <c r="E189" s="47" t="s">
        <v>1855</v>
      </c>
      <c r="F189" s="129">
        <v>15010.73</v>
      </c>
      <c r="G189" s="129">
        <v>4512.1499999999996</v>
      </c>
      <c r="H189" s="129">
        <v>8699.69</v>
      </c>
      <c r="I189" s="129">
        <v>647.09</v>
      </c>
      <c r="J189" s="128">
        <v>31888</v>
      </c>
      <c r="K189" s="128">
        <v>9585</v>
      </c>
      <c r="L189" s="128">
        <v>18481</v>
      </c>
      <c r="M189" s="128">
        <v>1375</v>
      </c>
    </row>
    <row r="190" spans="1:13" ht="94.2" x14ac:dyDescent="0.25">
      <c r="A190" s="5"/>
      <c r="B190" s="48" t="s">
        <v>1856</v>
      </c>
      <c r="C190" s="94" t="s">
        <v>1857</v>
      </c>
      <c r="D190" s="9" t="s">
        <v>71</v>
      </c>
      <c r="E190" s="47" t="s">
        <v>1858</v>
      </c>
      <c r="F190" s="129">
        <v>17479.009999999998</v>
      </c>
      <c r="G190" s="128"/>
      <c r="H190" s="128"/>
      <c r="I190" s="128"/>
      <c r="J190" s="128">
        <v>126414</v>
      </c>
      <c r="K190" s="128"/>
      <c r="L190" s="128"/>
      <c r="M190" s="128"/>
    </row>
    <row r="191" spans="1:13" ht="118.2" x14ac:dyDescent="0.25">
      <c r="A191" s="5"/>
      <c r="B191" s="48" t="s">
        <v>1859</v>
      </c>
      <c r="C191" s="94" t="s">
        <v>1860</v>
      </c>
      <c r="D191" s="9" t="s">
        <v>1629</v>
      </c>
      <c r="E191" s="47" t="s">
        <v>1861</v>
      </c>
      <c r="F191" s="129">
        <v>12314.23</v>
      </c>
      <c r="G191" s="129">
        <v>3414.6</v>
      </c>
      <c r="H191" s="129">
        <v>8066.83</v>
      </c>
      <c r="I191" s="129">
        <v>637.41</v>
      </c>
      <c r="J191" s="128">
        <v>5766</v>
      </c>
      <c r="K191" s="128">
        <v>1599</v>
      </c>
      <c r="L191" s="128">
        <v>3777</v>
      </c>
      <c r="M191" s="128">
        <v>298</v>
      </c>
    </row>
    <row r="192" spans="1:13" ht="105" x14ac:dyDescent="0.25">
      <c r="A192" s="5"/>
      <c r="B192" s="48" t="s">
        <v>1862</v>
      </c>
      <c r="C192" s="94" t="s">
        <v>1659</v>
      </c>
      <c r="D192" s="9" t="s">
        <v>71</v>
      </c>
      <c r="E192" s="47" t="s">
        <v>1863</v>
      </c>
      <c r="F192" s="129">
        <v>18789</v>
      </c>
      <c r="G192" s="128"/>
      <c r="H192" s="128"/>
      <c r="I192" s="128"/>
      <c r="J192" s="128">
        <v>17771</v>
      </c>
      <c r="K192" s="128"/>
      <c r="L192" s="128"/>
      <c r="M192" s="128"/>
    </row>
    <row r="193" spans="1:13" ht="99" x14ac:dyDescent="0.25">
      <c r="A193" s="5"/>
      <c r="B193" s="48" t="s">
        <v>1864</v>
      </c>
      <c r="C193" s="94" t="s">
        <v>1865</v>
      </c>
      <c r="D193" s="9" t="s">
        <v>1629</v>
      </c>
      <c r="E193" s="47" t="s">
        <v>1866</v>
      </c>
      <c r="F193" s="129">
        <v>11154.05</v>
      </c>
      <c r="G193" s="129">
        <v>3224.9</v>
      </c>
      <c r="H193" s="129">
        <v>7372.81</v>
      </c>
      <c r="I193" s="129">
        <v>577.85</v>
      </c>
      <c r="J193" s="128">
        <v>640</v>
      </c>
      <c r="K193" s="128">
        <v>185</v>
      </c>
      <c r="L193" s="128">
        <v>423</v>
      </c>
      <c r="M193" s="128">
        <v>33</v>
      </c>
    </row>
    <row r="194" spans="1:13" ht="68.400000000000006" x14ac:dyDescent="0.25">
      <c r="A194" s="5"/>
      <c r="B194" s="48" t="s">
        <v>1867</v>
      </c>
      <c r="C194" s="94" t="s">
        <v>1653</v>
      </c>
      <c r="D194" s="9" t="s">
        <v>71</v>
      </c>
      <c r="E194" s="47" t="s">
        <v>1868</v>
      </c>
      <c r="F194" s="129">
        <v>19974</v>
      </c>
      <c r="G194" s="128"/>
      <c r="H194" s="128"/>
      <c r="I194" s="128"/>
      <c r="J194" s="128">
        <v>2003</v>
      </c>
      <c r="K194" s="128"/>
      <c r="L194" s="128"/>
      <c r="M194" s="128"/>
    </row>
    <row r="195" spans="1:13" ht="118.2" x14ac:dyDescent="0.25">
      <c r="A195" s="5"/>
      <c r="B195" s="48" t="s">
        <v>1869</v>
      </c>
      <c r="C195" s="94" t="s">
        <v>1870</v>
      </c>
      <c r="D195" s="9" t="s">
        <v>1629</v>
      </c>
      <c r="E195" s="47" t="s">
        <v>1871</v>
      </c>
      <c r="F195" s="129">
        <v>10415.86</v>
      </c>
      <c r="G195" s="129">
        <v>3130.05</v>
      </c>
      <c r="H195" s="129">
        <v>6740.15</v>
      </c>
      <c r="I195" s="129">
        <v>540.53</v>
      </c>
      <c r="J195" s="128">
        <v>4501</v>
      </c>
      <c r="K195" s="128">
        <v>1352</v>
      </c>
      <c r="L195" s="128">
        <v>2912</v>
      </c>
      <c r="M195" s="128">
        <v>234</v>
      </c>
    </row>
    <row r="196" spans="1:13" ht="82.2" x14ac:dyDescent="0.25">
      <c r="A196" s="5"/>
      <c r="B196" s="48" t="s">
        <v>1872</v>
      </c>
      <c r="C196" s="94" t="s">
        <v>1873</v>
      </c>
      <c r="D196" s="9" t="s">
        <v>71</v>
      </c>
      <c r="E196" s="47" t="s">
        <v>1874</v>
      </c>
      <c r="F196" s="129">
        <v>20894</v>
      </c>
      <c r="G196" s="128"/>
      <c r="H196" s="128"/>
      <c r="I196" s="128"/>
      <c r="J196" s="128">
        <v>12153</v>
      </c>
      <c r="K196" s="128"/>
      <c r="L196" s="128"/>
      <c r="M196" s="128"/>
    </row>
    <row r="197" spans="1:13" ht="99" x14ac:dyDescent="0.25">
      <c r="A197" s="5"/>
      <c r="B197" s="48" t="s">
        <v>1875</v>
      </c>
      <c r="C197" s="94" t="s">
        <v>1876</v>
      </c>
      <c r="D197" s="9" t="s">
        <v>1629</v>
      </c>
      <c r="E197" s="47" t="s">
        <v>1877</v>
      </c>
      <c r="F197" s="129">
        <v>9626.3700000000008</v>
      </c>
      <c r="G197" s="129">
        <v>2723.55</v>
      </c>
      <c r="H197" s="129">
        <v>6552.91</v>
      </c>
      <c r="I197" s="129">
        <v>530.54999999999995</v>
      </c>
      <c r="J197" s="128">
        <v>875</v>
      </c>
      <c r="K197" s="128">
        <v>248</v>
      </c>
      <c r="L197" s="128">
        <v>596</v>
      </c>
      <c r="M197" s="128">
        <v>48</v>
      </c>
    </row>
    <row r="198" spans="1:13" ht="68.400000000000006" x14ac:dyDescent="0.25">
      <c r="A198" s="5"/>
      <c r="B198" s="48" t="s">
        <v>1878</v>
      </c>
      <c r="C198" s="94" t="s">
        <v>1879</v>
      </c>
      <c r="D198" s="9" t="s">
        <v>71</v>
      </c>
      <c r="E198" s="47" t="s">
        <v>1880</v>
      </c>
      <c r="F198" s="129">
        <v>22657.01</v>
      </c>
      <c r="G198" s="128"/>
      <c r="H198" s="128"/>
      <c r="I198" s="128"/>
      <c r="J198" s="128">
        <v>2251</v>
      </c>
      <c r="K198" s="128"/>
      <c r="L198" s="128"/>
      <c r="M198" s="128"/>
    </row>
    <row r="199" spans="1:13" ht="99" x14ac:dyDescent="0.25">
      <c r="A199" s="5"/>
      <c r="B199" s="48" t="s">
        <v>1881</v>
      </c>
      <c r="C199" s="94" t="s">
        <v>1882</v>
      </c>
      <c r="D199" s="9" t="s">
        <v>1629</v>
      </c>
      <c r="E199" s="47" t="s">
        <v>1883</v>
      </c>
      <c r="F199" s="129">
        <v>8434.11</v>
      </c>
      <c r="G199" s="129">
        <v>2466.1</v>
      </c>
      <c r="H199" s="129">
        <v>5591.02</v>
      </c>
      <c r="I199" s="129">
        <v>451.62</v>
      </c>
      <c r="J199" s="128">
        <v>749</v>
      </c>
      <c r="K199" s="128">
        <v>219</v>
      </c>
      <c r="L199" s="128">
        <v>496</v>
      </c>
      <c r="M199" s="128">
        <v>40</v>
      </c>
    </row>
    <row r="200" spans="1:13" ht="70.8" x14ac:dyDescent="0.25">
      <c r="A200" s="5"/>
      <c r="B200" s="48" t="s">
        <v>1884</v>
      </c>
      <c r="C200" s="94" t="s">
        <v>1638</v>
      </c>
      <c r="D200" s="9" t="s">
        <v>71</v>
      </c>
      <c r="E200" s="47" t="s">
        <v>1885</v>
      </c>
      <c r="F200" s="129">
        <v>23414</v>
      </c>
      <c r="G200" s="128"/>
      <c r="H200" s="128"/>
      <c r="I200" s="128"/>
      <c r="J200" s="128">
        <v>1308</v>
      </c>
      <c r="K200" s="128"/>
      <c r="L200" s="128"/>
      <c r="M200" s="128"/>
    </row>
    <row r="201" spans="1:13" ht="99" x14ac:dyDescent="0.25">
      <c r="A201" s="5"/>
      <c r="B201" s="48" t="s">
        <v>1886</v>
      </c>
      <c r="C201" s="94" t="s">
        <v>1887</v>
      </c>
      <c r="D201" s="9" t="s">
        <v>1629</v>
      </c>
      <c r="E201" s="47" t="s">
        <v>1888</v>
      </c>
      <c r="F201" s="129">
        <v>8192.4500000000007</v>
      </c>
      <c r="G201" s="129">
        <v>2357.6999999999998</v>
      </c>
      <c r="H201" s="129">
        <v>5576.66</v>
      </c>
      <c r="I201" s="129">
        <v>451.62</v>
      </c>
      <c r="J201" s="128">
        <v>513</v>
      </c>
      <c r="K201" s="128">
        <v>148</v>
      </c>
      <c r="L201" s="128">
        <v>349</v>
      </c>
      <c r="M201" s="128">
        <v>28</v>
      </c>
    </row>
    <row r="202" spans="1:13" ht="68.400000000000006" x14ac:dyDescent="0.25">
      <c r="A202" s="5"/>
      <c r="B202" s="48" t="s">
        <v>1889</v>
      </c>
      <c r="C202" s="94" t="s">
        <v>1890</v>
      </c>
      <c r="D202" s="9" t="s">
        <v>71</v>
      </c>
      <c r="E202" s="47" t="s">
        <v>1891</v>
      </c>
      <c r="F202" s="129">
        <v>30286.01</v>
      </c>
      <c r="G202" s="128"/>
      <c r="H202" s="128"/>
      <c r="I202" s="128"/>
      <c r="J202" s="128">
        <v>671</v>
      </c>
      <c r="K202" s="128"/>
      <c r="L202" s="128"/>
      <c r="M202" s="128"/>
    </row>
    <row r="203" spans="1:13" ht="99" x14ac:dyDescent="0.25">
      <c r="A203" s="5"/>
      <c r="B203" s="48" t="s">
        <v>1892</v>
      </c>
      <c r="C203" s="94" t="s">
        <v>1893</v>
      </c>
      <c r="D203" s="9" t="s">
        <v>1629</v>
      </c>
      <c r="E203" s="47" t="s">
        <v>1894</v>
      </c>
      <c r="F203" s="129">
        <v>6992.06</v>
      </c>
      <c r="G203" s="129">
        <v>2005.4</v>
      </c>
      <c r="H203" s="129">
        <v>4783.13</v>
      </c>
      <c r="I203" s="129">
        <v>381.99</v>
      </c>
      <c r="J203" s="128">
        <v>154</v>
      </c>
      <c r="K203" s="128">
        <v>44</v>
      </c>
      <c r="L203" s="128">
        <v>105</v>
      </c>
      <c r="M203" s="128">
        <v>8</v>
      </c>
    </row>
    <row r="204" spans="1:13" ht="68.400000000000006" x14ac:dyDescent="0.25">
      <c r="A204" s="5"/>
      <c r="B204" s="48" t="s">
        <v>1895</v>
      </c>
      <c r="C204" s="94" t="s">
        <v>1896</v>
      </c>
      <c r="D204" s="9" t="s">
        <v>71</v>
      </c>
      <c r="E204" s="47" t="s">
        <v>1897</v>
      </c>
      <c r="F204" s="129">
        <v>32796</v>
      </c>
      <c r="G204" s="128"/>
      <c r="H204" s="128"/>
      <c r="I204" s="128"/>
      <c r="J204" s="128">
        <v>159</v>
      </c>
      <c r="K204" s="128"/>
      <c r="L204" s="128"/>
      <c r="M204" s="128"/>
    </row>
    <row r="205" spans="1:13" ht="99" x14ac:dyDescent="0.25">
      <c r="A205" s="5"/>
      <c r="B205" s="48" t="s">
        <v>1898</v>
      </c>
      <c r="C205" s="94" t="s">
        <v>1899</v>
      </c>
      <c r="D205" s="9" t="s">
        <v>1629</v>
      </c>
      <c r="E205" s="47" t="s">
        <v>1900</v>
      </c>
      <c r="F205" s="129">
        <v>6780.61</v>
      </c>
      <c r="G205" s="129">
        <v>1937.65</v>
      </c>
      <c r="H205" s="129">
        <v>4663.8100000000004</v>
      </c>
      <c r="I205" s="129">
        <v>372.11</v>
      </c>
      <c r="J205" s="128">
        <v>407</v>
      </c>
      <c r="K205" s="128">
        <v>116</v>
      </c>
      <c r="L205" s="128">
        <v>280</v>
      </c>
      <c r="M205" s="128">
        <v>22</v>
      </c>
    </row>
    <row r="206" spans="1:13" ht="68.400000000000006" x14ac:dyDescent="0.25">
      <c r="A206" s="5"/>
      <c r="B206" s="48" t="s">
        <v>1895</v>
      </c>
      <c r="C206" s="94" t="s">
        <v>1896</v>
      </c>
      <c r="D206" s="9" t="s">
        <v>71</v>
      </c>
      <c r="E206" s="47" t="s">
        <v>1901</v>
      </c>
      <c r="F206" s="129">
        <v>32796</v>
      </c>
      <c r="G206" s="128"/>
      <c r="H206" s="128"/>
      <c r="I206" s="128"/>
      <c r="J206" s="128">
        <v>348</v>
      </c>
      <c r="K206" s="128"/>
      <c r="L206" s="128"/>
      <c r="M206" s="128"/>
    </row>
    <row r="207" spans="1:13" ht="99" x14ac:dyDescent="0.25">
      <c r="A207" s="5"/>
      <c r="B207" s="48" t="s">
        <v>1902</v>
      </c>
      <c r="C207" s="94" t="s">
        <v>1903</v>
      </c>
      <c r="D207" s="9" t="s">
        <v>1629</v>
      </c>
      <c r="E207" s="47" t="s">
        <v>1904</v>
      </c>
      <c r="F207" s="129">
        <v>6780.61</v>
      </c>
      <c r="G207" s="129">
        <v>1937.65</v>
      </c>
      <c r="H207" s="129">
        <v>4663.8100000000004</v>
      </c>
      <c r="I207" s="129">
        <v>372.11</v>
      </c>
      <c r="J207" s="128">
        <v>1505</v>
      </c>
      <c r="K207" s="128">
        <v>430</v>
      </c>
      <c r="L207" s="128">
        <v>1035</v>
      </c>
      <c r="M207" s="128">
        <v>83</v>
      </c>
    </row>
    <row r="208" spans="1:13" ht="82.2" x14ac:dyDescent="0.25">
      <c r="A208" s="5"/>
      <c r="B208" s="48" t="s">
        <v>1905</v>
      </c>
      <c r="C208" s="94" t="s">
        <v>1896</v>
      </c>
      <c r="D208" s="9" t="s">
        <v>71</v>
      </c>
      <c r="E208" s="47" t="s">
        <v>1906</v>
      </c>
      <c r="F208" s="129">
        <v>32796</v>
      </c>
      <c r="G208" s="128"/>
      <c r="H208" s="128"/>
      <c r="I208" s="128"/>
      <c r="J208" s="128">
        <v>1086</v>
      </c>
      <c r="K208" s="128"/>
      <c r="L208" s="128"/>
      <c r="M208" s="128"/>
    </row>
    <row r="209" spans="1:13" ht="64.8" x14ac:dyDescent="0.25">
      <c r="A209" s="5"/>
      <c r="B209" s="48" t="s">
        <v>1907</v>
      </c>
      <c r="C209" s="94" t="s">
        <v>1908</v>
      </c>
      <c r="D209" s="9" t="s">
        <v>69</v>
      </c>
      <c r="E209" s="47" t="s">
        <v>1909</v>
      </c>
      <c r="F209" s="129">
        <v>1711.14</v>
      </c>
      <c r="G209" s="129">
        <v>1025.21</v>
      </c>
      <c r="H209" s="129">
        <v>386.58</v>
      </c>
      <c r="I209" s="129">
        <v>2</v>
      </c>
      <c r="J209" s="128">
        <v>50</v>
      </c>
      <c r="K209" s="128">
        <v>30</v>
      </c>
      <c r="L209" s="128">
        <v>11</v>
      </c>
      <c r="M209" s="128"/>
    </row>
    <row r="210" spans="1:13" ht="59.4" x14ac:dyDescent="0.25">
      <c r="A210" s="5"/>
      <c r="B210" s="48" t="s">
        <v>1910</v>
      </c>
      <c r="C210" s="94" t="s">
        <v>95</v>
      </c>
      <c r="D210" s="9" t="s">
        <v>71</v>
      </c>
      <c r="E210" s="49">
        <v>2.93E-2</v>
      </c>
      <c r="F210" s="129">
        <v>13506.5</v>
      </c>
      <c r="G210" s="128"/>
      <c r="H210" s="128"/>
      <c r="I210" s="128"/>
      <c r="J210" s="128">
        <v>396</v>
      </c>
      <c r="K210" s="128"/>
      <c r="L210" s="128"/>
      <c r="M210" s="128"/>
    </row>
    <row r="211" spans="1:13" ht="79.8" x14ac:dyDescent="0.25">
      <c r="A211" s="5"/>
      <c r="B211" s="48" t="s">
        <v>1911</v>
      </c>
      <c r="C211" s="94" t="s">
        <v>1912</v>
      </c>
      <c r="D211" s="9" t="s">
        <v>1913</v>
      </c>
      <c r="E211" s="47" t="s">
        <v>1914</v>
      </c>
      <c r="F211" s="129">
        <v>25228.38</v>
      </c>
      <c r="G211" s="129">
        <v>3890.04</v>
      </c>
      <c r="H211" s="129">
        <v>8515.6299999999992</v>
      </c>
      <c r="I211" s="129">
        <v>1121.1199999999999</v>
      </c>
      <c r="J211" s="128">
        <v>38</v>
      </c>
      <c r="K211" s="128">
        <v>6</v>
      </c>
      <c r="L211" s="128">
        <v>13</v>
      </c>
      <c r="M211" s="128">
        <v>2</v>
      </c>
    </row>
    <row r="212" spans="1:13" ht="59.4" x14ac:dyDescent="0.25">
      <c r="A212" s="5"/>
      <c r="B212" s="48" t="s">
        <v>1915</v>
      </c>
      <c r="C212" s="94" t="s">
        <v>1916</v>
      </c>
      <c r="D212" s="9" t="s">
        <v>57</v>
      </c>
      <c r="E212" s="49">
        <v>10</v>
      </c>
      <c r="F212" s="129">
        <v>39.020000000000003</v>
      </c>
      <c r="G212" s="128"/>
      <c r="H212" s="128"/>
      <c r="I212" s="128"/>
      <c r="J212" s="128">
        <v>390</v>
      </c>
      <c r="K212" s="128"/>
      <c r="L212" s="128"/>
      <c r="M212" s="128"/>
    </row>
    <row r="213" spans="1:13" ht="70.8" x14ac:dyDescent="0.25">
      <c r="A213" s="5"/>
      <c r="B213" s="48" t="s">
        <v>1917</v>
      </c>
      <c r="C213" s="94" t="s">
        <v>1666</v>
      </c>
      <c r="D213" s="9" t="s">
        <v>1667</v>
      </c>
      <c r="E213" s="47" t="s">
        <v>1918</v>
      </c>
      <c r="F213" s="129">
        <v>1428</v>
      </c>
      <c r="G213" s="128"/>
      <c r="H213" s="128"/>
      <c r="I213" s="128"/>
      <c r="J213" s="128">
        <v>14</v>
      </c>
      <c r="K213" s="128"/>
      <c r="L213" s="128"/>
      <c r="M213" s="128"/>
    </row>
    <row r="214" spans="1:13" ht="59.4" x14ac:dyDescent="0.25">
      <c r="A214" s="5"/>
      <c r="B214" s="48" t="s">
        <v>1919</v>
      </c>
      <c r="C214" s="94" t="s">
        <v>1670</v>
      </c>
      <c r="D214" s="9" t="s">
        <v>1667</v>
      </c>
      <c r="E214" s="47" t="s">
        <v>1920</v>
      </c>
      <c r="F214" s="129">
        <v>2975</v>
      </c>
      <c r="G214" s="128"/>
      <c r="H214" s="128"/>
      <c r="I214" s="128"/>
      <c r="J214" s="128">
        <v>95</v>
      </c>
      <c r="K214" s="128"/>
      <c r="L214" s="128"/>
      <c r="M214" s="128"/>
    </row>
    <row r="215" spans="1:13" ht="59.4" x14ac:dyDescent="0.25">
      <c r="A215" s="5"/>
      <c r="B215" s="48" t="s">
        <v>1921</v>
      </c>
      <c r="C215" s="94" t="s">
        <v>1673</v>
      </c>
      <c r="D215" s="9" t="s">
        <v>1667</v>
      </c>
      <c r="E215" s="47" t="s">
        <v>1922</v>
      </c>
      <c r="F215" s="129">
        <v>4760</v>
      </c>
      <c r="G215" s="128"/>
      <c r="H215" s="128"/>
      <c r="I215" s="128"/>
      <c r="J215" s="128">
        <v>124</v>
      </c>
      <c r="K215" s="128"/>
      <c r="L215" s="128"/>
      <c r="M215" s="128"/>
    </row>
    <row r="216" spans="1:13" ht="59.4" x14ac:dyDescent="0.25">
      <c r="A216" s="5"/>
      <c r="B216" s="48" t="s">
        <v>1923</v>
      </c>
      <c r="C216" s="94" t="s">
        <v>1924</v>
      </c>
      <c r="D216" s="9" t="s">
        <v>1667</v>
      </c>
      <c r="E216" s="47" t="s">
        <v>1925</v>
      </c>
      <c r="F216" s="129">
        <v>11113.33</v>
      </c>
      <c r="G216" s="128"/>
      <c r="H216" s="128"/>
      <c r="I216" s="128"/>
      <c r="J216" s="128">
        <v>345</v>
      </c>
      <c r="K216" s="128"/>
      <c r="L216" s="128"/>
      <c r="M216" s="128"/>
    </row>
    <row r="217" spans="1:13" ht="59.4" x14ac:dyDescent="0.25">
      <c r="A217" s="5"/>
      <c r="B217" s="48" t="s">
        <v>1926</v>
      </c>
      <c r="C217" s="94" t="s">
        <v>1927</v>
      </c>
      <c r="D217" s="9" t="s">
        <v>1667</v>
      </c>
      <c r="E217" s="47" t="s">
        <v>1928</v>
      </c>
      <c r="F217" s="129">
        <v>11369.08</v>
      </c>
      <c r="G217" s="128"/>
      <c r="H217" s="128"/>
      <c r="I217" s="128"/>
      <c r="J217" s="128">
        <v>45</v>
      </c>
      <c r="K217" s="128"/>
      <c r="L217" s="128"/>
      <c r="M217" s="128"/>
    </row>
    <row r="218" spans="1:13" ht="59.4" x14ac:dyDescent="0.25">
      <c r="A218" s="5"/>
      <c r="B218" s="48" t="s">
        <v>1929</v>
      </c>
      <c r="C218" s="94" t="s">
        <v>1676</v>
      </c>
      <c r="D218" s="9" t="s">
        <v>71</v>
      </c>
      <c r="E218" s="47" t="s">
        <v>1930</v>
      </c>
      <c r="F218" s="129">
        <v>12536.55</v>
      </c>
      <c r="G218" s="128"/>
      <c r="H218" s="128"/>
      <c r="I218" s="128"/>
      <c r="J218" s="128">
        <v>1047</v>
      </c>
      <c r="K218" s="128"/>
      <c r="L218" s="128"/>
      <c r="M218" s="128"/>
    </row>
    <row r="219" spans="1:13" ht="59.4" x14ac:dyDescent="0.25">
      <c r="A219" s="5"/>
      <c r="B219" s="48" t="s">
        <v>1931</v>
      </c>
      <c r="C219" s="94" t="s">
        <v>1679</v>
      </c>
      <c r="D219" s="9" t="s">
        <v>71</v>
      </c>
      <c r="E219" s="47" t="s">
        <v>1932</v>
      </c>
      <c r="F219" s="129">
        <v>12718.24</v>
      </c>
      <c r="G219" s="128"/>
      <c r="H219" s="128"/>
      <c r="I219" s="128"/>
      <c r="J219" s="128">
        <v>721</v>
      </c>
      <c r="K219" s="128"/>
      <c r="L219" s="128"/>
      <c r="M219" s="128"/>
    </row>
    <row r="220" spans="1:13" ht="59.4" x14ac:dyDescent="0.25">
      <c r="A220" s="5"/>
      <c r="B220" s="48" t="s">
        <v>1933</v>
      </c>
      <c r="C220" s="94" t="s">
        <v>1682</v>
      </c>
      <c r="D220" s="9" t="s">
        <v>71</v>
      </c>
      <c r="E220" s="47" t="s">
        <v>1934</v>
      </c>
      <c r="F220" s="129">
        <v>13785.67</v>
      </c>
      <c r="G220" s="128"/>
      <c r="H220" s="128"/>
      <c r="I220" s="128"/>
      <c r="J220" s="128">
        <v>13</v>
      </c>
      <c r="K220" s="128"/>
      <c r="L220" s="128"/>
      <c r="M220" s="128"/>
    </row>
    <row r="221" spans="1:13" ht="59.4" x14ac:dyDescent="0.25">
      <c r="A221" s="5"/>
      <c r="B221" s="48" t="s">
        <v>1935</v>
      </c>
      <c r="C221" s="94" t="s">
        <v>1685</v>
      </c>
      <c r="D221" s="9" t="s">
        <v>71</v>
      </c>
      <c r="E221" s="47" t="s">
        <v>1936</v>
      </c>
      <c r="F221" s="129">
        <v>14444.22</v>
      </c>
      <c r="G221" s="128"/>
      <c r="H221" s="128"/>
      <c r="I221" s="128"/>
      <c r="J221" s="128">
        <v>2</v>
      </c>
      <c r="K221" s="128"/>
      <c r="L221" s="128"/>
      <c r="M221" s="128"/>
    </row>
    <row r="222" spans="1:13" ht="70.8" x14ac:dyDescent="0.25">
      <c r="A222" s="5"/>
      <c r="B222" s="48" t="s">
        <v>1937</v>
      </c>
      <c r="C222" s="94" t="s">
        <v>1697</v>
      </c>
      <c r="D222" s="9" t="s">
        <v>71</v>
      </c>
      <c r="E222" s="47" t="s">
        <v>1938</v>
      </c>
      <c r="F222" s="129">
        <v>16853.97</v>
      </c>
      <c r="G222" s="128"/>
      <c r="H222" s="128"/>
      <c r="I222" s="128"/>
      <c r="J222" s="128">
        <v>482</v>
      </c>
      <c r="K222" s="128"/>
      <c r="L222" s="128"/>
      <c r="M222" s="128"/>
    </row>
    <row r="223" spans="1:13" ht="82.2" x14ac:dyDescent="0.25">
      <c r="A223" s="5"/>
      <c r="B223" s="48" t="s">
        <v>1939</v>
      </c>
      <c r="C223" s="94" t="s">
        <v>1694</v>
      </c>
      <c r="D223" s="9" t="s">
        <v>71</v>
      </c>
      <c r="E223" s="47" t="s">
        <v>1940</v>
      </c>
      <c r="F223" s="129">
        <v>18059</v>
      </c>
      <c r="G223" s="128"/>
      <c r="H223" s="128"/>
      <c r="I223" s="128"/>
      <c r="J223" s="128">
        <v>266</v>
      </c>
      <c r="K223" s="128"/>
      <c r="L223" s="128"/>
      <c r="M223" s="128"/>
    </row>
    <row r="224" spans="1:13" ht="70.8" x14ac:dyDescent="0.25">
      <c r="A224" s="5"/>
      <c r="B224" s="48" t="s">
        <v>1941</v>
      </c>
      <c r="C224" s="94" t="s">
        <v>1691</v>
      </c>
      <c r="D224" s="9" t="s">
        <v>71</v>
      </c>
      <c r="E224" s="47" t="s">
        <v>1942</v>
      </c>
      <c r="F224" s="129">
        <v>18302.2</v>
      </c>
      <c r="G224" s="128"/>
      <c r="H224" s="128"/>
      <c r="I224" s="128"/>
      <c r="J224" s="128">
        <v>10</v>
      </c>
      <c r="K224" s="128"/>
      <c r="L224" s="128"/>
      <c r="M224" s="128"/>
    </row>
    <row r="225" spans="1:13" ht="59.4" x14ac:dyDescent="0.25">
      <c r="A225" s="5"/>
      <c r="B225" s="48" t="s">
        <v>1943</v>
      </c>
      <c r="C225" s="94" t="s">
        <v>1700</v>
      </c>
      <c r="D225" s="9" t="s">
        <v>78</v>
      </c>
      <c r="E225" s="47" t="s">
        <v>1944</v>
      </c>
      <c r="F225" s="129">
        <v>19.52</v>
      </c>
      <c r="G225" s="128"/>
      <c r="H225" s="128"/>
      <c r="I225" s="128"/>
      <c r="J225" s="128">
        <v>1</v>
      </c>
      <c r="K225" s="128"/>
      <c r="L225" s="128"/>
      <c r="M225" s="128"/>
    </row>
    <row r="226" spans="1:13" ht="59.4" x14ac:dyDescent="0.25">
      <c r="A226" s="5"/>
      <c r="B226" s="48" t="s">
        <v>1945</v>
      </c>
      <c r="C226" s="94" t="s">
        <v>1946</v>
      </c>
      <c r="D226" s="9" t="s">
        <v>78</v>
      </c>
      <c r="E226" s="47" t="s">
        <v>1947</v>
      </c>
      <c r="F226" s="129">
        <v>18.45</v>
      </c>
      <c r="G226" s="128"/>
      <c r="H226" s="128"/>
      <c r="I226" s="128"/>
      <c r="J226" s="128">
        <v>1</v>
      </c>
      <c r="K226" s="128"/>
      <c r="L226" s="128"/>
      <c r="M226" s="128"/>
    </row>
    <row r="227" spans="1:13" ht="59.4" x14ac:dyDescent="0.25">
      <c r="A227" s="5"/>
      <c r="B227" s="48" t="s">
        <v>1948</v>
      </c>
      <c r="C227" s="94" t="s">
        <v>1949</v>
      </c>
      <c r="D227" s="9" t="s">
        <v>78</v>
      </c>
      <c r="E227" s="47" t="s">
        <v>1950</v>
      </c>
      <c r="F227" s="129">
        <v>18.27</v>
      </c>
      <c r="G227" s="128"/>
      <c r="H227" s="128"/>
      <c r="I227" s="128"/>
      <c r="J227" s="128">
        <v>47</v>
      </c>
      <c r="K227" s="128"/>
      <c r="L227" s="128"/>
      <c r="M227" s="128"/>
    </row>
    <row r="228" spans="1:13" ht="59.4" x14ac:dyDescent="0.25">
      <c r="A228" s="5"/>
      <c r="B228" s="48" t="s">
        <v>1951</v>
      </c>
      <c r="C228" s="94" t="s">
        <v>1952</v>
      </c>
      <c r="D228" s="9" t="s">
        <v>78</v>
      </c>
      <c r="E228" s="47" t="s">
        <v>1953</v>
      </c>
      <c r="F228" s="129">
        <v>20.27</v>
      </c>
      <c r="G228" s="128"/>
      <c r="H228" s="128"/>
      <c r="I228" s="128"/>
      <c r="J228" s="128">
        <v>1</v>
      </c>
      <c r="K228" s="128"/>
      <c r="L228" s="128"/>
      <c r="M228" s="128"/>
    </row>
    <row r="229" spans="1:13" ht="59.4" x14ac:dyDescent="0.25">
      <c r="A229" s="5"/>
      <c r="B229" s="48" t="s">
        <v>1954</v>
      </c>
      <c r="C229" s="94" t="s">
        <v>1703</v>
      </c>
      <c r="D229" s="9" t="s">
        <v>71</v>
      </c>
      <c r="E229" s="47" t="s">
        <v>1955</v>
      </c>
      <c r="F229" s="129">
        <v>13432</v>
      </c>
      <c r="G229" s="128"/>
      <c r="H229" s="128"/>
      <c r="I229" s="128"/>
      <c r="J229" s="128">
        <v>606</v>
      </c>
      <c r="K229" s="128"/>
      <c r="L229" s="128"/>
      <c r="M229" s="128"/>
    </row>
    <row r="230" spans="1:13" ht="59.4" x14ac:dyDescent="0.25">
      <c r="A230" s="5"/>
      <c r="B230" s="48" t="s">
        <v>1956</v>
      </c>
      <c r="C230" s="94" t="s">
        <v>1706</v>
      </c>
      <c r="D230" s="9" t="s">
        <v>71</v>
      </c>
      <c r="E230" s="47" t="s">
        <v>1957</v>
      </c>
      <c r="F230" s="129">
        <v>14356.77</v>
      </c>
      <c r="G230" s="128"/>
      <c r="H230" s="128"/>
      <c r="I230" s="128"/>
      <c r="J230" s="128">
        <v>11</v>
      </c>
      <c r="K230" s="128"/>
      <c r="L230" s="128"/>
      <c r="M230" s="128"/>
    </row>
    <row r="231" spans="1:13" ht="57.6" x14ac:dyDescent="0.25">
      <c r="A231" s="5"/>
      <c r="B231" s="48" t="s">
        <v>1958</v>
      </c>
      <c r="C231" s="94" t="s">
        <v>1959</v>
      </c>
      <c r="D231" s="9" t="s">
        <v>74</v>
      </c>
      <c r="E231" s="47" t="s">
        <v>1960</v>
      </c>
      <c r="F231" s="129">
        <v>8.48</v>
      </c>
      <c r="G231" s="128"/>
      <c r="H231" s="128"/>
      <c r="I231" s="128"/>
      <c r="J231" s="128">
        <v>305</v>
      </c>
      <c r="K231" s="128"/>
      <c r="L231" s="128"/>
      <c r="M231" s="128"/>
    </row>
    <row r="232" spans="1:13" ht="51.6" x14ac:dyDescent="0.25">
      <c r="A232" s="5"/>
      <c r="B232" s="48" t="s">
        <v>1961</v>
      </c>
      <c r="C232" s="94" t="s">
        <v>1962</v>
      </c>
      <c r="D232" s="9" t="s">
        <v>74</v>
      </c>
      <c r="E232" s="49">
        <v>8</v>
      </c>
      <c r="F232" s="129">
        <v>17.45</v>
      </c>
      <c r="G232" s="128"/>
      <c r="H232" s="128"/>
      <c r="I232" s="128"/>
      <c r="J232" s="128">
        <v>140</v>
      </c>
      <c r="K232" s="128"/>
      <c r="L232" s="128"/>
      <c r="M232" s="128"/>
    </row>
    <row r="233" spans="1:13" x14ac:dyDescent="0.25">
      <c r="A233" s="234" t="s">
        <v>1963</v>
      </c>
      <c r="B233" s="235"/>
      <c r="C233" s="235"/>
      <c r="D233" s="235"/>
      <c r="E233" s="235"/>
      <c r="F233" s="235"/>
      <c r="G233" s="235"/>
      <c r="H233" s="235"/>
      <c r="I233" s="235"/>
      <c r="J233" s="131">
        <v>1895684</v>
      </c>
      <c r="K233" s="128"/>
      <c r="L233" s="128"/>
      <c r="M233" s="128"/>
    </row>
    <row r="234" spans="1:13" x14ac:dyDescent="0.25">
      <c r="A234" s="241" t="s">
        <v>1964</v>
      </c>
      <c r="B234" s="235"/>
      <c r="C234" s="235"/>
      <c r="D234" s="235"/>
      <c r="E234" s="235"/>
      <c r="F234" s="235"/>
      <c r="G234" s="235"/>
      <c r="H234" s="235"/>
      <c r="I234" s="235"/>
      <c r="J234" s="235"/>
      <c r="K234" s="235"/>
      <c r="L234" s="235"/>
      <c r="M234" s="235"/>
    </row>
    <row r="235" spans="1:13" ht="247.2" x14ac:dyDescent="0.25">
      <c r="A235" s="5"/>
      <c r="B235" s="48" t="s">
        <v>1965</v>
      </c>
      <c r="C235" s="94" t="s">
        <v>1966</v>
      </c>
      <c r="D235" s="9" t="s">
        <v>74</v>
      </c>
      <c r="E235" s="49">
        <v>1</v>
      </c>
      <c r="F235" s="128"/>
      <c r="G235" s="128"/>
      <c r="H235" s="128"/>
      <c r="I235" s="128"/>
      <c r="J235" s="128">
        <v>194141</v>
      </c>
      <c r="K235" s="128"/>
      <c r="L235" s="128"/>
      <c r="M235" s="128"/>
    </row>
    <row r="236" spans="1:13" ht="111" x14ac:dyDescent="0.25">
      <c r="A236" s="5"/>
      <c r="B236" s="48" t="s">
        <v>1728</v>
      </c>
      <c r="C236" s="94" t="s">
        <v>1729</v>
      </c>
      <c r="D236" s="9" t="s">
        <v>58</v>
      </c>
      <c r="E236" s="49">
        <v>1</v>
      </c>
      <c r="F236" s="129">
        <v>1414.99</v>
      </c>
      <c r="G236" s="129">
        <v>399.62</v>
      </c>
      <c r="H236" s="129">
        <v>503.88</v>
      </c>
      <c r="I236" s="129">
        <v>58.93</v>
      </c>
      <c r="J236" s="128">
        <v>1415</v>
      </c>
      <c r="K236" s="128">
        <v>400</v>
      </c>
      <c r="L236" s="128">
        <v>504</v>
      </c>
      <c r="M236" s="128">
        <v>59</v>
      </c>
    </row>
    <row r="237" spans="1:13" ht="70.8" x14ac:dyDescent="0.25">
      <c r="A237" s="5"/>
      <c r="B237" s="48" t="s">
        <v>1967</v>
      </c>
      <c r="C237" s="94" t="s">
        <v>1968</v>
      </c>
      <c r="D237" s="9" t="s">
        <v>75</v>
      </c>
      <c r="E237" s="47" t="s">
        <v>1969</v>
      </c>
      <c r="F237" s="129">
        <v>1892.99</v>
      </c>
      <c r="G237" s="129">
        <v>1544.7</v>
      </c>
      <c r="H237" s="129">
        <v>297.06</v>
      </c>
      <c r="I237" s="129">
        <v>41.93</v>
      </c>
      <c r="J237" s="128">
        <v>454</v>
      </c>
      <c r="K237" s="128">
        <v>371</v>
      </c>
      <c r="L237" s="128">
        <v>71</v>
      </c>
      <c r="M237" s="128">
        <v>10</v>
      </c>
    </row>
    <row r="238" spans="1:13" ht="57" x14ac:dyDescent="0.25">
      <c r="A238" s="5"/>
      <c r="B238" s="48" t="s">
        <v>1663</v>
      </c>
      <c r="C238" s="94" t="s">
        <v>1664</v>
      </c>
      <c r="D238" s="9" t="s">
        <v>72</v>
      </c>
      <c r="E238" s="47" t="s">
        <v>1970</v>
      </c>
      <c r="F238" s="129">
        <v>32.82</v>
      </c>
      <c r="G238" s="128"/>
      <c r="H238" s="128"/>
      <c r="I238" s="128"/>
      <c r="J238" s="128">
        <v>788</v>
      </c>
      <c r="K238" s="128"/>
      <c r="L238" s="128"/>
      <c r="M238" s="128"/>
    </row>
    <row r="239" spans="1:13" ht="58.8" x14ac:dyDescent="0.25">
      <c r="A239" s="5"/>
      <c r="B239" s="48" t="s">
        <v>1971</v>
      </c>
      <c r="C239" s="94" t="s">
        <v>1972</v>
      </c>
      <c r="D239" s="9" t="s">
        <v>74</v>
      </c>
      <c r="E239" s="47" t="s">
        <v>1973</v>
      </c>
      <c r="F239" s="129">
        <v>48.56</v>
      </c>
      <c r="G239" s="128"/>
      <c r="H239" s="128"/>
      <c r="I239" s="128"/>
      <c r="J239" s="128">
        <v>194</v>
      </c>
      <c r="K239" s="128"/>
      <c r="L239" s="128"/>
      <c r="M239" s="128"/>
    </row>
    <row r="240" spans="1:13" ht="64.8" x14ac:dyDescent="0.25">
      <c r="A240" s="5"/>
      <c r="B240" s="48" t="s">
        <v>1974</v>
      </c>
      <c r="C240" s="94" t="s">
        <v>1975</v>
      </c>
      <c r="D240" s="9" t="s">
        <v>1629</v>
      </c>
      <c r="E240" s="47" t="s">
        <v>1976</v>
      </c>
      <c r="F240" s="129">
        <v>5197.9799999999996</v>
      </c>
      <c r="G240" s="129">
        <v>897.43</v>
      </c>
      <c r="H240" s="129">
        <v>15.84</v>
      </c>
      <c r="I240" s="129">
        <v>0.36</v>
      </c>
      <c r="J240" s="128">
        <v>757</v>
      </c>
      <c r="K240" s="128">
        <v>131</v>
      </c>
      <c r="L240" s="128">
        <v>2</v>
      </c>
      <c r="M240" s="128"/>
    </row>
    <row r="241" spans="1:13" ht="110.4" x14ac:dyDescent="0.25">
      <c r="A241" s="5"/>
      <c r="B241" s="48" t="s">
        <v>1977</v>
      </c>
      <c r="C241" s="94" t="s">
        <v>1978</v>
      </c>
      <c r="D241" s="9" t="s">
        <v>1629</v>
      </c>
      <c r="E241" s="47" t="s">
        <v>1979</v>
      </c>
      <c r="F241" s="129">
        <v>14767.36</v>
      </c>
      <c r="G241" s="129">
        <v>4430.8500000000004</v>
      </c>
      <c r="H241" s="129">
        <v>9409.77</v>
      </c>
      <c r="I241" s="129">
        <v>639.73</v>
      </c>
      <c r="J241" s="128">
        <v>20</v>
      </c>
      <c r="K241" s="128">
        <v>6</v>
      </c>
      <c r="L241" s="128">
        <v>13</v>
      </c>
      <c r="M241" s="128">
        <v>1</v>
      </c>
    </row>
    <row r="242" spans="1:13" ht="99" x14ac:dyDescent="0.25">
      <c r="A242" s="5"/>
      <c r="B242" s="48" t="s">
        <v>1980</v>
      </c>
      <c r="C242" s="94" t="s">
        <v>1981</v>
      </c>
      <c r="D242" s="9" t="s">
        <v>75</v>
      </c>
      <c r="E242" s="47" t="s">
        <v>1979</v>
      </c>
      <c r="F242" s="129">
        <v>3962.8</v>
      </c>
      <c r="G242" s="129">
        <v>2262.85</v>
      </c>
      <c r="H242" s="129">
        <v>1133.1300000000001</v>
      </c>
      <c r="I242" s="129">
        <v>78.81</v>
      </c>
      <c r="J242" s="128">
        <v>5</v>
      </c>
      <c r="K242" s="128">
        <v>3</v>
      </c>
      <c r="L242" s="128">
        <v>2</v>
      </c>
      <c r="M242" s="128"/>
    </row>
    <row r="243" spans="1:13" ht="46.2" x14ac:dyDescent="0.25">
      <c r="A243" s="5"/>
      <c r="B243" s="48" t="s">
        <v>1982</v>
      </c>
      <c r="C243" s="94" t="s">
        <v>1983</v>
      </c>
      <c r="D243" s="9" t="s">
        <v>71</v>
      </c>
      <c r="E243" s="47" t="s">
        <v>1984</v>
      </c>
      <c r="F243" s="129">
        <v>38006</v>
      </c>
      <c r="G243" s="128"/>
      <c r="H243" s="128"/>
      <c r="I243" s="128"/>
      <c r="J243" s="128">
        <v>20</v>
      </c>
      <c r="K243" s="128"/>
      <c r="L243" s="128"/>
      <c r="M243" s="128"/>
    </row>
    <row r="244" spans="1:13" ht="68.400000000000006" x14ac:dyDescent="0.25">
      <c r="A244" s="5"/>
      <c r="B244" s="48" t="s">
        <v>1985</v>
      </c>
      <c r="C244" s="94" t="s">
        <v>1986</v>
      </c>
      <c r="D244" s="9" t="s">
        <v>1987</v>
      </c>
      <c r="E244" s="47" t="s">
        <v>1988</v>
      </c>
      <c r="F244" s="129">
        <v>3697.49</v>
      </c>
      <c r="G244" s="128"/>
      <c r="H244" s="128"/>
      <c r="I244" s="128"/>
      <c r="J244" s="128">
        <v>11</v>
      </c>
      <c r="K244" s="128"/>
      <c r="L244" s="128"/>
      <c r="M244" s="128"/>
    </row>
    <row r="245" spans="1:13" ht="51.6" x14ac:dyDescent="0.25">
      <c r="A245" s="5"/>
      <c r="B245" s="48" t="s">
        <v>1989</v>
      </c>
      <c r="C245" s="94" t="s">
        <v>1813</v>
      </c>
      <c r="D245" s="9" t="s">
        <v>74</v>
      </c>
      <c r="E245" s="49">
        <v>1</v>
      </c>
      <c r="F245" s="129">
        <v>378.88</v>
      </c>
      <c r="G245" s="128"/>
      <c r="H245" s="128"/>
      <c r="I245" s="128"/>
      <c r="J245" s="128">
        <v>379</v>
      </c>
      <c r="K245" s="128"/>
      <c r="L245" s="128"/>
      <c r="M245" s="128"/>
    </row>
    <row r="246" spans="1:13" ht="76.2" x14ac:dyDescent="0.25">
      <c r="A246" s="5"/>
      <c r="B246" s="48" t="s">
        <v>1814</v>
      </c>
      <c r="C246" s="94" t="s">
        <v>1990</v>
      </c>
      <c r="D246" s="9" t="s">
        <v>58</v>
      </c>
      <c r="E246" s="49">
        <v>1</v>
      </c>
      <c r="F246" s="129">
        <v>78.23</v>
      </c>
      <c r="G246" s="129">
        <v>65.040000000000006</v>
      </c>
      <c r="H246" s="129">
        <v>5.0199999999999996</v>
      </c>
      <c r="I246" s="128"/>
      <c r="J246" s="128">
        <v>78</v>
      </c>
      <c r="K246" s="128">
        <v>65</v>
      </c>
      <c r="L246" s="128">
        <v>5</v>
      </c>
      <c r="M246" s="128"/>
    </row>
    <row r="247" spans="1:13" ht="51.6" x14ac:dyDescent="0.25">
      <c r="A247" s="5"/>
      <c r="B247" s="48" t="s">
        <v>1991</v>
      </c>
      <c r="C247" s="94" t="s">
        <v>1806</v>
      </c>
      <c r="D247" s="9" t="s">
        <v>74</v>
      </c>
      <c r="E247" s="49">
        <v>1</v>
      </c>
      <c r="F247" s="129">
        <v>221.29</v>
      </c>
      <c r="G247" s="128"/>
      <c r="H247" s="128"/>
      <c r="I247" s="128"/>
      <c r="J247" s="128">
        <v>221</v>
      </c>
      <c r="K247" s="128"/>
      <c r="L247" s="128"/>
      <c r="M247" s="128"/>
    </row>
    <row r="248" spans="1:13" ht="76.2" x14ac:dyDescent="0.25">
      <c r="A248" s="5"/>
      <c r="B248" s="48" t="s">
        <v>1583</v>
      </c>
      <c r="C248" s="94" t="s">
        <v>1992</v>
      </c>
      <c r="D248" s="9" t="s">
        <v>58</v>
      </c>
      <c r="E248" s="49">
        <v>1</v>
      </c>
      <c r="F248" s="129">
        <v>75.11</v>
      </c>
      <c r="G248" s="129">
        <v>65.040000000000006</v>
      </c>
      <c r="H248" s="129">
        <v>5.0199999999999996</v>
      </c>
      <c r="I248" s="128"/>
      <c r="J248" s="128">
        <v>75</v>
      </c>
      <c r="K248" s="128">
        <v>65</v>
      </c>
      <c r="L248" s="128">
        <v>5</v>
      </c>
      <c r="M248" s="128"/>
    </row>
    <row r="249" spans="1:13" ht="51.6" x14ac:dyDescent="0.25">
      <c r="A249" s="5"/>
      <c r="B249" s="48" t="s">
        <v>1993</v>
      </c>
      <c r="C249" s="94" t="s">
        <v>1994</v>
      </c>
      <c r="D249" s="9" t="s">
        <v>74</v>
      </c>
      <c r="E249" s="47" t="s">
        <v>1995</v>
      </c>
      <c r="F249" s="129">
        <v>3.32</v>
      </c>
      <c r="G249" s="128"/>
      <c r="H249" s="128"/>
      <c r="I249" s="128"/>
      <c r="J249" s="128">
        <v>23</v>
      </c>
      <c r="K249" s="128"/>
      <c r="L249" s="128"/>
      <c r="M249" s="128"/>
    </row>
    <row r="250" spans="1:13" ht="51.6" x14ac:dyDescent="0.25">
      <c r="A250" s="5"/>
      <c r="B250" s="48" t="s">
        <v>1996</v>
      </c>
      <c r="C250" s="94" t="s">
        <v>1997</v>
      </c>
      <c r="D250" s="9" t="s">
        <v>74</v>
      </c>
      <c r="E250" s="47" t="s">
        <v>1998</v>
      </c>
      <c r="F250" s="129">
        <v>6.28</v>
      </c>
      <c r="G250" s="128"/>
      <c r="H250" s="128"/>
      <c r="I250" s="128"/>
      <c r="J250" s="128">
        <v>69</v>
      </c>
      <c r="K250" s="128"/>
      <c r="L250" s="128"/>
      <c r="M250" s="128"/>
    </row>
    <row r="251" spans="1:13" ht="57.6" x14ac:dyDescent="0.25">
      <c r="A251" s="5"/>
      <c r="B251" s="48" t="s">
        <v>1999</v>
      </c>
      <c r="C251" s="94" t="s">
        <v>2000</v>
      </c>
      <c r="D251" s="9" t="s">
        <v>74</v>
      </c>
      <c r="E251" s="47" t="s">
        <v>2001</v>
      </c>
      <c r="F251" s="129">
        <v>8.73</v>
      </c>
      <c r="G251" s="128"/>
      <c r="H251" s="128"/>
      <c r="I251" s="128"/>
      <c r="J251" s="128">
        <v>113</v>
      </c>
      <c r="K251" s="128"/>
      <c r="L251" s="128"/>
      <c r="M251" s="128"/>
    </row>
    <row r="252" spans="1:13" ht="57.6" x14ac:dyDescent="0.25">
      <c r="A252" s="5"/>
      <c r="B252" s="48" t="s">
        <v>2002</v>
      </c>
      <c r="C252" s="94" t="s">
        <v>2003</v>
      </c>
      <c r="D252" s="9" t="s">
        <v>74</v>
      </c>
      <c r="E252" s="47" t="s">
        <v>2001</v>
      </c>
      <c r="F252" s="129">
        <v>43.63</v>
      </c>
      <c r="G252" s="128"/>
      <c r="H252" s="128"/>
      <c r="I252" s="128"/>
      <c r="J252" s="128">
        <v>567</v>
      </c>
      <c r="K252" s="128"/>
      <c r="L252" s="128"/>
      <c r="M252" s="128"/>
    </row>
    <row r="253" spans="1:13" ht="51.6" x14ac:dyDescent="0.25">
      <c r="A253" s="5"/>
      <c r="B253" s="48" t="s">
        <v>2004</v>
      </c>
      <c r="C253" s="94" t="s">
        <v>2005</v>
      </c>
      <c r="D253" s="9" t="s">
        <v>74</v>
      </c>
      <c r="E253" s="47" t="s">
        <v>2006</v>
      </c>
      <c r="F253" s="129">
        <v>1.31</v>
      </c>
      <c r="G253" s="128"/>
      <c r="H253" s="128"/>
      <c r="I253" s="128"/>
      <c r="J253" s="128">
        <v>12</v>
      </c>
      <c r="K253" s="128"/>
      <c r="L253" s="128"/>
      <c r="M253" s="128"/>
    </row>
    <row r="254" spans="1:13" ht="51.6" x14ac:dyDescent="0.25">
      <c r="A254" s="5"/>
      <c r="B254" s="48" t="s">
        <v>2007</v>
      </c>
      <c r="C254" s="94" t="s">
        <v>2008</v>
      </c>
      <c r="D254" s="9" t="s">
        <v>74</v>
      </c>
      <c r="E254" s="47" t="s">
        <v>2009</v>
      </c>
      <c r="F254" s="129">
        <v>3.84</v>
      </c>
      <c r="G254" s="128"/>
      <c r="H254" s="128"/>
      <c r="I254" s="128"/>
      <c r="J254" s="128">
        <v>27</v>
      </c>
      <c r="K254" s="128"/>
      <c r="L254" s="128"/>
      <c r="M254" s="128"/>
    </row>
    <row r="255" spans="1:13" ht="51.6" x14ac:dyDescent="0.25">
      <c r="A255" s="5"/>
      <c r="B255" s="48" t="s">
        <v>2010</v>
      </c>
      <c r="C255" s="94" t="s">
        <v>2011</v>
      </c>
      <c r="D255" s="9" t="s">
        <v>74</v>
      </c>
      <c r="E255" s="47" t="s">
        <v>2012</v>
      </c>
      <c r="F255" s="129">
        <v>3.14</v>
      </c>
      <c r="G255" s="128"/>
      <c r="H255" s="128"/>
      <c r="I255" s="128"/>
      <c r="J255" s="128">
        <v>22</v>
      </c>
      <c r="K255" s="128"/>
      <c r="L255" s="128"/>
      <c r="M255" s="128"/>
    </row>
    <row r="256" spans="1:13" ht="51.6" x14ac:dyDescent="0.25">
      <c r="A256" s="5"/>
      <c r="B256" s="48" t="s">
        <v>2013</v>
      </c>
      <c r="C256" s="94" t="s">
        <v>2014</v>
      </c>
      <c r="D256" s="9" t="s">
        <v>74</v>
      </c>
      <c r="E256" s="47" t="s">
        <v>2015</v>
      </c>
      <c r="F256" s="129">
        <v>2.97</v>
      </c>
      <c r="G256" s="128"/>
      <c r="H256" s="128"/>
      <c r="I256" s="128"/>
      <c r="J256" s="128">
        <v>18</v>
      </c>
      <c r="K256" s="128"/>
      <c r="L256" s="128"/>
      <c r="M256" s="128"/>
    </row>
    <row r="257" spans="1:13" x14ac:dyDescent="0.25">
      <c r="A257" s="234" t="s">
        <v>2016</v>
      </c>
      <c r="B257" s="235"/>
      <c r="C257" s="235"/>
      <c r="D257" s="235"/>
      <c r="E257" s="235"/>
      <c r="F257" s="235"/>
      <c r="G257" s="235"/>
      <c r="H257" s="235"/>
      <c r="I257" s="235"/>
      <c r="J257" s="131">
        <v>203292</v>
      </c>
      <c r="K257" s="128"/>
      <c r="L257" s="128"/>
      <c r="M257" s="128"/>
    </row>
    <row r="258" spans="1:13" x14ac:dyDescent="0.25">
      <c r="A258" s="241" t="s">
        <v>2017</v>
      </c>
      <c r="B258" s="235"/>
      <c r="C258" s="235"/>
      <c r="D258" s="235"/>
      <c r="E258" s="235"/>
      <c r="F258" s="235"/>
      <c r="G258" s="235"/>
      <c r="H258" s="235"/>
      <c r="I258" s="235"/>
      <c r="J258" s="235"/>
      <c r="K258" s="235"/>
      <c r="L258" s="235"/>
      <c r="M258" s="235"/>
    </row>
    <row r="259" spans="1:13" ht="172.2" x14ac:dyDescent="0.25">
      <c r="A259" s="5"/>
      <c r="B259" s="48" t="s">
        <v>2018</v>
      </c>
      <c r="C259" s="94" t="s">
        <v>2019</v>
      </c>
      <c r="D259" s="9" t="s">
        <v>58</v>
      </c>
      <c r="E259" s="49">
        <v>4</v>
      </c>
      <c r="F259" s="129">
        <v>449.02</v>
      </c>
      <c r="G259" s="129">
        <v>287.27</v>
      </c>
      <c r="H259" s="129">
        <v>161.75</v>
      </c>
      <c r="I259" s="129">
        <v>14.74</v>
      </c>
      <c r="J259" s="128">
        <v>1796</v>
      </c>
      <c r="K259" s="128">
        <v>1149</v>
      </c>
      <c r="L259" s="128">
        <v>647</v>
      </c>
      <c r="M259" s="128">
        <v>59</v>
      </c>
    </row>
    <row r="260" spans="1:13" ht="198.6" x14ac:dyDescent="0.25">
      <c r="A260" s="5"/>
      <c r="B260" s="48" t="s">
        <v>2020</v>
      </c>
      <c r="C260" s="94" t="s">
        <v>2021</v>
      </c>
      <c r="D260" s="9" t="s">
        <v>58</v>
      </c>
      <c r="E260" s="49">
        <v>2</v>
      </c>
      <c r="F260" s="129">
        <v>206.52</v>
      </c>
      <c r="G260" s="129">
        <v>147.47</v>
      </c>
      <c r="H260" s="129">
        <v>59.05</v>
      </c>
      <c r="I260" s="129">
        <v>2.78</v>
      </c>
      <c r="J260" s="128">
        <v>413</v>
      </c>
      <c r="K260" s="128">
        <v>295</v>
      </c>
      <c r="L260" s="128">
        <v>118</v>
      </c>
      <c r="M260" s="128">
        <v>6</v>
      </c>
    </row>
    <row r="261" spans="1:13" ht="141.6" x14ac:dyDescent="0.25">
      <c r="A261" s="5"/>
      <c r="B261" s="48" t="s">
        <v>2022</v>
      </c>
      <c r="C261" s="94" t="s">
        <v>2023</v>
      </c>
      <c r="D261" s="9" t="s">
        <v>58</v>
      </c>
      <c r="E261" s="49">
        <v>3</v>
      </c>
      <c r="F261" s="129">
        <v>269.41000000000003</v>
      </c>
      <c r="G261" s="129">
        <v>172.36</v>
      </c>
      <c r="H261" s="129">
        <v>97.05</v>
      </c>
      <c r="I261" s="129">
        <v>8.84</v>
      </c>
      <c r="J261" s="128">
        <v>808</v>
      </c>
      <c r="K261" s="128">
        <v>517</v>
      </c>
      <c r="L261" s="128">
        <v>291</v>
      </c>
      <c r="M261" s="128">
        <v>27</v>
      </c>
    </row>
    <row r="262" spans="1:13" ht="195" x14ac:dyDescent="0.25">
      <c r="A262" s="5"/>
      <c r="B262" s="48" t="s">
        <v>2024</v>
      </c>
      <c r="C262" s="94" t="s">
        <v>2025</v>
      </c>
      <c r="D262" s="9" t="s">
        <v>1629</v>
      </c>
      <c r="E262" s="47" t="s">
        <v>2026</v>
      </c>
      <c r="F262" s="129">
        <v>6805.88</v>
      </c>
      <c r="G262" s="129">
        <v>2371.25</v>
      </c>
      <c r="H262" s="129">
        <v>4434.63</v>
      </c>
      <c r="I262" s="129">
        <v>328.66</v>
      </c>
      <c r="J262" s="128">
        <v>6125</v>
      </c>
      <c r="K262" s="128">
        <v>2134</v>
      </c>
      <c r="L262" s="128">
        <v>3991</v>
      </c>
      <c r="M262" s="128">
        <v>296</v>
      </c>
    </row>
    <row r="263" spans="1:13" ht="206.4" x14ac:dyDescent="0.25">
      <c r="A263" s="5"/>
      <c r="B263" s="48" t="s">
        <v>2027</v>
      </c>
      <c r="C263" s="94" t="s">
        <v>2028</v>
      </c>
      <c r="D263" s="9" t="s">
        <v>1629</v>
      </c>
      <c r="E263" s="47" t="s">
        <v>2029</v>
      </c>
      <c r="F263" s="129">
        <v>7379.4</v>
      </c>
      <c r="G263" s="129">
        <v>2676.13</v>
      </c>
      <c r="H263" s="129">
        <v>4703.2700000000004</v>
      </c>
      <c r="I263" s="129">
        <v>348.4</v>
      </c>
      <c r="J263" s="128">
        <v>3690</v>
      </c>
      <c r="K263" s="128">
        <v>1338</v>
      </c>
      <c r="L263" s="128">
        <v>2352</v>
      </c>
      <c r="M263" s="128">
        <v>174</v>
      </c>
    </row>
    <row r="264" spans="1:13" ht="206.4" x14ac:dyDescent="0.25">
      <c r="A264" s="5"/>
      <c r="B264" s="48" t="s">
        <v>2030</v>
      </c>
      <c r="C264" s="94" t="s">
        <v>2031</v>
      </c>
      <c r="D264" s="9" t="s">
        <v>1629</v>
      </c>
      <c r="E264" s="47" t="s">
        <v>2029</v>
      </c>
      <c r="F264" s="129">
        <v>8219.41</v>
      </c>
      <c r="G264" s="129">
        <v>2987.78</v>
      </c>
      <c r="H264" s="129">
        <v>5231.63</v>
      </c>
      <c r="I264" s="129">
        <v>393.01</v>
      </c>
      <c r="J264" s="128">
        <v>4110</v>
      </c>
      <c r="K264" s="128">
        <v>1494</v>
      </c>
      <c r="L264" s="128">
        <v>2616</v>
      </c>
      <c r="M264" s="128">
        <v>197</v>
      </c>
    </row>
    <row r="265" spans="1:13" ht="206.4" x14ac:dyDescent="0.25">
      <c r="A265" s="5"/>
      <c r="B265" s="48" t="s">
        <v>2032</v>
      </c>
      <c r="C265" s="94" t="s">
        <v>2033</v>
      </c>
      <c r="D265" s="9" t="s">
        <v>1629</v>
      </c>
      <c r="E265" s="47" t="s">
        <v>2034</v>
      </c>
      <c r="F265" s="129">
        <v>5740.72</v>
      </c>
      <c r="G265" s="129">
        <v>1707.3</v>
      </c>
      <c r="H265" s="129">
        <v>4033.42</v>
      </c>
      <c r="I265" s="129">
        <v>318.70999999999998</v>
      </c>
      <c r="J265" s="128">
        <v>4019</v>
      </c>
      <c r="K265" s="128">
        <v>1195</v>
      </c>
      <c r="L265" s="128">
        <v>2824</v>
      </c>
      <c r="M265" s="128">
        <v>223</v>
      </c>
    </row>
    <row r="266" spans="1:13" ht="206.4" x14ac:dyDescent="0.25">
      <c r="A266" s="5"/>
      <c r="B266" s="48" t="s">
        <v>2035</v>
      </c>
      <c r="C266" s="94" t="s">
        <v>2036</v>
      </c>
      <c r="D266" s="9" t="s">
        <v>1629</v>
      </c>
      <c r="E266" s="47" t="s">
        <v>2026</v>
      </c>
      <c r="F266" s="129">
        <v>6805.88</v>
      </c>
      <c r="G266" s="129">
        <v>2371.25</v>
      </c>
      <c r="H266" s="129">
        <v>4434.63</v>
      </c>
      <c r="I266" s="129">
        <v>328.66</v>
      </c>
      <c r="J266" s="128">
        <v>6125</v>
      </c>
      <c r="K266" s="128">
        <v>2134</v>
      </c>
      <c r="L266" s="128">
        <v>3991</v>
      </c>
      <c r="M266" s="128">
        <v>296</v>
      </c>
    </row>
    <row r="267" spans="1:13" ht="153" x14ac:dyDescent="0.25">
      <c r="A267" s="5"/>
      <c r="B267" s="48" t="s">
        <v>2037</v>
      </c>
      <c r="C267" s="94" t="s">
        <v>2038</v>
      </c>
      <c r="D267" s="9" t="s">
        <v>58</v>
      </c>
      <c r="E267" s="49">
        <v>1</v>
      </c>
      <c r="F267" s="129">
        <v>255.01</v>
      </c>
      <c r="G267" s="129">
        <v>57.72</v>
      </c>
      <c r="H267" s="129">
        <v>197.29</v>
      </c>
      <c r="I267" s="129">
        <v>19.059999999999999</v>
      </c>
      <c r="J267" s="128">
        <v>255</v>
      </c>
      <c r="K267" s="128">
        <v>58</v>
      </c>
      <c r="L267" s="128">
        <v>197</v>
      </c>
      <c r="M267" s="128">
        <v>19</v>
      </c>
    </row>
    <row r="268" spans="1:13" ht="153" x14ac:dyDescent="0.25">
      <c r="A268" s="5"/>
      <c r="B268" s="48" t="s">
        <v>2039</v>
      </c>
      <c r="C268" s="94" t="s">
        <v>2040</v>
      </c>
      <c r="D268" s="9" t="s">
        <v>58</v>
      </c>
      <c r="E268" s="49">
        <v>1</v>
      </c>
      <c r="F268" s="129">
        <v>344.86</v>
      </c>
      <c r="G268" s="129">
        <v>79.67</v>
      </c>
      <c r="H268" s="129">
        <v>265.19</v>
      </c>
      <c r="I268" s="129">
        <v>26.21</v>
      </c>
      <c r="J268" s="128">
        <v>345</v>
      </c>
      <c r="K268" s="128">
        <v>80</v>
      </c>
      <c r="L268" s="128">
        <v>265</v>
      </c>
      <c r="M268" s="128">
        <v>26</v>
      </c>
    </row>
    <row r="269" spans="1:13" ht="164.4" x14ac:dyDescent="0.25">
      <c r="A269" s="5"/>
      <c r="B269" s="48" t="s">
        <v>2041</v>
      </c>
      <c r="C269" s="94" t="s">
        <v>2042</v>
      </c>
      <c r="D269" s="9" t="s">
        <v>58</v>
      </c>
      <c r="E269" s="49">
        <v>5</v>
      </c>
      <c r="F269" s="129">
        <v>51.03</v>
      </c>
      <c r="G269" s="129">
        <v>17.72</v>
      </c>
      <c r="H269" s="129">
        <v>33.31</v>
      </c>
      <c r="I269" s="129">
        <v>3.44</v>
      </c>
      <c r="J269" s="128">
        <v>255</v>
      </c>
      <c r="K269" s="128">
        <v>89</v>
      </c>
      <c r="L269" s="128">
        <v>166</v>
      </c>
      <c r="M269" s="128">
        <v>17</v>
      </c>
    </row>
    <row r="270" spans="1:13" ht="164.4" x14ac:dyDescent="0.25">
      <c r="A270" s="5"/>
      <c r="B270" s="48" t="s">
        <v>2043</v>
      </c>
      <c r="C270" s="94" t="s">
        <v>2044</v>
      </c>
      <c r="D270" s="9" t="s">
        <v>58</v>
      </c>
      <c r="E270" s="49">
        <v>12</v>
      </c>
      <c r="F270" s="129">
        <v>52.33</v>
      </c>
      <c r="G270" s="129">
        <v>18.170000000000002</v>
      </c>
      <c r="H270" s="129">
        <v>34.159999999999997</v>
      </c>
      <c r="I270" s="129">
        <v>3.5</v>
      </c>
      <c r="J270" s="128">
        <v>628</v>
      </c>
      <c r="K270" s="128">
        <v>218</v>
      </c>
      <c r="L270" s="128">
        <v>410</v>
      </c>
      <c r="M270" s="128">
        <v>42</v>
      </c>
    </row>
    <row r="271" spans="1:13" ht="164.4" x14ac:dyDescent="0.25">
      <c r="A271" s="5"/>
      <c r="B271" s="48" t="s">
        <v>2045</v>
      </c>
      <c r="C271" s="94" t="s">
        <v>2046</v>
      </c>
      <c r="D271" s="9" t="s">
        <v>58</v>
      </c>
      <c r="E271" s="49">
        <v>16</v>
      </c>
      <c r="F271" s="129">
        <v>78.97</v>
      </c>
      <c r="G271" s="129">
        <v>23.94</v>
      </c>
      <c r="H271" s="129">
        <v>55.03</v>
      </c>
      <c r="I271" s="129">
        <v>5.63</v>
      </c>
      <c r="J271" s="128">
        <v>1264</v>
      </c>
      <c r="K271" s="128">
        <v>383</v>
      </c>
      <c r="L271" s="128">
        <v>881</v>
      </c>
      <c r="M271" s="128">
        <v>90</v>
      </c>
    </row>
    <row r="272" spans="1:13" ht="164.4" x14ac:dyDescent="0.25">
      <c r="A272" s="5"/>
      <c r="B272" s="48" t="s">
        <v>2047</v>
      </c>
      <c r="C272" s="94" t="s">
        <v>2048</v>
      </c>
      <c r="D272" s="9" t="s">
        <v>58</v>
      </c>
      <c r="E272" s="49">
        <v>4</v>
      </c>
      <c r="F272" s="129">
        <v>107.69</v>
      </c>
      <c r="G272" s="129">
        <v>31.46</v>
      </c>
      <c r="H272" s="129">
        <v>76.23</v>
      </c>
      <c r="I272" s="129">
        <v>7.75</v>
      </c>
      <c r="J272" s="128">
        <v>431</v>
      </c>
      <c r="K272" s="128">
        <v>126</v>
      </c>
      <c r="L272" s="128">
        <v>305</v>
      </c>
      <c r="M272" s="128">
        <v>31</v>
      </c>
    </row>
    <row r="273" spans="1:13" ht="174" x14ac:dyDescent="0.25">
      <c r="A273" s="5"/>
      <c r="B273" s="48" t="s">
        <v>2049</v>
      </c>
      <c r="C273" s="94" t="s">
        <v>2050</v>
      </c>
      <c r="D273" s="9" t="s">
        <v>58</v>
      </c>
      <c r="E273" s="49">
        <v>16</v>
      </c>
      <c r="F273" s="129">
        <v>145.05000000000001</v>
      </c>
      <c r="G273" s="129">
        <v>38.54</v>
      </c>
      <c r="H273" s="129">
        <v>106.51</v>
      </c>
      <c r="I273" s="129">
        <v>10.7</v>
      </c>
      <c r="J273" s="128">
        <v>2321</v>
      </c>
      <c r="K273" s="128">
        <v>617</v>
      </c>
      <c r="L273" s="128">
        <v>1704</v>
      </c>
      <c r="M273" s="128">
        <v>171</v>
      </c>
    </row>
    <row r="274" spans="1:13" ht="164.4" x14ac:dyDescent="0.25">
      <c r="A274" s="5"/>
      <c r="B274" s="48" t="s">
        <v>2051</v>
      </c>
      <c r="C274" s="94" t="s">
        <v>2052</v>
      </c>
      <c r="D274" s="9" t="s">
        <v>58</v>
      </c>
      <c r="E274" s="49">
        <v>1</v>
      </c>
      <c r="F274" s="129">
        <v>183.21</v>
      </c>
      <c r="G274" s="129">
        <v>46.55</v>
      </c>
      <c r="H274" s="129">
        <v>136.66</v>
      </c>
      <c r="I274" s="129">
        <v>13.7</v>
      </c>
      <c r="J274" s="128">
        <v>183</v>
      </c>
      <c r="K274" s="128">
        <v>47</v>
      </c>
      <c r="L274" s="128">
        <v>136</v>
      </c>
      <c r="M274" s="128">
        <v>14</v>
      </c>
    </row>
    <row r="275" spans="1:13" ht="164.4" x14ac:dyDescent="0.25">
      <c r="A275" s="5"/>
      <c r="B275" s="48" t="s">
        <v>2053</v>
      </c>
      <c r="C275" s="94" t="s">
        <v>2054</v>
      </c>
      <c r="D275" s="9" t="s">
        <v>58</v>
      </c>
      <c r="E275" s="49">
        <v>1</v>
      </c>
      <c r="F275" s="129">
        <v>236.46</v>
      </c>
      <c r="G275" s="129">
        <v>64.27</v>
      </c>
      <c r="H275" s="129">
        <v>172.19</v>
      </c>
      <c r="I275" s="129">
        <v>16.649999999999999</v>
      </c>
      <c r="J275" s="128">
        <v>236</v>
      </c>
      <c r="K275" s="128">
        <v>64</v>
      </c>
      <c r="L275" s="128">
        <v>172</v>
      </c>
      <c r="M275" s="128">
        <v>17</v>
      </c>
    </row>
    <row r="276" spans="1:13" ht="164.4" x14ac:dyDescent="0.25">
      <c r="A276" s="5"/>
      <c r="B276" s="48" t="s">
        <v>2055</v>
      </c>
      <c r="C276" s="94" t="s">
        <v>2056</v>
      </c>
      <c r="D276" s="9" t="s">
        <v>58</v>
      </c>
      <c r="E276" s="49">
        <v>2</v>
      </c>
      <c r="F276" s="129">
        <v>107.69</v>
      </c>
      <c r="G276" s="129">
        <v>31.46</v>
      </c>
      <c r="H276" s="129">
        <v>76.23</v>
      </c>
      <c r="I276" s="129">
        <v>7.75</v>
      </c>
      <c r="J276" s="128">
        <v>215</v>
      </c>
      <c r="K276" s="128">
        <v>63</v>
      </c>
      <c r="L276" s="128">
        <v>152</v>
      </c>
      <c r="M276" s="128">
        <v>16</v>
      </c>
    </row>
    <row r="277" spans="1:13" ht="162.6" x14ac:dyDescent="0.25">
      <c r="A277" s="5"/>
      <c r="B277" s="48" t="s">
        <v>2057</v>
      </c>
      <c r="C277" s="94" t="s">
        <v>2058</v>
      </c>
      <c r="D277" s="9" t="s">
        <v>365</v>
      </c>
      <c r="E277" s="47" t="s">
        <v>2059</v>
      </c>
      <c r="F277" s="129">
        <v>811.86</v>
      </c>
      <c r="G277" s="129">
        <v>757.38</v>
      </c>
      <c r="H277" s="129">
        <v>54.48</v>
      </c>
      <c r="I277" s="129">
        <v>2.98</v>
      </c>
      <c r="J277" s="128">
        <v>21</v>
      </c>
      <c r="K277" s="128">
        <v>20</v>
      </c>
      <c r="L277" s="128">
        <v>1</v>
      </c>
      <c r="M277" s="128"/>
    </row>
    <row r="278" spans="1:13" ht="175.8" x14ac:dyDescent="0.25">
      <c r="A278" s="5"/>
      <c r="B278" s="48" t="s">
        <v>2060</v>
      </c>
      <c r="C278" s="94" t="s">
        <v>2061</v>
      </c>
      <c r="D278" s="9" t="s">
        <v>1629</v>
      </c>
      <c r="E278" s="47" t="s">
        <v>200</v>
      </c>
      <c r="F278" s="129">
        <v>3967.18</v>
      </c>
      <c r="G278" s="129">
        <v>1178.8499999999999</v>
      </c>
      <c r="H278" s="129">
        <v>2788.33</v>
      </c>
      <c r="I278" s="129">
        <v>225.81</v>
      </c>
      <c r="J278" s="128">
        <v>793</v>
      </c>
      <c r="K278" s="128">
        <v>236</v>
      </c>
      <c r="L278" s="128">
        <v>557</v>
      </c>
      <c r="M278" s="128">
        <v>45</v>
      </c>
    </row>
    <row r="279" spans="1:13" ht="99.6" x14ac:dyDescent="0.25">
      <c r="A279" s="5"/>
      <c r="B279" s="48" t="s">
        <v>2062</v>
      </c>
      <c r="C279" s="94" t="s">
        <v>2063</v>
      </c>
      <c r="D279" s="9" t="s">
        <v>69</v>
      </c>
      <c r="E279" s="47" t="s">
        <v>2064</v>
      </c>
      <c r="F279" s="129">
        <v>875.96</v>
      </c>
      <c r="G279" s="129">
        <v>823.72</v>
      </c>
      <c r="H279" s="129">
        <v>52.24</v>
      </c>
      <c r="I279" s="129">
        <v>1.53</v>
      </c>
      <c r="J279" s="128">
        <v>38</v>
      </c>
      <c r="K279" s="128">
        <v>36</v>
      </c>
      <c r="L279" s="128">
        <v>2</v>
      </c>
      <c r="M279" s="128"/>
    </row>
    <row r="280" spans="1:13" ht="197.4" x14ac:dyDescent="0.25">
      <c r="A280" s="5"/>
      <c r="B280" s="48" t="s">
        <v>2065</v>
      </c>
      <c r="C280" s="94" t="s">
        <v>2066</v>
      </c>
      <c r="D280" s="9" t="s">
        <v>58</v>
      </c>
      <c r="E280" s="49">
        <v>3</v>
      </c>
      <c r="F280" s="129">
        <v>774.32</v>
      </c>
      <c r="G280" s="129">
        <v>424.11</v>
      </c>
      <c r="H280" s="129">
        <v>350.21</v>
      </c>
      <c r="I280" s="129">
        <v>43</v>
      </c>
      <c r="J280" s="128">
        <v>2323</v>
      </c>
      <c r="K280" s="128">
        <v>1272</v>
      </c>
      <c r="L280" s="128">
        <v>1051</v>
      </c>
      <c r="M280" s="128">
        <v>129</v>
      </c>
    </row>
    <row r="281" spans="1:13" x14ac:dyDescent="0.25">
      <c r="A281" s="234" t="s">
        <v>2067</v>
      </c>
      <c r="B281" s="235"/>
      <c r="C281" s="235"/>
      <c r="D281" s="235"/>
      <c r="E281" s="235"/>
      <c r="F281" s="235"/>
      <c r="G281" s="235"/>
      <c r="H281" s="235"/>
      <c r="I281" s="235"/>
      <c r="J281" s="131">
        <v>96676</v>
      </c>
      <c r="K281" s="128"/>
      <c r="L281" s="128"/>
      <c r="M281" s="128"/>
    </row>
    <row r="282" spans="1:13" x14ac:dyDescent="0.25">
      <c r="A282" s="243" t="s">
        <v>33</v>
      </c>
      <c r="B282" s="244"/>
      <c r="C282" s="244"/>
      <c r="D282" s="244"/>
      <c r="E282" s="244"/>
      <c r="F282" s="244"/>
      <c r="G282" s="244"/>
      <c r="H282" s="244"/>
      <c r="I282" s="244"/>
      <c r="J282" s="244"/>
      <c r="K282" s="244"/>
      <c r="L282" s="244"/>
      <c r="M282" s="244"/>
    </row>
    <row r="283" spans="1:13" x14ac:dyDescent="0.25">
      <c r="A283" s="242" t="s">
        <v>6</v>
      </c>
      <c r="B283" s="235"/>
      <c r="C283" s="235"/>
      <c r="D283" s="235"/>
      <c r="E283" s="235"/>
      <c r="F283" s="235"/>
      <c r="G283" s="235"/>
      <c r="H283" s="235"/>
      <c r="I283" s="235"/>
      <c r="J283" s="129">
        <v>8644466</v>
      </c>
      <c r="K283" s="129">
        <v>69284</v>
      </c>
      <c r="L283" s="129">
        <v>102653</v>
      </c>
      <c r="M283" s="129">
        <v>8711</v>
      </c>
    </row>
    <row r="284" spans="1:13" x14ac:dyDescent="0.25">
      <c r="A284" s="242" t="s">
        <v>79</v>
      </c>
      <c r="B284" s="235"/>
      <c r="C284" s="235"/>
      <c r="D284" s="235"/>
      <c r="E284" s="235"/>
      <c r="F284" s="235"/>
      <c r="G284" s="235"/>
      <c r="H284" s="235"/>
      <c r="I284" s="235"/>
      <c r="J284" s="129">
        <v>8756554</v>
      </c>
      <c r="K284" s="129">
        <v>117112</v>
      </c>
      <c r="L284" s="129">
        <v>166913</v>
      </c>
      <c r="M284" s="129">
        <v>14727</v>
      </c>
    </row>
    <row r="285" spans="1:13" x14ac:dyDescent="0.25">
      <c r="A285" s="242" t="s">
        <v>7</v>
      </c>
      <c r="B285" s="235"/>
      <c r="C285" s="235"/>
      <c r="D285" s="235"/>
      <c r="E285" s="235"/>
      <c r="F285" s="235"/>
      <c r="G285" s="235"/>
      <c r="H285" s="235"/>
      <c r="I285" s="235"/>
      <c r="J285" s="129">
        <v>104312</v>
      </c>
      <c r="K285" s="128"/>
      <c r="L285" s="128"/>
      <c r="M285" s="128"/>
    </row>
    <row r="286" spans="1:13" x14ac:dyDescent="0.25">
      <c r="A286" s="242" t="s">
        <v>8</v>
      </c>
      <c r="B286" s="235"/>
      <c r="C286" s="235"/>
      <c r="D286" s="235"/>
      <c r="E286" s="235"/>
      <c r="F286" s="235"/>
      <c r="G286" s="235"/>
      <c r="H286" s="235"/>
      <c r="I286" s="235"/>
      <c r="J286" s="129">
        <v>79940</v>
      </c>
      <c r="K286" s="128"/>
      <c r="L286" s="128"/>
      <c r="M286" s="128"/>
    </row>
    <row r="287" spans="1:13" x14ac:dyDescent="0.25">
      <c r="A287" s="234" t="s">
        <v>9</v>
      </c>
      <c r="B287" s="235"/>
      <c r="C287" s="235"/>
      <c r="D287" s="235"/>
      <c r="E287" s="235"/>
      <c r="F287" s="235"/>
      <c r="G287" s="235"/>
      <c r="H287" s="235"/>
      <c r="I287" s="235"/>
      <c r="J287" s="128"/>
      <c r="K287" s="128"/>
      <c r="L287" s="128"/>
      <c r="M287" s="128"/>
    </row>
    <row r="288" spans="1:13" x14ac:dyDescent="0.25">
      <c r="A288" s="242" t="s">
        <v>2068</v>
      </c>
      <c r="B288" s="235"/>
      <c r="C288" s="235"/>
      <c r="D288" s="235"/>
      <c r="E288" s="235"/>
      <c r="F288" s="235"/>
      <c r="G288" s="235"/>
      <c r="H288" s="235"/>
      <c r="I288" s="235"/>
      <c r="J288" s="128"/>
      <c r="K288" s="128"/>
      <c r="L288" s="128"/>
      <c r="M288" s="128"/>
    </row>
    <row r="289" spans="1:13" x14ac:dyDescent="0.25">
      <c r="A289" s="242" t="s">
        <v>321</v>
      </c>
      <c r="B289" s="235"/>
      <c r="C289" s="235"/>
      <c r="D289" s="235"/>
      <c r="E289" s="235"/>
      <c r="F289" s="235"/>
      <c r="G289" s="235"/>
      <c r="H289" s="235"/>
      <c r="I289" s="235"/>
      <c r="J289" s="128"/>
      <c r="K289" s="128"/>
      <c r="L289" s="128"/>
      <c r="M289" s="128"/>
    </row>
    <row r="290" spans="1:13" x14ac:dyDescent="0.25">
      <c r="A290" s="242" t="s">
        <v>322</v>
      </c>
      <c r="B290" s="235"/>
      <c r="C290" s="235"/>
      <c r="D290" s="235"/>
      <c r="E290" s="235"/>
      <c r="F290" s="235"/>
      <c r="G290" s="235"/>
      <c r="H290" s="235"/>
      <c r="I290" s="235"/>
      <c r="J290" s="128"/>
      <c r="K290" s="128"/>
      <c r="L290" s="128"/>
      <c r="M290" s="128"/>
    </row>
    <row r="291" spans="1:13" x14ac:dyDescent="0.25">
      <c r="A291" s="242" t="s">
        <v>301</v>
      </c>
      <c r="B291" s="235"/>
      <c r="C291" s="235"/>
      <c r="D291" s="235"/>
      <c r="E291" s="235"/>
      <c r="F291" s="235"/>
      <c r="G291" s="235"/>
      <c r="H291" s="235"/>
      <c r="I291" s="235"/>
      <c r="J291" s="129">
        <v>139395</v>
      </c>
      <c r="K291" s="128"/>
      <c r="L291" s="128"/>
      <c r="M291" s="128"/>
    </row>
    <row r="292" spans="1:13" x14ac:dyDescent="0.25">
      <c r="A292" s="242" t="s">
        <v>302</v>
      </c>
      <c r="B292" s="235"/>
      <c r="C292" s="235"/>
      <c r="D292" s="235"/>
      <c r="E292" s="235"/>
      <c r="F292" s="235"/>
      <c r="G292" s="235"/>
      <c r="H292" s="235"/>
      <c r="I292" s="235"/>
      <c r="J292" s="129">
        <v>139395</v>
      </c>
      <c r="K292" s="128"/>
      <c r="L292" s="128"/>
      <c r="M292" s="128"/>
    </row>
    <row r="293" spans="1:13" x14ac:dyDescent="0.25">
      <c r="A293" s="242" t="s">
        <v>2069</v>
      </c>
      <c r="B293" s="235"/>
      <c r="C293" s="235"/>
      <c r="D293" s="235"/>
      <c r="E293" s="235"/>
      <c r="F293" s="235"/>
      <c r="G293" s="235"/>
      <c r="H293" s="235"/>
      <c r="I293" s="235"/>
      <c r="J293" s="128"/>
      <c r="K293" s="128"/>
      <c r="L293" s="128"/>
      <c r="M293" s="128"/>
    </row>
    <row r="294" spans="1:13" x14ac:dyDescent="0.25">
      <c r="A294" s="242" t="s">
        <v>301</v>
      </c>
      <c r="B294" s="235"/>
      <c r="C294" s="235"/>
      <c r="D294" s="235"/>
      <c r="E294" s="235"/>
      <c r="F294" s="235"/>
      <c r="G294" s="235"/>
      <c r="H294" s="235"/>
      <c r="I294" s="235"/>
      <c r="J294" s="129">
        <v>13024</v>
      </c>
      <c r="K294" s="129">
        <v>580</v>
      </c>
      <c r="L294" s="129">
        <v>138</v>
      </c>
      <c r="M294" s="129">
        <v>2</v>
      </c>
    </row>
    <row r="295" spans="1:13" x14ac:dyDescent="0.25">
      <c r="A295" s="242" t="s">
        <v>302</v>
      </c>
      <c r="B295" s="235"/>
      <c r="C295" s="235"/>
      <c r="D295" s="235"/>
      <c r="E295" s="235"/>
      <c r="F295" s="235"/>
      <c r="G295" s="235"/>
      <c r="H295" s="235"/>
      <c r="I295" s="235"/>
      <c r="J295" s="129">
        <v>13049</v>
      </c>
      <c r="K295" s="129">
        <v>605</v>
      </c>
      <c r="L295" s="129">
        <v>138</v>
      </c>
      <c r="M295" s="129">
        <v>2</v>
      </c>
    </row>
    <row r="296" spans="1:13" x14ac:dyDescent="0.25">
      <c r="A296" s="242" t="s">
        <v>330</v>
      </c>
      <c r="B296" s="235"/>
      <c r="C296" s="235"/>
      <c r="D296" s="235"/>
      <c r="E296" s="235"/>
      <c r="F296" s="235"/>
      <c r="G296" s="235"/>
      <c r="H296" s="235"/>
      <c r="I296" s="235"/>
      <c r="J296" s="129">
        <v>13309</v>
      </c>
      <c r="K296" s="129">
        <v>817</v>
      </c>
      <c r="L296" s="129">
        <v>186</v>
      </c>
      <c r="M296" s="129">
        <v>3</v>
      </c>
    </row>
    <row r="297" spans="1:13" x14ac:dyDescent="0.25">
      <c r="A297" s="242" t="s">
        <v>331</v>
      </c>
      <c r="B297" s="235"/>
      <c r="C297" s="235"/>
      <c r="D297" s="235"/>
      <c r="E297" s="235"/>
      <c r="F297" s="235"/>
      <c r="G297" s="235"/>
      <c r="H297" s="235"/>
      <c r="I297" s="235"/>
      <c r="J297" s="129">
        <v>13509</v>
      </c>
      <c r="K297" s="129">
        <v>980</v>
      </c>
      <c r="L297" s="129">
        <v>223</v>
      </c>
      <c r="M297" s="129">
        <v>4</v>
      </c>
    </row>
    <row r="298" spans="1:13" x14ac:dyDescent="0.25">
      <c r="A298" s="242" t="s">
        <v>2070</v>
      </c>
      <c r="B298" s="235"/>
      <c r="C298" s="235"/>
      <c r="D298" s="235"/>
      <c r="E298" s="235"/>
      <c r="F298" s="235"/>
      <c r="G298" s="235"/>
      <c r="H298" s="235"/>
      <c r="I298" s="235"/>
      <c r="J298" s="129">
        <v>886</v>
      </c>
      <c r="K298" s="128"/>
      <c r="L298" s="128"/>
      <c r="M298" s="128"/>
    </row>
    <row r="299" spans="1:13" x14ac:dyDescent="0.25">
      <c r="A299" s="242" t="s">
        <v>2071</v>
      </c>
      <c r="B299" s="235"/>
      <c r="C299" s="235"/>
      <c r="D299" s="235"/>
      <c r="E299" s="235"/>
      <c r="F299" s="235"/>
      <c r="G299" s="235"/>
      <c r="H299" s="235"/>
      <c r="I299" s="235"/>
      <c r="J299" s="129">
        <v>836</v>
      </c>
      <c r="K299" s="128"/>
      <c r="L299" s="128"/>
      <c r="M299" s="128"/>
    </row>
    <row r="300" spans="1:13" x14ac:dyDescent="0.25">
      <c r="A300" s="242" t="s">
        <v>307</v>
      </c>
      <c r="B300" s="235"/>
      <c r="C300" s="235"/>
      <c r="D300" s="235"/>
      <c r="E300" s="235"/>
      <c r="F300" s="235"/>
      <c r="G300" s="235"/>
      <c r="H300" s="235"/>
      <c r="I300" s="235"/>
      <c r="J300" s="129">
        <v>15231</v>
      </c>
      <c r="K300" s="128"/>
      <c r="L300" s="128"/>
      <c r="M300" s="128"/>
    </row>
    <row r="301" spans="1:13" x14ac:dyDescent="0.25">
      <c r="A301" s="242" t="s">
        <v>308</v>
      </c>
      <c r="B301" s="235"/>
      <c r="C301" s="235"/>
      <c r="D301" s="235"/>
      <c r="E301" s="235"/>
      <c r="F301" s="235"/>
      <c r="G301" s="235"/>
      <c r="H301" s="235"/>
      <c r="I301" s="235"/>
      <c r="J301" s="129">
        <v>154626</v>
      </c>
      <c r="K301" s="128"/>
      <c r="L301" s="128"/>
      <c r="M301" s="128"/>
    </row>
    <row r="302" spans="1:13" x14ac:dyDescent="0.25">
      <c r="A302" s="242" t="s">
        <v>299</v>
      </c>
      <c r="B302" s="235"/>
      <c r="C302" s="235"/>
      <c r="D302" s="235"/>
      <c r="E302" s="235"/>
      <c r="F302" s="235"/>
      <c r="G302" s="235"/>
      <c r="H302" s="235"/>
      <c r="I302" s="235"/>
      <c r="J302" s="128"/>
      <c r="K302" s="128"/>
      <c r="L302" s="128"/>
      <c r="M302" s="128"/>
    </row>
    <row r="303" spans="1:13" x14ac:dyDescent="0.25">
      <c r="A303" s="242" t="s">
        <v>300</v>
      </c>
      <c r="B303" s="235"/>
      <c r="C303" s="235"/>
      <c r="D303" s="235"/>
      <c r="E303" s="235"/>
      <c r="F303" s="235"/>
      <c r="G303" s="235"/>
      <c r="H303" s="235"/>
      <c r="I303" s="235"/>
      <c r="J303" s="128"/>
      <c r="K303" s="128"/>
      <c r="L303" s="128"/>
      <c r="M303" s="128"/>
    </row>
    <row r="304" spans="1:13" x14ac:dyDescent="0.25">
      <c r="A304" s="242" t="s">
        <v>301</v>
      </c>
      <c r="B304" s="235"/>
      <c r="C304" s="235"/>
      <c r="D304" s="235"/>
      <c r="E304" s="235"/>
      <c r="F304" s="235"/>
      <c r="G304" s="235"/>
      <c r="H304" s="235"/>
      <c r="I304" s="235"/>
      <c r="J304" s="129">
        <v>128352</v>
      </c>
      <c r="K304" s="129">
        <v>19808</v>
      </c>
      <c r="L304" s="129">
        <v>28698</v>
      </c>
      <c r="M304" s="129">
        <v>2574</v>
      </c>
    </row>
    <row r="305" spans="1:13" x14ac:dyDescent="0.25">
      <c r="A305" s="242" t="s">
        <v>302</v>
      </c>
      <c r="B305" s="235"/>
      <c r="C305" s="235"/>
      <c r="D305" s="235"/>
      <c r="E305" s="235"/>
      <c r="F305" s="235"/>
      <c r="G305" s="235"/>
      <c r="H305" s="235"/>
      <c r="I305" s="235"/>
      <c r="J305" s="129">
        <v>129324</v>
      </c>
      <c r="K305" s="129">
        <v>20668</v>
      </c>
      <c r="L305" s="129">
        <v>28810</v>
      </c>
      <c r="M305" s="129">
        <v>2686</v>
      </c>
    </row>
    <row r="306" spans="1:13" x14ac:dyDescent="0.25">
      <c r="A306" s="242" t="s">
        <v>303</v>
      </c>
      <c r="B306" s="235"/>
      <c r="C306" s="235"/>
      <c r="D306" s="235"/>
      <c r="E306" s="235"/>
      <c r="F306" s="235"/>
      <c r="G306" s="235"/>
      <c r="H306" s="235"/>
      <c r="I306" s="235"/>
      <c r="J306" s="129">
        <v>146642</v>
      </c>
      <c r="K306" s="129">
        <v>27902</v>
      </c>
      <c r="L306" s="129">
        <v>38894</v>
      </c>
      <c r="M306" s="129">
        <v>3626</v>
      </c>
    </row>
    <row r="307" spans="1:13" x14ac:dyDescent="0.25">
      <c r="A307" s="242" t="s">
        <v>304</v>
      </c>
      <c r="B307" s="235"/>
      <c r="C307" s="235"/>
      <c r="D307" s="235"/>
      <c r="E307" s="235"/>
      <c r="F307" s="235"/>
      <c r="G307" s="235"/>
      <c r="H307" s="235"/>
      <c r="I307" s="235"/>
      <c r="J307" s="129">
        <v>160001</v>
      </c>
      <c r="K307" s="129">
        <v>33482</v>
      </c>
      <c r="L307" s="129">
        <v>46673</v>
      </c>
      <c r="M307" s="129">
        <v>4351</v>
      </c>
    </row>
    <row r="308" spans="1:13" x14ac:dyDescent="0.25">
      <c r="A308" s="242" t="s">
        <v>2072</v>
      </c>
      <c r="B308" s="235"/>
      <c r="C308" s="235"/>
      <c r="D308" s="235"/>
      <c r="E308" s="235"/>
      <c r="F308" s="235"/>
      <c r="G308" s="235"/>
      <c r="H308" s="235"/>
      <c r="I308" s="235"/>
      <c r="J308" s="129">
        <v>30266</v>
      </c>
      <c r="K308" s="128"/>
      <c r="L308" s="128"/>
      <c r="M308" s="128"/>
    </row>
    <row r="309" spans="1:13" x14ac:dyDescent="0.25">
      <c r="A309" s="242" t="s">
        <v>2073</v>
      </c>
      <c r="B309" s="235"/>
      <c r="C309" s="235"/>
      <c r="D309" s="235"/>
      <c r="E309" s="235"/>
      <c r="F309" s="235"/>
      <c r="G309" s="235"/>
      <c r="H309" s="235"/>
      <c r="I309" s="235"/>
      <c r="J309" s="129">
        <v>22700</v>
      </c>
      <c r="K309" s="128"/>
      <c r="L309" s="128"/>
      <c r="M309" s="128"/>
    </row>
    <row r="310" spans="1:13" x14ac:dyDescent="0.25">
      <c r="A310" s="242" t="s">
        <v>307</v>
      </c>
      <c r="B310" s="235"/>
      <c r="C310" s="235"/>
      <c r="D310" s="235"/>
      <c r="E310" s="235"/>
      <c r="F310" s="235"/>
      <c r="G310" s="235"/>
      <c r="H310" s="235"/>
      <c r="I310" s="235"/>
      <c r="J310" s="129">
        <v>212967</v>
      </c>
      <c r="K310" s="128"/>
      <c r="L310" s="128"/>
      <c r="M310" s="128"/>
    </row>
    <row r="311" spans="1:13" x14ac:dyDescent="0.25">
      <c r="A311" s="242" t="s">
        <v>308</v>
      </c>
      <c r="B311" s="235"/>
      <c r="C311" s="235"/>
      <c r="D311" s="235"/>
      <c r="E311" s="235"/>
      <c r="F311" s="235"/>
      <c r="G311" s="235"/>
      <c r="H311" s="235"/>
      <c r="I311" s="235"/>
      <c r="J311" s="129">
        <v>212967</v>
      </c>
      <c r="K311" s="128"/>
      <c r="L311" s="128"/>
      <c r="M311" s="128"/>
    </row>
    <row r="312" spans="1:13" x14ac:dyDescent="0.25">
      <c r="A312" s="242" t="s">
        <v>309</v>
      </c>
      <c r="B312" s="235"/>
      <c r="C312" s="235"/>
      <c r="D312" s="235"/>
      <c r="E312" s="235"/>
      <c r="F312" s="235"/>
      <c r="G312" s="235"/>
      <c r="H312" s="235"/>
      <c r="I312" s="235"/>
      <c r="J312" s="128"/>
      <c r="K312" s="128"/>
      <c r="L312" s="128"/>
      <c r="M312" s="128"/>
    </row>
    <row r="313" spans="1:13" x14ac:dyDescent="0.25">
      <c r="A313" s="242" t="s">
        <v>310</v>
      </c>
      <c r="B313" s="235"/>
      <c r="C313" s="235"/>
      <c r="D313" s="235"/>
      <c r="E313" s="235"/>
      <c r="F313" s="235"/>
      <c r="G313" s="235"/>
      <c r="H313" s="235"/>
      <c r="I313" s="235"/>
      <c r="J313" s="128"/>
      <c r="K313" s="128"/>
      <c r="L313" s="128"/>
      <c r="M313" s="128"/>
    </row>
    <row r="314" spans="1:13" x14ac:dyDescent="0.25">
      <c r="A314" s="242" t="s">
        <v>301</v>
      </c>
      <c r="B314" s="235"/>
      <c r="C314" s="235"/>
      <c r="D314" s="235"/>
      <c r="E314" s="235"/>
      <c r="F314" s="235"/>
      <c r="G314" s="235"/>
      <c r="H314" s="235"/>
      <c r="I314" s="235"/>
      <c r="J314" s="129">
        <v>6377561</v>
      </c>
      <c r="K314" s="128"/>
      <c r="L314" s="128"/>
      <c r="M314" s="128"/>
    </row>
    <row r="315" spans="1:13" x14ac:dyDescent="0.25">
      <c r="A315" s="242" t="s">
        <v>308</v>
      </c>
      <c r="B315" s="235"/>
      <c r="C315" s="235"/>
      <c r="D315" s="235"/>
      <c r="E315" s="235"/>
      <c r="F315" s="235"/>
      <c r="G315" s="235"/>
      <c r="H315" s="235"/>
      <c r="I315" s="235"/>
      <c r="J315" s="129">
        <v>6377561</v>
      </c>
      <c r="K315" s="128"/>
      <c r="L315" s="128"/>
      <c r="M315" s="128"/>
    </row>
    <row r="316" spans="1:13" x14ac:dyDescent="0.25">
      <c r="A316" s="242" t="s">
        <v>311</v>
      </c>
      <c r="B316" s="235"/>
      <c r="C316" s="235"/>
      <c r="D316" s="235"/>
      <c r="E316" s="235"/>
      <c r="F316" s="235"/>
      <c r="G316" s="235"/>
      <c r="H316" s="235"/>
      <c r="I316" s="235"/>
      <c r="J316" s="129">
        <v>6745154</v>
      </c>
      <c r="K316" s="128"/>
      <c r="L316" s="128"/>
      <c r="M316" s="128"/>
    </row>
    <row r="317" spans="1:13" x14ac:dyDescent="0.25">
      <c r="A317" s="234" t="s">
        <v>2074</v>
      </c>
      <c r="B317" s="235"/>
      <c r="C317" s="235"/>
      <c r="D317" s="235"/>
      <c r="E317" s="235"/>
      <c r="F317" s="235"/>
      <c r="G317" s="235"/>
      <c r="H317" s="235"/>
      <c r="I317" s="235"/>
      <c r="J317" s="131">
        <v>6745154</v>
      </c>
      <c r="K317" s="128"/>
      <c r="L317" s="128"/>
      <c r="M317" s="128"/>
    </row>
    <row r="318" spans="1:13" x14ac:dyDescent="0.25">
      <c r="A318" s="242" t="s">
        <v>2075</v>
      </c>
      <c r="B318" s="235"/>
      <c r="C318" s="235"/>
      <c r="D318" s="235"/>
      <c r="E318" s="235"/>
      <c r="F318" s="235"/>
      <c r="G318" s="235"/>
      <c r="H318" s="235"/>
      <c r="I318" s="235"/>
      <c r="J318" s="128"/>
      <c r="K318" s="128"/>
      <c r="L318" s="128"/>
      <c r="M318" s="128"/>
    </row>
    <row r="319" spans="1:13" x14ac:dyDescent="0.25">
      <c r="A319" s="242" t="s">
        <v>321</v>
      </c>
      <c r="B319" s="235"/>
      <c r="C319" s="235"/>
      <c r="D319" s="235"/>
      <c r="E319" s="235"/>
      <c r="F319" s="235"/>
      <c r="G319" s="235"/>
      <c r="H319" s="235"/>
      <c r="I319" s="235"/>
      <c r="J319" s="128"/>
      <c r="K319" s="128"/>
      <c r="L319" s="128"/>
      <c r="M319" s="128"/>
    </row>
    <row r="320" spans="1:13" x14ac:dyDescent="0.25">
      <c r="A320" s="242" t="s">
        <v>322</v>
      </c>
      <c r="B320" s="235"/>
      <c r="C320" s="235"/>
      <c r="D320" s="235"/>
      <c r="E320" s="235"/>
      <c r="F320" s="235"/>
      <c r="G320" s="235"/>
      <c r="H320" s="235"/>
      <c r="I320" s="235"/>
      <c r="J320" s="128"/>
      <c r="K320" s="128"/>
      <c r="L320" s="128"/>
      <c r="M320" s="128"/>
    </row>
    <row r="321" spans="1:13" x14ac:dyDescent="0.25">
      <c r="A321" s="242" t="s">
        <v>301</v>
      </c>
      <c r="B321" s="235"/>
      <c r="C321" s="235"/>
      <c r="D321" s="235"/>
      <c r="E321" s="235"/>
      <c r="F321" s="235"/>
      <c r="G321" s="235"/>
      <c r="H321" s="235"/>
      <c r="I321" s="235"/>
      <c r="J321" s="129">
        <v>187277</v>
      </c>
      <c r="K321" s="128"/>
      <c r="L321" s="128"/>
      <c r="M321" s="128"/>
    </row>
    <row r="322" spans="1:13" x14ac:dyDescent="0.25">
      <c r="A322" s="242" t="s">
        <v>302</v>
      </c>
      <c r="B322" s="235"/>
      <c r="C322" s="235"/>
      <c r="D322" s="235"/>
      <c r="E322" s="235"/>
      <c r="F322" s="235"/>
      <c r="G322" s="235"/>
      <c r="H322" s="235"/>
      <c r="I322" s="235"/>
      <c r="J322" s="129">
        <v>187277</v>
      </c>
      <c r="K322" s="128"/>
      <c r="L322" s="128"/>
      <c r="M322" s="128"/>
    </row>
    <row r="323" spans="1:13" x14ac:dyDescent="0.25">
      <c r="A323" s="242" t="s">
        <v>2069</v>
      </c>
      <c r="B323" s="235"/>
      <c r="C323" s="235"/>
      <c r="D323" s="235"/>
      <c r="E323" s="235"/>
      <c r="F323" s="235"/>
      <c r="G323" s="235"/>
      <c r="H323" s="235"/>
      <c r="I323" s="235"/>
      <c r="J323" s="128"/>
      <c r="K323" s="128"/>
      <c r="L323" s="128"/>
      <c r="M323" s="128"/>
    </row>
    <row r="324" spans="1:13" x14ac:dyDescent="0.25">
      <c r="A324" s="242" t="s">
        <v>301</v>
      </c>
      <c r="B324" s="235"/>
      <c r="C324" s="235"/>
      <c r="D324" s="235"/>
      <c r="E324" s="235"/>
      <c r="F324" s="235"/>
      <c r="G324" s="235"/>
      <c r="H324" s="235"/>
      <c r="I324" s="235"/>
      <c r="J324" s="129">
        <v>446</v>
      </c>
      <c r="K324" s="129">
        <v>30</v>
      </c>
      <c r="L324" s="129">
        <v>11</v>
      </c>
      <c r="M324" s="128"/>
    </row>
    <row r="325" spans="1:13" x14ac:dyDescent="0.25">
      <c r="A325" s="242" t="s">
        <v>302</v>
      </c>
      <c r="B325" s="235"/>
      <c r="C325" s="235"/>
      <c r="D325" s="235"/>
      <c r="E325" s="235"/>
      <c r="F325" s="235"/>
      <c r="G325" s="235"/>
      <c r="H325" s="235"/>
      <c r="I325" s="235"/>
      <c r="J325" s="129">
        <v>447</v>
      </c>
      <c r="K325" s="129">
        <v>31</v>
      </c>
      <c r="L325" s="129">
        <v>11</v>
      </c>
      <c r="M325" s="128"/>
    </row>
    <row r="326" spans="1:13" x14ac:dyDescent="0.25">
      <c r="A326" s="242" t="s">
        <v>330</v>
      </c>
      <c r="B326" s="235"/>
      <c r="C326" s="235"/>
      <c r="D326" s="235"/>
      <c r="E326" s="235"/>
      <c r="F326" s="235"/>
      <c r="G326" s="235"/>
      <c r="H326" s="235"/>
      <c r="I326" s="235"/>
      <c r="J326" s="129">
        <v>462</v>
      </c>
      <c r="K326" s="129">
        <v>42</v>
      </c>
      <c r="L326" s="129">
        <v>15</v>
      </c>
      <c r="M326" s="128"/>
    </row>
    <row r="327" spans="1:13" x14ac:dyDescent="0.25">
      <c r="A327" s="242" t="s">
        <v>331</v>
      </c>
      <c r="B327" s="235"/>
      <c r="C327" s="235"/>
      <c r="D327" s="235"/>
      <c r="E327" s="235"/>
      <c r="F327" s="235"/>
      <c r="G327" s="235"/>
      <c r="H327" s="235"/>
      <c r="I327" s="235"/>
      <c r="J327" s="129">
        <v>473</v>
      </c>
      <c r="K327" s="129">
        <v>50</v>
      </c>
      <c r="L327" s="129">
        <v>18</v>
      </c>
      <c r="M327" s="128"/>
    </row>
    <row r="328" spans="1:13" x14ac:dyDescent="0.25">
      <c r="A328" s="242" t="s">
        <v>2076</v>
      </c>
      <c r="B328" s="235"/>
      <c r="C328" s="235"/>
      <c r="D328" s="235"/>
      <c r="E328" s="235"/>
      <c r="F328" s="235"/>
      <c r="G328" s="235"/>
      <c r="H328" s="235"/>
      <c r="I328" s="235"/>
      <c r="J328" s="129">
        <v>45</v>
      </c>
      <c r="K328" s="128"/>
      <c r="L328" s="128"/>
      <c r="M328" s="128"/>
    </row>
    <row r="329" spans="1:13" x14ac:dyDescent="0.25">
      <c r="A329" s="242" t="s">
        <v>2077</v>
      </c>
      <c r="B329" s="235"/>
      <c r="C329" s="235"/>
      <c r="D329" s="235"/>
      <c r="E329" s="235"/>
      <c r="F329" s="235"/>
      <c r="G329" s="235"/>
      <c r="H329" s="235"/>
      <c r="I329" s="235"/>
      <c r="J329" s="129">
        <v>43</v>
      </c>
      <c r="K329" s="128"/>
      <c r="L329" s="128"/>
      <c r="M329" s="128"/>
    </row>
    <row r="330" spans="1:13" x14ac:dyDescent="0.25">
      <c r="A330" s="242" t="s">
        <v>307</v>
      </c>
      <c r="B330" s="235"/>
      <c r="C330" s="235"/>
      <c r="D330" s="235"/>
      <c r="E330" s="235"/>
      <c r="F330" s="235"/>
      <c r="G330" s="235"/>
      <c r="H330" s="235"/>
      <c r="I330" s="235"/>
      <c r="J330" s="129">
        <v>561</v>
      </c>
      <c r="K330" s="128"/>
      <c r="L330" s="128"/>
      <c r="M330" s="128"/>
    </row>
    <row r="331" spans="1:13" x14ac:dyDescent="0.25">
      <c r="A331" s="242" t="s">
        <v>2078</v>
      </c>
      <c r="B331" s="235"/>
      <c r="C331" s="235"/>
      <c r="D331" s="235"/>
      <c r="E331" s="235"/>
      <c r="F331" s="235"/>
      <c r="G331" s="235"/>
      <c r="H331" s="235"/>
      <c r="I331" s="235"/>
      <c r="J331" s="128"/>
      <c r="K331" s="128"/>
      <c r="L331" s="128"/>
      <c r="M331" s="128"/>
    </row>
    <row r="332" spans="1:13" x14ac:dyDescent="0.25">
      <c r="A332" s="242" t="s">
        <v>301</v>
      </c>
      <c r="B332" s="235"/>
      <c r="C332" s="235"/>
      <c r="D332" s="235"/>
      <c r="E332" s="235"/>
      <c r="F332" s="235"/>
      <c r="G332" s="235"/>
      <c r="H332" s="235"/>
      <c r="I332" s="235"/>
      <c r="J332" s="129">
        <v>38</v>
      </c>
      <c r="K332" s="129">
        <v>6</v>
      </c>
      <c r="L332" s="129">
        <v>13</v>
      </c>
      <c r="M332" s="129">
        <v>2</v>
      </c>
    </row>
    <row r="333" spans="1:13" x14ac:dyDescent="0.25">
      <c r="A333" s="242" t="s">
        <v>302</v>
      </c>
      <c r="B333" s="235"/>
      <c r="C333" s="235"/>
      <c r="D333" s="235"/>
      <c r="E333" s="235"/>
      <c r="F333" s="235"/>
      <c r="G333" s="235"/>
      <c r="H333" s="235"/>
      <c r="I333" s="235"/>
      <c r="J333" s="129">
        <v>38</v>
      </c>
      <c r="K333" s="129">
        <v>6</v>
      </c>
      <c r="L333" s="129">
        <v>13</v>
      </c>
      <c r="M333" s="129">
        <v>2</v>
      </c>
    </row>
    <row r="334" spans="1:13" x14ac:dyDescent="0.25">
      <c r="A334" s="242" t="s">
        <v>330</v>
      </c>
      <c r="B334" s="235"/>
      <c r="C334" s="235"/>
      <c r="D334" s="235"/>
      <c r="E334" s="235"/>
      <c r="F334" s="235"/>
      <c r="G334" s="235"/>
      <c r="H334" s="235"/>
      <c r="I334" s="235"/>
      <c r="J334" s="129">
        <v>45</v>
      </c>
      <c r="K334" s="129">
        <v>8</v>
      </c>
      <c r="L334" s="129">
        <v>18</v>
      </c>
      <c r="M334" s="129">
        <v>3</v>
      </c>
    </row>
    <row r="335" spans="1:13" x14ac:dyDescent="0.25">
      <c r="A335" s="242" t="s">
        <v>331</v>
      </c>
      <c r="B335" s="235"/>
      <c r="C335" s="235"/>
      <c r="D335" s="235"/>
      <c r="E335" s="235"/>
      <c r="F335" s="235"/>
      <c r="G335" s="235"/>
      <c r="H335" s="235"/>
      <c r="I335" s="235"/>
      <c r="J335" s="129">
        <v>51</v>
      </c>
      <c r="K335" s="129">
        <v>10</v>
      </c>
      <c r="L335" s="129">
        <v>22</v>
      </c>
      <c r="M335" s="129">
        <v>4</v>
      </c>
    </row>
    <row r="336" spans="1:13" x14ac:dyDescent="0.25">
      <c r="A336" s="242" t="s">
        <v>2079</v>
      </c>
      <c r="B336" s="235"/>
      <c r="C336" s="235"/>
      <c r="D336" s="235"/>
      <c r="E336" s="235"/>
      <c r="F336" s="235"/>
      <c r="G336" s="235"/>
      <c r="H336" s="235"/>
      <c r="I336" s="235"/>
      <c r="J336" s="129">
        <v>18</v>
      </c>
      <c r="K336" s="128"/>
      <c r="L336" s="128"/>
      <c r="M336" s="128"/>
    </row>
    <row r="337" spans="1:13" x14ac:dyDescent="0.25">
      <c r="A337" s="242" t="s">
        <v>2080</v>
      </c>
      <c r="B337" s="235"/>
      <c r="C337" s="235"/>
      <c r="D337" s="235"/>
      <c r="E337" s="235"/>
      <c r="F337" s="235"/>
      <c r="G337" s="235"/>
      <c r="H337" s="235"/>
      <c r="I337" s="235"/>
      <c r="J337" s="129">
        <v>12</v>
      </c>
      <c r="K337" s="128"/>
      <c r="L337" s="128"/>
      <c r="M337" s="128"/>
    </row>
    <row r="338" spans="1:13" x14ac:dyDescent="0.25">
      <c r="A338" s="242" t="s">
        <v>307</v>
      </c>
      <c r="B338" s="235"/>
      <c r="C338" s="235"/>
      <c r="D338" s="235"/>
      <c r="E338" s="235"/>
      <c r="F338" s="235"/>
      <c r="G338" s="235"/>
      <c r="H338" s="235"/>
      <c r="I338" s="235"/>
      <c r="J338" s="129">
        <v>81</v>
      </c>
      <c r="K338" s="128"/>
      <c r="L338" s="128"/>
      <c r="M338" s="128"/>
    </row>
    <row r="339" spans="1:13" x14ac:dyDescent="0.25">
      <c r="A339" s="242" t="s">
        <v>308</v>
      </c>
      <c r="B339" s="235"/>
      <c r="C339" s="235"/>
      <c r="D339" s="235"/>
      <c r="E339" s="235"/>
      <c r="F339" s="235"/>
      <c r="G339" s="235"/>
      <c r="H339" s="235"/>
      <c r="I339" s="235"/>
      <c r="J339" s="129">
        <v>187919</v>
      </c>
      <c r="K339" s="128"/>
      <c r="L339" s="128"/>
      <c r="M339" s="128"/>
    </row>
    <row r="340" spans="1:13" x14ac:dyDescent="0.25">
      <c r="A340" s="242" t="s">
        <v>299</v>
      </c>
      <c r="B340" s="235"/>
      <c r="C340" s="235"/>
      <c r="D340" s="235"/>
      <c r="E340" s="235"/>
      <c r="F340" s="235"/>
      <c r="G340" s="235"/>
      <c r="H340" s="235"/>
      <c r="I340" s="235"/>
      <c r="J340" s="128"/>
      <c r="K340" s="128"/>
      <c r="L340" s="128"/>
      <c r="M340" s="128"/>
    </row>
    <row r="341" spans="1:13" x14ac:dyDescent="0.25">
      <c r="A341" s="242" t="s">
        <v>300</v>
      </c>
      <c r="B341" s="235"/>
      <c r="C341" s="235"/>
      <c r="D341" s="235"/>
      <c r="E341" s="235"/>
      <c r="F341" s="235"/>
      <c r="G341" s="235"/>
      <c r="H341" s="235"/>
      <c r="I341" s="235"/>
      <c r="J341" s="128"/>
      <c r="K341" s="128"/>
      <c r="L341" s="128"/>
      <c r="M341" s="128"/>
    </row>
    <row r="342" spans="1:13" x14ac:dyDescent="0.25">
      <c r="A342" s="242" t="s">
        <v>301</v>
      </c>
      <c r="B342" s="235"/>
      <c r="C342" s="235"/>
      <c r="D342" s="235"/>
      <c r="E342" s="235"/>
      <c r="F342" s="235"/>
      <c r="G342" s="235"/>
      <c r="H342" s="235"/>
      <c r="I342" s="235"/>
      <c r="J342" s="129">
        <v>253019</v>
      </c>
      <c r="K342" s="129">
        <v>29031</v>
      </c>
      <c r="L342" s="129">
        <v>41689</v>
      </c>
      <c r="M342" s="129">
        <v>3481</v>
      </c>
    </row>
    <row r="343" spans="1:13" x14ac:dyDescent="0.25">
      <c r="A343" s="242" t="s">
        <v>302</v>
      </c>
      <c r="B343" s="235"/>
      <c r="C343" s="235"/>
      <c r="D343" s="235"/>
      <c r="E343" s="235"/>
      <c r="F343" s="235"/>
      <c r="G343" s="235"/>
      <c r="H343" s="235"/>
      <c r="I343" s="235"/>
      <c r="J343" s="129">
        <v>254430</v>
      </c>
      <c r="K343" s="129">
        <v>30291</v>
      </c>
      <c r="L343" s="129">
        <v>41840</v>
      </c>
      <c r="M343" s="129">
        <v>3632</v>
      </c>
    </row>
    <row r="344" spans="1:13" x14ac:dyDescent="0.25">
      <c r="A344" s="242" t="s">
        <v>303</v>
      </c>
      <c r="B344" s="235"/>
      <c r="C344" s="235"/>
      <c r="D344" s="235"/>
      <c r="E344" s="235"/>
      <c r="F344" s="235"/>
      <c r="G344" s="235"/>
      <c r="H344" s="235"/>
      <c r="I344" s="235"/>
      <c r="J344" s="129">
        <v>279676</v>
      </c>
      <c r="K344" s="129">
        <v>40893</v>
      </c>
      <c r="L344" s="129">
        <v>56484</v>
      </c>
      <c r="M344" s="129">
        <v>4903</v>
      </c>
    </row>
    <row r="345" spans="1:13" x14ac:dyDescent="0.25">
      <c r="A345" s="242" t="s">
        <v>304</v>
      </c>
      <c r="B345" s="235"/>
      <c r="C345" s="235"/>
      <c r="D345" s="235"/>
      <c r="E345" s="235"/>
      <c r="F345" s="235"/>
      <c r="G345" s="235"/>
      <c r="H345" s="235"/>
      <c r="I345" s="235"/>
      <c r="J345" s="129">
        <v>299152</v>
      </c>
      <c r="K345" s="129">
        <v>49072</v>
      </c>
      <c r="L345" s="129">
        <v>67781</v>
      </c>
      <c r="M345" s="129">
        <v>5884</v>
      </c>
    </row>
    <row r="346" spans="1:13" x14ac:dyDescent="0.25">
      <c r="A346" s="242" t="s">
        <v>2081</v>
      </c>
      <c r="B346" s="235"/>
      <c r="C346" s="235"/>
      <c r="D346" s="235"/>
      <c r="E346" s="235"/>
      <c r="F346" s="235"/>
      <c r="G346" s="235"/>
      <c r="H346" s="235"/>
      <c r="I346" s="235"/>
      <c r="J346" s="129">
        <v>43965</v>
      </c>
      <c r="K346" s="128"/>
      <c r="L346" s="128"/>
      <c r="M346" s="128"/>
    </row>
    <row r="347" spans="1:13" x14ac:dyDescent="0.25">
      <c r="A347" s="242" t="s">
        <v>2082</v>
      </c>
      <c r="B347" s="235"/>
      <c r="C347" s="235"/>
      <c r="D347" s="235"/>
      <c r="E347" s="235"/>
      <c r="F347" s="235"/>
      <c r="G347" s="235"/>
      <c r="H347" s="235"/>
      <c r="I347" s="235"/>
      <c r="J347" s="129">
        <v>32974</v>
      </c>
      <c r="K347" s="128"/>
      <c r="L347" s="128"/>
      <c r="M347" s="128"/>
    </row>
    <row r="348" spans="1:13" x14ac:dyDescent="0.25">
      <c r="A348" s="242" t="s">
        <v>307</v>
      </c>
      <c r="B348" s="235"/>
      <c r="C348" s="235"/>
      <c r="D348" s="235"/>
      <c r="E348" s="235"/>
      <c r="F348" s="235"/>
      <c r="G348" s="235"/>
      <c r="H348" s="235"/>
      <c r="I348" s="235"/>
      <c r="J348" s="129">
        <v>376091</v>
      </c>
      <c r="K348" s="128"/>
      <c r="L348" s="128"/>
      <c r="M348" s="128"/>
    </row>
    <row r="349" spans="1:13" x14ac:dyDescent="0.25">
      <c r="A349" s="242" t="s">
        <v>2083</v>
      </c>
      <c r="B349" s="235"/>
      <c r="C349" s="235"/>
      <c r="D349" s="235"/>
      <c r="E349" s="235"/>
      <c r="F349" s="235"/>
      <c r="G349" s="235"/>
      <c r="H349" s="235"/>
      <c r="I349" s="235"/>
      <c r="J349" s="128"/>
      <c r="K349" s="128"/>
      <c r="L349" s="128"/>
      <c r="M349" s="128"/>
    </row>
    <row r="350" spans="1:13" x14ac:dyDescent="0.25">
      <c r="A350" s="242" t="s">
        <v>301</v>
      </c>
      <c r="B350" s="235"/>
      <c r="C350" s="235"/>
      <c r="D350" s="235"/>
      <c r="E350" s="235"/>
      <c r="F350" s="235"/>
      <c r="G350" s="235"/>
      <c r="H350" s="235"/>
      <c r="I350" s="235"/>
      <c r="J350" s="129">
        <v>42138</v>
      </c>
      <c r="K350" s="129">
        <v>5223</v>
      </c>
      <c r="L350" s="129">
        <v>8673</v>
      </c>
      <c r="M350" s="129">
        <v>687</v>
      </c>
    </row>
    <row r="351" spans="1:13" x14ac:dyDescent="0.25">
      <c r="A351" s="242" t="s">
        <v>302</v>
      </c>
      <c r="B351" s="235"/>
      <c r="C351" s="235"/>
      <c r="D351" s="235"/>
      <c r="E351" s="235"/>
      <c r="F351" s="235"/>
      <c r="G351" s="235"/>
      <c r="H351" s="235"/>
      <c r="I351" s="235"/>
      <c r="J351" s="129">
        <v>42395</v>
      </c>
      <c r="K351" s="129">
        <v>5450</v>
      </c>
      <c r="L351" s="129">
        <v>8703</v>
      </c>
      <c r="M351" s="129">
        <v>717</v>
      </c>
    </row>
    <row r="352" spans="1:13" x14ac:dyDescent="0.25">
      <c r="A352" s="242" t="s">
        <v>303</v>
      </c>
      <c r="B352" s="235"/>
      <c r="C352" s="235"/>
      <c r="D352" s="235"/>
      <c r="E352" s="235"/>
      <c r="F352" s="235"/>
      <c r="G352" s="235"/>
      <c r="H352" s="235"/>
      <c r="I352" s="235"/>
      <c r="J352" s="129">
        <v>47349</v>
      </c>
      <c r="K352" s="129">
        <v>7358</v>
      </c>
      <c r="L352" s="129">
        <v>11749</v>
      </c>
      <c r="M352" s="129">
        <v>968</v>
      </c>
    </row>
    <row r="353" spans="1:13" x14ac:dyDescent="0.25">
      <c r="A353" s="242" t="s">
        <v>304</v>
      </c>
      <c r="B353" s="235"/>
      <c r="C353" s="235"/>
      <c r="D353" s="235"/>
      <c r="E353" s="235"/>
      <c r="F353" s="235"/>
      <c r="G353" s="235"/>
      <c r="H353" s="235"/>
      <c r="I353" s="235"/>
      <c r="J353" s="129">
        <v>51171</v>
      </c>
      <c r="K353" s="129">
        <v>8830</v>
      </c>
      <c r="L353" s="129">
        <v>14099</v>
      </c>
      <c r="M353" s="129">
        <v>1162</v>
      </c>
    </row>
    <row r="354" spans="1:13" x14ac:dyDescent="0.25">
      <c r="A354" s="242" t="s">
        <v>2084</v>
      </c>
      <c r="B354" s="235"/>
      <c r="C354" s="235"/>
      <c r="D354" s="235"/>
      <c r="E354" s="235"/>
      <c r="F354" s="235"/>
      <c r="G354" s="235"/>
      <c r="H354" s="235"/>
      <c r="I354" s="235"/>
      <c r="J354" s="129">
        <v>6595</v>
      </c>
      <c r="K354" s="128"/>
      <c r="L354" s="128"/>
      <c r="M354" s="128"/>
    </row>
    <row r="355" spans="1:13" x14ac:dyDescent="0.25">
      <c r="A355" s="242" t="s">
        <v>2085</v>
      </c>
      <c r="B355" s="235"/>
      <c r="C355" s="235"/>
      <c r="D355" s="235"/>
      <c r="E355" s="235"/>
      <c r="F355" s="235"/>
      <c r="G355" s="235"/>
      <c r="H355" s="235"/>
      <c r="I355" s="235"/>
      <c r="J355" s="129">
        <v>6495</v>
      </c>
      <c r="K355" s="128"/>
      <c r="L355" s="128"/>
      <c r="M355" s="128"/>
    </row>
    <row r="356" spans="1:13" x14ac:dyDescent="0.25">
      <c r="A356" s="242" t="s">
        <v>307</v>
      </c>
      <c r="B356" s="235"/>
      <c r="C356" s="235"/>
      <c r="D356" s="235"/>
      <c r="E356" s="235"/>
      <c r="F356" s="235"/>
      <c r="G356" s="235"/>
      <c r="H356" s="235"/>
      <c r="I356" s="235"/>
      <c r="J356" s="129">
        <v>64261</v>
      </c>
      <c r="K356" s="128"/>
      <c r="L356" s="128"/>
      <c r="M356" s="128"/>
    </row>
    <row r="357" spans="1:13" x14ac:dyDescent="0.25">
      <c r="A357" s="242" t="s">
        <v>308</v>
      </c>
      <c r="B357" s="235"/>
      <c r="C357" s="235"/>
      <c r="D357" s="235"/>
      <c r="E357" s="235"/>
      <c r="F357" s="235"/>
      <c r="G357" s="235"/>
      <c r="H357" s="235"/>
      <c r="I357" s="235"/>
      <c r="J357" s="129">
        <v>440352</v>
      </c>
      <c r="K357" s="128"/>
      <c r="L357" s="128"/>
      <c r="M357" s="128"/>
    </row>
    <row r="358" spans="1:13" x14ac:dyDescent="0.25">
      <c r="A358" s="242" t="s">
        <v>309</v>
      </c>
      <c r="B358" s="235"/>
      <c r="C358" s="235"/>
      <c r="D358" s="235"/>
      <c r="E358" s="235"/>
      <c r="F358" s="235"/>
      <c r="G358" s="235"/>
      <c r="H358" s="235"/>
      <c r="I358" s="235"/>
      <c r="J358" s="128"/>
      <c r="K358" s="128"/>
      <c r="L358" s="128"/>
      <c r="M358" s="128"/>
    </row>
    <row r="359" spans="1:13" x14ac:dyDescent="0.25">
      <c r="A359" s="242" t="s">
        <v>310</v>
      </c>
      <c r="B359" s="235"/>
      <c r="C359" s="235"/>
      <c r="D359" s="235"/>
      <c r="E359" s="235"/>
      <c r="F359" s="235"/>
      <c r="G359" s="235"/>
      <c r="H359" s="235"/>
      <c r="I359" s="235"/>
      <c r="J359" s="128"/>
      <c r="K359" s="128"/>
      <c r="L359" s="128"/>
      <c r="M359" s="128"/>
    </row>
    <row r="360" spans="1:13" x14ac:dyDescent="0.25">
      <c r="A360" s="242" t="s">
        <v>301</v>
      </c>
      <c r="B360" s="235"/>
      <c r="C360" s="235"/>
      <c r="D360" s="235"/>
      <c r="E360" s="235"/>
      <c r="F360" s="235"/>
      <c r="G360" s="235"/>
      <c r="H360" s="235"/>
      <c r="I360" s="235"/>
      <c r="J360" s="129">
        <v>1267413</v>
      </c>
      <c r="K360" s="128"/>
      <c r="L360" s="128"/>
      <c r="M360" s="128"/>
    </row>
    <row r="361" spans="1:13" x14ac:dyDescent="0.25">
      <c r="A361" s="242" t="s">
        <v>308</v>
      </c>
      <c r="B361" s="235"/>
      <c r="C361" s="235"/>
      <c r="D361" s="235"/>
      <c r="E361" s="235"/>
      <c r="F361" s="235"/>
      <c r="G361" s="235"/>
      <c r="H361" s="235"/>
      <c r="I361" s="235"/>
      <c r="J361" s="129">
        <v>1267413</v>
      </c>
      <c r="K361" s="128"/>
      <c r="L361" s="128"/>
      <c r="M361" s="128"/>
    </row>
    <row r="362" spans="1:13" x14ac:dyDescent="0.25">
      <c r="A362" s="242" t="s">
        <v>311</v>
      </c>
      <c r="B362" s="235"/>
      <c r="C362" s="235"/>
      <c r="D362" s="235"/>
      <c r="E362" s="235"/>
      <c r="F362" s="235"/>
      <c r="G362" s="235"/>
      <c r="H362" s="235"/>
      <c r="I362" s="235"/>
      <c r="J362" s="129">
        <v>1895684</v>
      </c>
      <c r="K362" s="128"/>
      <c r="L362" s="128"/>
      <c r="M362" s="128"/>
    </row>
    <row r="363" spans="1:13" x14ac:dyDescent="0.25">
      <c r="A363" s="234" t="s">
        <v>2086</v>
      </c>
      <c r="B363" s="235"/>
      <c r="C363" s="235"/>
      <c r="D363" s="235"/>
      <c r="E363" s="235"/>
      <c r="F363" s="235"/>
      <c r="G363" s="235"/>
      <c r="H363" s="235"/>
      <c r="I363" s="235"/>
      <c r="J363" s="131">
        <v>1895684</v>
      </c>
      <c r="K363" s="128"/>
      <c r="L363" s="128"/>
      <c r="M363" s="128"/>
    </row>
    <row r="364" spans="1:13" x14ac:dyDescent="0.25">
      <c r="A364" s="242" t="s">
        <v>2087</v>
      </c>
      <c r="B364" s="235"/>
      <c r="C364" s="235"/>
      <c r="D364" s="235"/>
      <c r="E364" s="235"/>
      <c r="F364" s="235"/>
      <c r="G364" s="235"/>
      <c r="H364" s="235"/>
      <c r="I364" s="235"/>
      <c r="J364" s="128"/>
      <c r="K364" s="128"/>
      <c r="L364" s="128"/>
      <c r="M364" s="128"/>
    </row>
    <row r="365" spans="1:13" x14ac:dyDescent="0.25">
      <c r="A365" s="242" t="s">
        <v>321</v>
      </c>
      <c r="B365" s="235"/>
      <c r="C365" s="235"/>
      <c r="D365" s="235"/>
      <c r="E365" s="235"/>
      <c r="F365" s="235"/>
      <c r="G365" s="235"/>
      <c r="H365" s="235"/>
      <c r="I365" s="235"/>
      <c r="J365" s="128"/>
      <c r="K365" s="128"/>
      <c r="L365" s="128"/>
      <c r="M365" s="128"/>
    </row>
    <row r="366" spans="1:13" x14ac:dyDescent="0.25">
      <c r="A366" s="242" t="s">
        <v>322</v>
      </c>
      <c r="B366" s="235"/>
      <c r="C366" s="235"/>
      <c r="D366" s="235"/>
      <c r="E366" s="235"/>
      <c r="F366" s="235"/>
      <c r="G366" s="235"/>
      <c r="H366" s="235"/>
      <c r="I366" s="235"/>
      <c r="J366" s="128"/>
      <c r="K366" s="128"/>
      <c r="L366" s="128"/>
      <c r="M366" s="128"/>
    </row>
    <row r="367" spans="1:13" x14ac:dyDescent="0.25">
      <c r="A367" s="242" t="s">
        <v>301</v>
      </c>
      <c r="B367" s="235"/>
      <c r="C367" s="235"/>
      <c r="D367" s="235"/>
      <c r="E367" s="235"/>
      <c r="F367" s="235"/>
      <c r="G367" s="235"/>
      <c r="H367" s="235"/>
      <c r="I367" s="235"/>
      <c r="J367" s="129">
        <v>1645</v>
      </c>
      <c r="K367" s="128"/>
      <c r="L367" s="128"/>
      <c r="M367" s="128"/>
    </row>
    <row r="368" spans="1:13" x14ac:dyDescent="0.25">
      <c r="A368" s="242" t="s">
        <v>302</v>
      </c>
      <c r="B368" s="235"/>
      <c r="C368" s="235"/>
      <c r="D368" s="235"/>
      <c r="E368" s="235"/>
      <c r="F368" s="235"/>
      <c r="G368" s="235"/>
      <c r="H368" s="235"/>
      <c r="I368" s="235"/>
      <c r="J368" s="129">
        <v>1645</v>
      </c>
      <c r="K368" s="128"/>
      <c r="L368" s="128"/>
      <c r="M368" s="128"/>
    </row>
    <row r="369" spans="1:13" x14ac:dyDescent="0.25">
      <c r="A369" s="242" t="s">
        <v>2088</v>
      </c>
      <c r="B369" s="235"/>
      <c r="C369" s="235"/>
      <c r="D369" s="235"/>
      <c r="E369" s="235"/>
      <c r="F369" s="235"/>
      <c r="G369" s="235"/>
      <c r="H369" s="235"/>
      <c r="I369" s="235"/>
      <c r="J369" s="128"/>
      <c r="K369" s="128"/>
      <c r="L369" s="128"/>
      <c r="M369" s="128"/>
    </row>
    <row r="370" spans="1:13" x14ac:dyDescent="0.25">
      <c r="A370" s="242" t="s">
        <v>301</v>
      </c>
      <c r="B370" s="235"/>
      <c r="C370" s="235"/>
      <c r="D370" s="235"/>
      <c r="E370" s="235"/>
      <c r="F370" s="235"/>
      <c r="G370" s="235"/>
      <c r="H370" s="235"/>
      <c r="I370" s="235"/>
      <c r="J370" s="129">
        <v>757</v>
      </c>
      <c r="K370" s="129">
        <v>131</v>
      </c>
      <c r="L370" s="129">
        <v>2</v>
      </c>
      <c r="M370" s="128"/>
    </row>
    <row r="371" spans="1:13" x14ac:dyDescent="0.25">
      <c r="A371" s="242" t="s">
        <v>302</v>
      </c>
      <c r="B371" s="235"/>
      <c r="C371" s="235"/>
      <c r="D371" s="235"/>
      <c r="E371" s="235"/>
      <c r="F371" s="235"/>
      <c r="G371" s="235"/>
      <c r="H371" s="235"/>
      <c r="I371" s="235"/>
      <c r="J371" s="129">
        <v>763</v>
      </c>
      <c r="K371" s="129">
        <v>137</v>
      </c>
      <c r="L371" s="129">
        <v>2</v>
      </c>
      <c r="M371" s="128"/>
    </row>
    <row r="372" spans="1:13" x14ac:dyDescent="0.25">
      <c r="A372" s="242" t="s">
        <v>330</v>
      </c>
      <c r="B372" s="235"/>
      <c r="C372" s="235"/>
      <c r="D372" s="235"/>
      <c r="E372" s="235"/>
      <c r="F372" s="235"/>
      <c r="G372" s="235"/>
      <c r="H372" s="235"/>
      <c r="I372" s="235"/>
      <c r="J372" s="129">
        <v>812</v>
      </c>
      <c r="K372" s="129">
        <v>185</v>
      </c>
      <c r="L372" s="129">
        <v>3</v>
      </c>
      <c r="M372" s="128"/>
    </row>
    <row r="373" spans="1:13" x14ac:dyDescent="0.25">
      <c r="A373" s="242" t="s">
        <v>331</v>
      </c>
      <c r="B373" s="235"/>
      <c r="C373" s="235"/>
      <c r="D373" s="235"/>
      <c r="E373" s="235"/>
      <c r="F373" s="235"/>
      <c r="G373" s="235"/>
      <c r="H373" s="235"/>
      <c r="I373" s="235"/>
      <c r="J373" s="129">
        <v>850</v>
      </c>
      <c r="K373" s="129">
        <v>222</v>
      </c>
      <c r="L373" s="129">
        <v>4</v>
      </c>
      <c r="M373" s="128"/>
    </row>
    <row r="374" spans="1:13" x14ac:dyDescent="0.25">
      <c r="A374" s="242" t="s">
        <v>2089</v>
      </c>
      <c r="B374" s="235"/>
      <c r="C374" s="235"/>
      <c r="D374" s="235"/>
      <c r="E374" s="235"/>
      <c r="F374" s="235"/>
      <c r="G374" s="235"/>
      <c r="H374" s="235"/>
      <c r="I374" s="235"/>
      <c r="J374" s="129">
        <v>284</v>
      </c>
      <c r="K374" s="128"/>
      <c r="L374" s="128"/>
      <c r="M374" s="128"/>
    </row>
    <row r="375" spans="1:13" x14ac:dyDescent="0.25">
      <c r="A375" s="242" t="s">
        <v>2090</v>
      </c>
      <c r="B375" s="235"/>
      <c r="C375" s="235"/>
      <c r="D375" s="235"/>
      <c r="E375" s="235"/>
      <c r="F375" s="235"/>
      <c r="G375" s="235"/>
      <c r="H375" s="235"/>
      <c r="I375" s="235"/>
      <c r="J375" s="129">
        <v>184</v>
      </c>
      <c r="K375" s="128"/>
      <c r="L375" s="128"/>
      <c r="M375" s="128"/>
    </row>
    <row r="376" spans="1:13" x14ac:dyDescent="0.25">
      <c r="A376" s="242" t="s">
        <v>307</v>
      </c>
      <c r="B376" s="235"/>
      <c r="C376" s="235"/>
      <c r="D376" s="235"/>
      <c r="E376" s="235"/>
      <c r="F376" s="235"/>
      <c r="G376" s="235"/>
      <c r="H376" s="235"/>
      <c r="I376" s="235"/>
      <c r="J376" s="129">
        <v>1318</v>
      </c>
      <c r="K376" s="128"/>
      <c r="L376" s="128"/>
      <c r="M376" s="128"/>
    </row>
    <row r="377" spans="1:13" x14ac:dyDescent="0.25">
      <c r="A377" s="242" t="s">
        <v>308</v>
      </c>
      <c r="B377" s="235"/>
      <c r="C377" s="235"/>
      <c r="D377" s="235"/>
      <c r="E377" s="235"/>
      <c r="F377" s="235"/>
      <c r="G377" s="235"/>
      <c r="H377" s="235"/>
      <c r="I377" s="235"/>
      <c r="J377" s="129">
        <v>2963</v>
      </c>
      <c r="K377" s="128"/>
      <c r="L377" s="128"/>
      <c r="M377" s="128"/>
    </row>
    <row r="378" spans="1:13" x14ac:dyDescent="0.25">
      <c r="A378" s="242" t="s">
        <v>299</v>
      </c>
      <c r="B378" s="235"/>
      <c r="C378" s="235"/>
      <c r="D378" s="235"/>
      <c r="E378" s="235"/>
      <c r="F378" s="235"/>
      <c r="G378" s="235"/>
      <c r="H378" s="235"/>
      <c r="I378" s="235"/>
      <c r="J378" s="128"/>
      <c r="K378" s="128"/>
      <c r="L378" s="128"/>
      <c r="M378" s="128"/>
    </row>
    <row r="379" spans="1:13" x14ac:dyDescent="0.25">
      <c r="A379" s="242" t="s">
        <v>300</v>
      </c>
      <c r="B379" s="235"/>
      <c r="C379" s="235"/>
      <c r="D379" s="235"/>
      <c r="E379" s="235"/>
      <c r="F379" s="235"/>
      <c r="G379" s="235"/>
      <c r="H379" s="235"/>
      <c r="I379" s="235"/>
      <c r="J379" s="128"/>
      <c r="K379" s="128"/>
      <c r="L379" s="128"/>
      <c r="M379" s="128"/>
    </row>
    <row r="380" spans="1:13" x14ac:dyDescent="0.25">
      <c r="A380" s="242" t="s">
        <v>301</v>
      </c>
      <c r="B380" s="235"/>
      <c r="C380" s="235"/>
      <c r="D380" s="235"/>
      <c r="E380" s="235"/>
      <c r="F380" s="235"/>
      <c r="G380" s="235"/>
      <c r="H380" s="235"/>
      <c r="I380" s="235"/>
      <c r="J380" s="129">
        <v>2861</v>
      </c>
      <c r="K380" s="129">
        <v>907</v>
      </c>
      <c r="L380" s="129">
        <v>598</v>
      </c>
      <c r="M380" s="129">
        <v>70</v>
      </c>
    </row>
    <row r="381" spans="1:13" x14ac:dyDescent="0.25">
      <c r="A381" s="242" t="s">
        <v>302</v>
      </c>
      <c r="B381" s="235"/>
      <c r="C381" s="235"/>
      <c r="D381" s="235"/>
      <c r="E381" s="235"/>
      <c r="F381" s="235"/>
      <c r="G381" s="235"/>
      <c r="H381" s="235"/>
      <c r="I381" s="235"/>
      <c r="J381" s="129">
        <v>2903</v>
      </c>
      <c r="K381" s="129">
        <v>946</v>
      </c>
      <c r="L381" s="129">
        <v>601</v>
      </c>
      <c r="M381" s="129">
        <v>73</v>
      </c>
    </row>
    <row r="382" spans="1:13" x14ac:dyDescent="0.25">
      <c r="A382" s="242" t="s">
        <v>303</v>
      </c>
      <c r="B382" s="235"/>
      <c r="C382" s="235"/>
      <c r="D382" s="235"/>
      <c r="E382" s="235"/>
      <c r="F382" s="235"/>
      <c r="G382" s="235"/>
      <c r="H382" s="235"/>
      <c r="I382" s="235"/>
      <c r="J382" s="129">
        <v>3444</v>
      </c>
      <c r="K382" s="129">
        <v>1277</v>
      </c>
      <c r="L382" s="129">
        <v>811</v>
      </c>
      <c r="M382" s="129">
        <v>99</v>
      </c>
    </row>
    <row r="383" spans="1:13" x14ac:dyDescent="0.25">
      <c r="A383" s="242" t="s">
        <v>304</v>
      </c>
      <c r="B383" s="235"/>
      <c r="C383" s="235"/>
      <c r="D383" s="235"/>
      <c r="E383" s="235"/>
      <c r="F383" s="235"/>
      <c r="G383" s="235"/>
      <c r="H383" s="235"/>
      <c r="I383" s="235"/>
      <c r="J383" s="129">
        <v>3861</v>
      </c>
      <c r="K383" s="129">
        <v>1532</v>
      </c>
      <c r="L383" s="129">
        <v>973</v>
      </c>
      <c r="M383" s="129">
        <v>119</v>
      </c>
    </row>
    <row r="384" spans="1:13" x14ac:dyDescent="0.25">
      <c r="A384" s="242" t="s">
        <v>2091</v>
      </c>
      <c r="B384" s="235"/>
      <c r="C384" s="235"/>
      <c r="D384" s="235"/>
      <c r="E384" s="235"/>
      <c r="F384" s="235"/>
      <c r="G384" s="235"/>
      <c r="H384" s="235"/>
      <c r="I384" s="235"/>
      <c r="J384" s="129">
        <v>1321</v>
      </c>
      <c r="K384" s="128"/>
      <c r="L384" s="128"/>
      <c r="M384" s="128"/>
    </row>
    <row r="385" spans="1:13" x14ac:dyDescent="0.25">
      <c r="A385" s="242" t="s">
        <v>2092</v>
      </c>
      <c r="B385" s="235"/>
      <c r="C385" s="235"/>
      <c r="D385" s="235"/>
      <c r="E385" s="235"/>
      <c r="F385" s="235"/>
      <c r="G385" s="235"/>
      <c r="H385" s="235"/>
      <c r="I385" s="235"/>
      <c r="J385" s="129">
        <v>991</v>
      </c>
      <c r="K385" s="128"/>
      <c r="L385" s="128"/>
      <c r="M385" s="128"/>
    </row>
    <row r="386" spans="1:13" x14ac:dyDescent="0.25">
      <c r="A386" s="242" t="s">
        <v>307</v>
      </c>
      <c r="B386" s="235"/>
      <c r="C386" s="235"/>
      <c r="D386" s="235"/>
      <c r="E386" s="235"/>
      <c r="F386" s="235"/>
      <c r="G386" s="235"/>
      <c r="H386" s="235"/>
      <c r="I386" s="235"/>
      <c r="J386" s="129">
        <v>6173</v>
      </c>
      <c r="K386" s="128"/>
      <c r="L386" s="128"/>
      <c r="M386" s="128"/>
    </row>
    <row r="387" spans="1:13" x14ac:dyDescent="0.25">
      <c r="A387" s="242" t="s">
        <v>2083</v>
      </c>
      <c r="B387" s="235"/>
      <c r="C387" s="235"/>
      <c r="D387" s="235"/>
      <c r="E387" s="235"/>
      <c r="F387" s="235"/>
      <c r="G387" s="235"/>
      <c r="H387" s="235"/>
      <c r="I387" s="235"/>
      <c r="J387" s="128"/>
      <c r="K387" s="128"/>
      <c r="L387" s="128"/>
      <c r="M387" s="128"/>
    </row>
    <row r="388" spans="1:13" x14ac:dyDescent="0.25">
      <c r="A388" s="242" t="s">
        <v>301</v>
      </c>
      <c r="B388" s="235"/>
      <c r="C388" s="235"/>
      <c r="D388" s="235"/>
      <c r="E388" s="235"/>
      <c r="F388" s="235"/>
      <c r="G388" s="235"/>
      <c r="H388" s="235"/>
      <c r="I388" s="235"/>
      <c r="J388" s="129">
        <v>5</v>
      </c>
      <c r="K388" s="129">
        <v>3</v>
      </c>
      <c r="L388" s="129">
        <v>2</v>
      </c>
      <c r="M388" s="128"/>
    </row>
    <row r="389" spans="1:13" x14ac:dyDescent="0.25">
      <c r="A389" s="242" t="s">
        <v>302</v>
      </c>
      <c r="B389" s="235"/>
      <c r="C389" s="235"/>
      <c r="D389" s="235"/>
      <c r="E389" s="235"/>
      <c r="F389" s="235"/>
      <c r="G389" s="235"/>
      <c r="H389" s="235"/>
      <c r="I389" s="235"/>
      <c r="J389" s="129">
        <v>5</v>
      </c>
      <c r="K389" s="129">
        <v>3</v>
      </c>
      <c r="L389" s="129">
        <v>2</v>
      </c>
      <c r="M389" s="128"/>
    </row>
    <row r="390" spans="1:13" x14ac:dyDescent="0.25">
      <c r="A390" s="242" t="s">
        <v>303</v>
      </c>
      <c r="B390" s="235"/>
      <c r="C390" s="235"/>
      <c r="D390" s="235"/>
      <c r="E390" s="235"/>
      <c r="F390" s="235"/>
      <c r="G390" s="235"/>
      <c r="H390" s="235"/>
      <c r="I390" s="235"/>
      <c r="J390" s="129">
        <v>7</v>
      </c>
      <c r="K390" s="129">
        <v>4</v>
      </c>
      <c r="L390" s="129">
        <v>3</v>
      </c>
      <c r="M390" s="128"/>
    </row>
    <row r="391" spans="1:13" x14ac:dyDescent="0.25">
      <c r="A391" s="242" t="s">
        <v>304</v>
      </c>
      <c r="B391" s="235"/>
      <c r="C391" s="235"/>
      <c r="D391" s="235"/>
      <c r="E391" s="235"/>
      <c r="F391" s="235"/>
      <c r="G391" s="235"/>
      <c r="H391" s="235"/>
      <c r="I391" s="235"/>
      <c r="J391" s="129">
        <v>9</v>
      </c>
      <c r="K391" s="129">
        <v>5</v>
      </c>
      <c r="L391" s="129">
        <v>4</v>
      </c>
      <c r="M391" s="128"/>
    </row>
    <row r="392" spans="1:13" x14ac:dyDescent="0.25">
      <c r="A392" s="242" t="s">
        <v>2093</v>
      </c>
      <c r="B392" s="235"/>
      <c r="C392" s="235"/>
      <c r="D392" s="235"/>
      <c r="E392" s="235"/>
      <c r="F392" s="235"/>
      <c r="G392" s="235"/>
      <c r="H392" s="235"/>
      <c r="I392" s="235"/>
      <c r="J392" s="129">
        <v>3</v>
      </c>
      <c r="K392" s="128"/>
      <c r="L392" s="128"/>
      <c r="M392" s="128"/>
    </row>
    <row r="393" spans="1:13" x14ac:dyDescent="0.25">
      <c r="A393" s="242" t="s">
        <v>2094</v>
      </c>
      <c r="B393" s="235"/>
      <c r="C393" s="235"/>
      <c r="D393" s="235"/>
      <c r="E393" s="235"/>
      <c r="F393" s="235"/>
      <c r="G393" s="235"/>
      <c r="H393" s="235"/>
      <c r="I393" s="235"/>
      <c r="J393" s="129">
        <v>3</v>
      </c>
      <c r="K393" s="128"/>
      <c r="L393" s="128"/>
      <c r="M393" s="128"/>
    </row>
    <row r="394" spans="1:13" x14ac:dyDescent="0.25">
      <c r="A394" s="242" t="s">
        <v>307</v>
      </c>
      <c r="B394" s="235"/>
      <c r="C394" s="235"/>
      <c r="D394" s="235"/>
      <c r="E394" s="235"/>
      <c r="F394" s="235"/>
      <c r="G394" s="235"/>
      <c r="H394" s="235"/>
      <c r="I394" s="235"/>
      <c r="J394" s="129">
        <v>15</v>
      </c>
      <c r="K394" s="128"/>
      <c r="L394" s="128"/>
      <c r="M394" s="128"/>
    </row>
    <row r="395" spans="1:13" x14ac:dyDescent="0.25">
      <c r="A395" s="242" t="s">
        <v>308</v>
      </c>
      <c r="B395" s="235"/>
      <c r="C395" s="235"/>
      <c r="D395" s="235"/>
      <c r="E395" s="235"/>
      <c r="F395" s="235"/>
      <c r="G395" s="235"/>
      <c r="H395" s="235"/>
      <c r="I395" s="235"/>
      <c r="J395" s="129">
        <v>6188</v>
      </c>
      <c r="K395" s="128"/>
      <c r="L395" s="128"/>
      <c r="M395" s="128"/>
    </row>
    <row r="396" spans="1:13" x14ac:dyDescent="0.25">
      <c r="A396" s="242" t="s">
        <v>309</v>
      </c>
      <c r="B396" s="235"/>
      <c r="C396" s="235"/>
      <c r="D396" s="235"/>
      <c r="E396" s="235"/>
      <c r="F396" s="235"/>
      <c r="G396" s="235"/>
      <c r="H396" s="235"/>
      <c r="I396" s="235"/>
      <c r="J396" s="128"/>
      <c r="K396" s="128"/>
      <c r="L396" s="128"/>
      <c r="M396" s="128"/>
    </row>
    <row r="397" spans="1:13" x14ac:dyDescent="0.25">
      <c r="A397" s="242" t="s">
        <v>310</v>
      </c>
      <c r="B397" s="235"/>
      <c r="C397" s="235"/>
      <c r="D397" s="235"/>
      <c r="E397" s="235"/>
      <c r="F397" s="235"/>
      <c r="G397" s="235"/>
      <c r="H397" s="235"/>
      <c r="I397" s="235"/>
      <c r="J397" s="128"/>
      <c r="K397" s="128"/>
      <c r="L397" s="128"/>
      <c r="M397" s="128"/>
    </row>
    <row r="398" spans="1:13" x14ac:dyDescent="0.25">
      <c r="A398" s="242" t="s">
        <v>301</v>
      </c>
      <c r="B398" s="235"/>
      <c r="C398" s="235"/>
      <c r="D398" s="235"/>
      <c r="E398" s="235"/>
      <c r="F398" s="235"/>
      <c r="G398" s="235"/>
      <c r="H398" s="235"/>
      <c r="I398" s="235"/>
      <c r="J398" s="129">
        <v>194141</v>
      </c>
      <c r="K398" s="128"/>
      <c r="L398" s="128"/>
      <c r="M398" s="128"/>
    </row>
    <row r="399" spans="1:13" x14ac:dyDescent="0.25">
      <c r="A399" s="242" t="s">
        <v>308</v>
      </c>
      <c r="B399" s="235"/>
      <c r="C399" s="235"/>
      <c r="D399" s="235"/>
      <c r="E399" s="235"/>
      <c r="F399" s="235"/>
      <c r="G399" s="235"/>
      <c r="H399" s="235"/>
      <c r="I399" s="235"/>
      <c r="J399" s="129">
        <v>194141</v>
      </c>
      <c r="K399" s="128"/>
      <c r="L399" s="128"/>
      <c r="M399" s="128"/>
    </row>
    <row r="400" spans="1:13" x14ac:dyDescent="0.25">
      <c r="A400" s="242" t="s">
        <v>311</v>
      </c>
      <c r="B400" s="235"/>
      <c r="C400" s="235"/>
      <c r="D400" s="235"/>
      <c r="E400" s="235"/>
      <c r="F400" s="235"/>
      <c r="G400" s="235"/>
      <c r="H400" s="235"/>
      <c r="I400" s="235"/>
      <c r="J400" s="129">
        <v>203292</v>
      </c>
      <c r="K400" s="128"/>
      <c r="L400" s="128"/>
      <c r="M400" s="128"/>
    </row>
    <row r="401" spans="1:13" x14ac:dyDescent="0.25">
      <c r="A401" s="234" t="s">
        <v>2095</v>
      </c>
      <c r="B401" s="235"/>
      <c r="C401" s="235"/>
      <c r="D401" s="235"/>
      <c r="E401" s="235"/>
      <c r="F401" s="235"/>
      <c r="G401" s="235"/>
      <c r="H401" s="235"/>
      <c r="I401" s="235"/>
      <c r="J401" s="131">
        <v>203292</v>
      </c>
      <c r="K401" s="128"/>
      <c r="L401" s="128"/>
      <c r="M401" s="128"/>
    </row>
    <row r="402" spans="1:13" x14ac:dyDescent="0.25">
      <c r="A402" s="242" t="s">
        <v>2096</v>
      </c>
      <c r="B402" s="235"/>
      <c r="C402" s="235"/>
      <c r="D402" s="235"/>
      <c r="E402" s="235"/>
      <c r="F402" s="235"/>
      <c r="G402" s="235"/>
      <c r="H402" s="235"/>
      <c r="I402" s="235"/>
      <c r="J402" s="128"/>
      <c r="K402" s="128"/>
      <c r="L402" s="128"/>
      <c r="M402" s="128"/>
    </row>
    <row r="403" spans="1:13" x14ac:dyDescent="0.25">
      <c r="A403" s="242" t="s">
        <v>321</v>
      </c>
      <c r="B403" s="235"/>
      <c r="C403" s="235"/>
      <c r="D403" s="235"/>
      <c r="E403" s="235"/>
      <c r="F403" s="235"/>
      <c r="G403" s="235"/>
      <c r="H403" s="235"/>
      <c r="I403" s="235"/>
      <c r="J403" s="128"/>
      <c r="K403" s="128"/>
      <c r="L403" s="128"/>
      <c r="M403" s="128"/>
    </row>
    <row r="404" spans="1:13" x14ac:dyDescent="0.25">
      <c r="A404" s="242" t="s">
        <v>2088</v>
      </c>
      <c r="B404" s="235"/>
      <c r="C404" s="235"/>
      <c r="D404" s="235"/>
      <c r="E404" s="235"/>
      <c r="F404" s="235"/>
      <c r="G404" s="235"/>
      <c r="H404" s="235"/>
      <c r="I404" s="235"/>
      <c r="J404" s="128"/>
      <c r="K404" s="128"/>
      <c r="L404" s="128"/>
      <c r="M404" s="128"/>
    </row>
    <row r="405" spans="1:13" x14ac:dyDescent="0.25">
      <c r="A405" s="242" t="s">
        <v>301</v>
      </c>
      <c r="B405" s="235"/>
      <c r="C405" s="235"/>
      <c r="D405" s="235"/>
      <c r="E405" s="235"/>
      <c r="F405" s="235"/>
      <c r="G405" s="235"/>
      <c r="H405" s="235"/>
      <c r="I405" s="235"/>
      <c r="J405" s="129">
        <v>21</v>
      </c>
      <c r="K405" s="129">
        <v>20</v>
      </c>
      <c r="L405" s="129">
        <v>1</v>
      </c>
      <c r="M405" s="128"/>
    </row>
    <row r="406" spans="1:13" x14ac:dyDescent="0.25">
      <c r="A406" s="242" t="s">
        <v>302</v>
      </c>
      <c r="B406" s="235"/>
      <c r="C406" s="235"/>
      <c r="D406" s="235"/>
      <c r="E406" s="235"/>
      <c r="F406" s="235"/>
      <c r="G406" s="235"/>
      <c r="H406" s="235"/>
      <c r="I406" s="235"/>
      <c r="J406" s="129">
        <v>22</v>
      </c>
      <c r="K406" s="129">
        <v>21</v>
      </c>
      <c r="L406" s="129">
        <v>1</v>
      </c>
      <c r="M406" s="128"/>
    </row>
    <row r="407" spans="1:13" x14ac:dyDescent="0.25">
      <c r="A407" s="242" t="s">
        <v>330</v>
      </c>
      <c r="B407" s="235"/>
      <c r="C407" s="235"/>
      <c r="D407" s="235"/>
      <c r="E407" s="235"/>
      <c r="F407" s="235"/>
      <c r="G407" s="235"/>
      <c r="H407" s="235"/>
      <c r="I407" s="235"/>
      <c r="J407" s="129">
        <v>29</v>
      </c>
      <c r="K407" s="129">
        <v>28</v>
      </c>
      <c r="L407" s="129">
        <v>1</v>
      </c>
      <c r="M407" s="128"/>
    </row>
    <row r="408" spans="1:13" x14ac:dyDescent="0.25">
      <c r="A408" s="242" t="s">
        <v>331</v>
      </c>
      <c r="B408" s="235"/>
      <c r="C408" s="235"/>
      <c r="D408" s="235"/>
      <c r="E408" s="235"/>
      <c r="F408" s="235"/>
      <c r="G408" s="235"/>
      <c r="H408" s="235"/>
      <c r="I408" s="235"/>
      <c r="J408" s="129">
        <v>35</v>
      </c>
      <c r="K408" s="129">
        <v>34</v>
      </c>
      <c r="L408" s="129">
        <v>1</v>
      </c>
      <c r="M408" s="128"/>
    </row>
    <row r="409" spans="1:13" x14ac:dyDescent="0.25">
      <c r="A409" s="242" t="s">
        <v>2097</v>
      </c>
      <c r="B409" s="235"/>
      <c r="C409" s="235"/>
      <c r="D409" s="235"/>
      <c r="E409" s="235"/>
      <c r="F409" s="235"/>
      <c r="G409" s="235"/>
      <c r="H409" s="235"/>
      <c r="I409" s="235"/>
      <c r="J409" s="129">
        <v>44</v>
      </c>
      <c r="K409" s="128"/>
      <c r="L409" s="128"/>
      <c r="M409" s="128"/>
    </row>
    <row r="410" spans="1:13" x14ac:dyDescent="0.25">
      <c r="A410" s="242" t="s">
        <v>2098</v>
      </c>
      <c r="B410" s="235"/>
      <c r="C410" s="235"/>
      <c r="D410" s="235"/>
      <c r="E410" s="235"/>
      <c r="F410" s="235"/>
      <c r="G410" s="235"/>
      <c r="H410" s="235"/>
      <c r="I410" s="235"/>
      <c r="J410" s="129">
        <v>28</v>
      </c>
      <c r="K410" s="128"/>
      <c r="L410" s="128"/>
      <c r="M410" s="128"/>
    </row>
    <row r="411" spans="1:13" x14ac:dyDescent="0.25">
      <c r="A411" s="242" t="s">
        <v>307</v>
      </c>
      <c r="B411" s="235"/>
      <c r="C411" s="235"/>
      <c r="D411" s="235"/>
      <c r="E411" s="235"/>
      <c r="F411" s="235"/>
      <c r="G411" s="235"/>
      <c r="H411" s="235"/>
      <c r="I411" s="235"/>
      <c r="J411" s="129">
        <v>107</v>
      </c>
      <c r="K411" s="128"/>
      <c r="L411" s="128"/>
      <c r="M411" s="128"/>
    </row>
    <row r="412" spans="1:13" x14ac:dyDescent="0.25">
      <c r="A412" s="242" t="s">
        <v>2069</v>
      </c>
      <c r="B412" s="235"/>
      <c r="C412" s="235"/>
      <c r="D412" s="235"/>
      <c r="E412" s="235"/>
      <c r="F412" s="235"/>
      <c r="G412" s="235"/>
      <c r="H412" s="235"/>
      <c r="I412" s="235"/>
      <c r="J412" s="128"/>
      <c r="K412" s="128"/>
      <c r="L412" s="128"/>
      <c r="M412" s="128"/>
    </row>
    <row r="413" spans="1:13" x14ac:dyDescent="0.25">
      <c r="A413" s="242" t="s">
        <v>301</v>
      </c>
      <c r="B413" s="235"/>
      <c r="C413" s="235"/>
      <c r="D413" s="235"/>
      <c r="E413" s="235"/>
      <c r="F413" s="235"/>
      <c r="G413" s="235"/>
      <c r="H413" s="235"/>
      <c r="I413" s="235"/>
      <c r="J413" s="129">
        <v>38</v>
      </c>
      <c r="K413" s="129">
        <v>36</v>
      </c>
      <c r="L413" s="129">
        <v>2</v>
      </c>
      <c r="M413" s="128"/>
    </row>
    <row r="414" spans="1:13" x14ac:dyDescent="0.25">
      <c r="A414" s="242" t="s">
        <v>302</v>
      </c>
      <c r="B414" s="235"/>
      <c r="C414" s="235"/>
      <c r="D414" s="235"/>
      <c r="E414" s="235"/>
      <c r="F414" s="235"/>
      <c r="G414" s="235"/>
      <c r="H414" s="235"/>
      <c r="I414" s="235"/>
      <c r="J414" s="129">
        <v>40</v>
      </c>
      <c r="K414" s="129">
        <v>38</v>
      </c>
      <c r="L414" s="129">
        <v>2</v>
      </c>
      <c r="M414" s="128"/>
    </row>
    <row r="415" spans="1:13" x14ac:dyDescent="0.25">
      <c r="A415" s="242" t="s">
        <v>330</v>
      </c>
      <c r="B415" s="235"/>
      <c r="C415" s="235"/>
      <c r="D415" s="235"/>
      <c r="E415" s="235"/>
      <c r="F415" s="235"/>
      <c r="G415" s="235"/>
      <c r="H415" s="235"/>
      <c r="I415" s="235"/>
      <c r="J415" s="129">
        <v>54</v>
      </c>
      <c r="K415" s="129">
        <v>51</v>
      </c>
      <c r="L415" s="129">
        <v>3</v>
      </c>
      <c r="M415" s="128"/>
    </row>
    <row r="416" spans="1:13" x14ac:dyDescent="0.25">
      <c r="A416" s="242" t="s">
        <v>331</v>
      </c>
      <c r="B416" s="235"/>
      <c r="C416" s="235"/>
      <c r="D416" s="235"/>
      <c r="E416" s="235"/>
      <c r="F416" s="235"/>
      <c r="G416" s="235"/>
      <c r="H416" s="235"/>
      <c r="I416" s="235"/>
      <c r="J416" s="129">
        <v>65</v>
      </c>
      <c r="K416" s="129">
        <v>61</v>
      </c>
      <c r="L416" s="129">
        <v>4</v>
      </c>
      <c r="M416" s="128"/>
    </row>
    <row r="417" spans="1:13" x14ac:dyDescent="0.25">
      <c r="A417" s="242" t="s">
        <v>2099</v>
      </c>
      <c r="B417" s="235"/>
      <c r="C417" s="235"/>
      <c r="D417" s="235"/>
      <c r="E417" s="235"/>
      <c r="F417" s="235"/>
      <c r="G417" s="235"/>
      <c r="H417" s="235"/>
      <c r="I417" s="235"/>
      <c r="J417" s="129">
        <v>55</v>
      </c>
      <c r="K417" s="128"/>
      <c r="L417" s="128"/>
      <c r="M417" s="128"/>
    </row>
    <row r="418" spans="1:13" x14ac:dyDescent="0.25">
      <c r="A418" s="242" t="s">
        <v>2100</v>
      </c>
      <c r="B418" s="235"/>
      <c r="C418" s="235"/>
      <c r="D418" s="235"/>
      <c r="E418" s="235"/>
      <c r="F418" s="235"/>
      <c r="G418" s="235"/>
      <c r="H418" s="235"/>
      <c r="I418" s="235"/>
      <c r="J418" s="129">
        <v>52</v>
      </c>
      <c r="K418" s="128"/>
      <c r="L418" s="128"/>
      <c r="M418" s="128"/>
    </row>
    <row r="419" spans="1:13" x14ac:dyDescent="0.25">
      <c r="A419" s="242" t="s">
        <v>307</v>
      </c>
      <c r="B419" s="235"/>
      <c r="C419" s="235"/>
      <c r="D419" s="235"/>
      <c r="E419" s="235"/>
      <c r="F419" s="235"/>
      <c r="G419" s="235"/>
      <c r="H419" s="235"/>
      <c r="I419" s="235"/>
      <c r="J419" s="129">
        <v>172</v>
      </c>
      <c r="K419" s="128"/>
      <c r="L419" s="128"/>
      <c r="M419" s="128"/>
    </row>
    <row r="420" spans="1:13" x14ac:dyDescent="0.25">
      <c r="A420" s="242" t="s">
        <v>308</v>
      </c>
      <c r="B420" s="235"/>
      <c r="C420" s="235"/>
      <c r="D420" s="235"/>
      <c r="E420" s="235"/>
      <c r="F420" s="235"/>
      <c r="G420" s="235"/>
      <c r="H420" s="235"/>
      <c r="I420" s="235"/>
      <c r="J420" s="129">
        <v>279</v>
      </c>
      <c r="K420" s="128"/>
      <c r="L420" s="128"/>
      <c r="M420" s="128"/>
    </row>
    <row r="421" spans="1:13" x14ac:dyDescent="0.25">
      <c r="A421" s="242" t="s">
        <v>299</v>
      </c>
      <c r="B421" s="235"/>
      <c r="C421" s="235"/>
      <c r="D421" s="235"/>
      <c r="E421" s="235"/>
      <c r="F421" s="235"/>
      <c r="G421" s="235"/>
      <c r="H421" s="235"/>
      <c r="I421" s="235"/>
      <c r="J421" s="128"/>
      <c r="K421" s="128"/>
      <c r="L421" s="128"/>
      <c r="M421" s="128"/>
    </row>
    <row r="422" spans="1:13" x14ac:dyDescent="0.25">
      <c r="A422" s="242" t="s">
        <v>300</v>
      </c>
      <c r="B422" s="235"/>
      <c r="C422" s="235"/>
      <c r="D422" s="235"/>
      <c r="E422" s="235"/>
      <c r="F422" s="235"/>
      <c r="G422" s="235"/>
      <c r="H422" s="235"/>
      <c r="I422" s="235"/>
      <c r="J422" s="128"/>
      <c r="K422" s="128"/>
      <c r="L422" s="128"/>
      <c r="M422" s="128"/>
    </row>
    <row r="423" spans="1:13" x14ac:dyDescent="0.25">
      <c r="A423" s="242" t="s">
        <v>301</v>
      </c>
      <c r="B423" s="235"/>
      <c r="C423" s="235"/>
      <c r="D423" s="235"/>
      <c r="E423" s="235"/>
      <c r="F423" s="235"/>
      <c r="G423" s="235"/>
      <c r="H423" s="235"/>
      <c r="I423" s="235"/>
      <c r="J423" s="129">
        <v>36335</v>
      </c>
      <c r="K423" s="129">
        <v>13509</v>
      </c>
      <c r="L423" s="129">
        <v>22826</v>
      </c>
      <c r="M423" s="129">
        <v>1895</v>
      </c>
    </row>
    <row r="424" spans="1:13" x14ac:dyDescent="0.25">
      <c r="A424" s="242" t="s">
        <v>302</v>
      </c>
      <c r="B424" s="235"/>
      <c r="C424" s="235"/>
      <c r="D424" s="235"/>
      <c r="E424" s="235"/>
      <c r="F424" s="235"/>
      <c r="G424" s="235"/>
      <c r="H424" s="235"/>
      <c r="I424" s="235"/>
      <c r="J424" s="129">
        <v>37003</v>
      </c>
      <c r="K424" s="129">
        <v>14095</v>
      </c>
      <c r="L424" s="129">
        <v>22908</v>
      </c>
      <c r="M424" s="129">
        <v>1977</v>
      </c>
    </row>
    <row r="425" spans="1:13" x14ac:dyDescent="0.25">
      <c r="A425" s="242" t="s">
        <v>303</v>
      </c>
      <c r="B425" s="235"/>
      <c r="C425" s="235"/>
      <c r="D425" s="235"/>
      <c r="E425" s="235"/>
      <c r="F425" s="235"/>
      <c r="G425" s="235"/>
      <c r="H425" s="235"/>
      <c r="I425" s="235"/>
      <c r="J425" s="129">
        <v>49954</v>
      </c>
      <c r="K425" s="129">
        <v>19028</v>
      </c>
      <c r="L425" s="129">
        <v>30926</v>
      </c>
      <c r="M425" s="129">
        <v>2669</v>
      </c>
    </row>
    <row r="426" spans="1:13" x14ac:dyDescent="0.25">
      <c r="A426" s="242" t="s">
        <v>304</v>
      </c>
      <c r="B426" s="235"/>
      <c r="C426" s="235"/>
      <c r="D426" s="235"/>
      <c r="E426" s="235"/>
      <c r="F426" s="235"/>
      <c r="G426" s="235"/>
      <c r="H426" s="235"/>
      <c r="I426" s="235"/>
      <c r="J426" s="129">
        <v>59945</v>
      </c>
      <c r="K426" s="129">
        <v>22834</v>
      </c>
      <c r="L426" s="129">
        <v>37111</v>
      </c>
      <c r="M426" s="129">
        <v>3203</v>
      </c>
    </row>
    <row r="427" spans="1:13" x14ac:dyDescent="0.25">
      <c r="A427" s="242" t="s">
        <v>2101</v>
      </c>
      <c r="B427" s="235"/>
      <c r="C427" s="235"/>
      <c r="D427" s="235"/>
      <c r="E427" s="235"/>
      <c r="F427" s="235"/>
      <c r="G427" s="235"/>
      <c r="H427" s="235"/>
      <c r="I427" s="235"/>
      <c r="J427" s="129">
        <v>20830</v>
      </c>
      <c r="K427" s="128"/>
      <c r="L427" s="128"/>
      <c r="M427" s="128"/>
    </row>
    <row r="428" spans="1:13" x14ac:dyDescent="0.25">
      <c r="A428" s="242" t="s">
        <v>2102</v>
      </c>
      <c r="B428" s="235"/>
      <c r="C428" s="235"/>
      <c r="D428" s="235"/>
      <c r="E428" s="235"/>
      <c r="F428" s="235"/>
      <c r="G428" s="235"/>
      <c r="H428" s="235"/>
      <c r="I428" s="235"/>
      <c r="J428" s="129">
        <v>15622</v>
      </c>
      <c r="K428" s="128"/>
      <c r="L428" s="128"/>
      <c r="M428" s="128"/>
    </row>
    <row r="429" spans="1:13" x14ac:dyDescent="0.25">
      <c r="A429" s="242" t="s">
        <v>307</v>
      </c>
      <c r="B429" s="235"/>
      <c r="C429" s="235"/>
      <c r="D429" s="235"/>
      <c r="E429" s="235"/>
      <c r="F429" s="235"/>
      <c r="G429" s="235"/>
      <c r="H429" s="235"/>
      <c r="I429" s="235"/>
      <c r="J429" s="129">
        <v>96397</v>
      </c>
      <c r="K429" s="128"/>
      <c r="L429" s="128"/>
      <c r="M429" s="128"/>
    </row>
    <row r="430" spans="1:13" x14ac:dyDescent="0.25">
      <c r="A430" s="242" t="s">
        <v>308</v>
      </c>
      <c r="B430" s="235"/>
      <c r="C430" s="235"/>
      <c r="D430" s="235"/>
      <c r="E430" s="235"/>
      <c r="F430" s="235"/>
      <c r="G430" s="235"/>
      <c r="H430" s="235"/>
      <c r="I430" s="235"/>
      <c r="J430" s="129">
        <v>96397</v>
      </c>
      <c r="K430" s="128"/>
      <c r="L430" s="128"/>
      <c r="M430" s="128"/>
    </row>
    <row r="431" spans="1:13" x14ac:dyDescent="0.25">
      <c r="A431" s="242" t="s">
        <v>311</v>
      </c>
      <c r="B431" s="235"/>
      <c r="C431" s="235"/>
      <c r="D431" s="235"/>
      <c r="E431" s="235"/>
      <c r="F431" s="235"/>
      <c r="G431" s="235"/>
      <c r="H431" s="235"/>
      <c r="I431" s="235"/>
      <c r="J431" s="129">
        <v>96676</v>
      </c>
      <c r="K431" s="128"/>
      <c r="L431" s="128"/>
      <c r="M431" s="128"/>
    </row>
    <row r="432" spans="1:13" x14ac:dyDescent="0.25">
      <c r="A432" s="234" t="s">
        <v>2103</v>
      </c>
      <c r="B432" s="235"/>
      <c r="C432" s="235"/>
      <c r="D432" s="235"/>
      <c r="E432" s="235"/>
      <c r="F432" s="235"/>
      <c r="G432" s="235"/>
      <c r="H432" s="235"/>
      <c r="I432" s="235"/>
      <c r="J432" s="131">
        <v>96676</v>
      </c>
      <c r="K432" s="128"/>
      <c r="L432" s="128"/>
      <c r="M432" s="128"/>
    </row>
    <row r="433" spans="1:13" x14ac:dyDescent="0.25">
      <c r="A433" s="242" t="s">
        <v>10</v>
      </c>
      <c r="B433" s="235"/>
      <c r="C433" s="235"/>
      <c r="D433" s="235"/>
      <c r="E433" s="235"/>
      <c r="F433" s="235"/>
      <c r="G433" s="235"/>
      <c r="H433" s="235"/>
      <c r="I433" s="235"/>
      <c r="J433" s="129">
        <v>8940806</v>
      </c>
      <c r="K433" s="128"/>
      <c r="L433" s="128"/>
      <c r="M433" s="128"/>
    </row>
    <row r="434" spans="1:13" x14ac:dyDescent="0.25">
      <c r="A434" s="242" t="s">
        <v>11</v>
      </c>
      <c r="B434" s="235"/>
      <c r="C434" s="235"/>
      <c r="D434" s="235"/>
      <c r="E434" s="235"/>
      <c r="F434" s="235"/>
      <c r="G434" s="235"/>
      <c r="H434" s="235"/>
      <c r="I434" s="235"/>
      <c r="J434" s="128"/>
      <c r="K434" s="128"/>
      <c r="L434" s="128"/>
      <c r="M434" s="128"/>
    </row>
    <row r="435" spans="1:13" x14ac:dyDescent="0.25">
      <c r="A435" s="242" t="s">
        <v>12</v>
      </c>
      <c r="B435" s="235"/>
      <c r="C435" s="235"/>
      <c r="D435" s="235"/>
      <c r="E435" s="235"/>
      <c r="F435" s="235"/>
      <c r="G435" s="235"/>
      <c r="H435" s="235"/>
      <c r="I435" s="235"/>
      <c r="J435" s="129">
        <v>633414</v>
      </c>
      <c r="K435" s="128"/>
      <c r="L435" s="128"/>
      <c r="M435" s="128"/>
    </row>
    <row r="436" spans="1:13" x14ac:dyDescent="0.25">
      <c r="A436" s="242" t="s">
        <v>13</v>
      </c>
      <c r="B436" s="235"/>
      <c r="C436" s="235"/>
      <c r="D436" s="235"/>
      <c r="E436" s="235"/>
      <c r="F436" s="235"/>
      <c r="G436" s="235"/>
      <c r="H436" s="235"/>
      <c r="I436" s="235"/>
      <c r="J436" s="129">
        <v>166913</v>
      </c>
      <c r="K436" s="128"/>
      <c r="L436" s="128"/>
      <c r="M436" s="128"/>
    </row>
    <row r="437" spans="1:13" x14ac:dyDescent="0.25">
      <c r="A437" s="242" t="s">
        <v>14</v>
      </c>
      <c r="B437" s="235"/>
      <c r="C437" s="235"/>
      <c r="D437" s="235"/>
      <c r="E437" s="235"/>
      <c r="F437" s="235"/>
      <c r="G437" s="235"/>
      <c r="H437" s="235"/>
      <c r="I437" s="235"/>
      <c r="J437" s="129">
        <v>131839</v>
      </c>
      <c r="K437" s="128"/>
      <c r="L437" s="128"/>
      <c r="M437" s="128"/>
    </row>
    <row r="438" spans="1:13" x14ac:dyDescent="0.25">
      <c r="A438" s="242" t="s">
        <v>0</v>
      </c>
      <c r="B438" s="235"/>
      <c r="C438" s="235"/>
      <c r="D438" s="235"/>
      <c r="E438" s="235"/>
      <c r="F438" s="235"/>
      <c r="G438" s="235"/>
      <c r="H438" s="235"/>
      <c r="I438" s="235"/>
      <c r="J438" s="129">
        <v>7839115</v>
      </c>
      <c r="K438" s="128"/>
      <c r="L438" s="128"/>
      <c r="M438" s="128"/>
    </row>
    <row r="439" spans="1:13" x14ac:dyDescent="0.25">
      <c r="A439" s="242" t="s">
        <v>15</v>
      </c>
      <c r="B439" s="235"/>
      <c r="C439" s="235"/>
      <c r="D439" s="235"/>
      <c r="E439" s="235"/>
      <c r="F439" s="235"/>
      <c r="G439" s="235"/>
      <c r="H439" s="235"/>
      <c r="I439" s="235"/>
      <c r="J439" s="129">
        <v>104312</v>
      </c>
      <c r="K439" s="128"/>
      <c r="L439" s="128"/>
      <c r="M439" s="128"/>
    </row>
    <row r="440" spans="1:13" x14ac:dyDescent="0.25">
      <c r="A440" s="242" t="s">
        <v>16</v>
      </c>
      <c r="B440" s="235"/>
      <c r="C440" s="235"/>
      <c r="D440" s="235"/>
      <c r="E440" s="235"/>
      <c r="F440" s="235"/>
      <c r="G440" s="235"/>
      <c r="H440" s="235"/>
      <c r="I440" s="235"/>
      <c r="J440" s="129">
        <v>79940</v>
      </c>
      <c r="K440" s="128"/>
      <c r="L440" s="128"/>
      <c r="M440" s="128"/>
    </row>
    <row r="441" spans="1:13" x14ac:dyDescent="0.25">
      <c r="A441" s="234" t="s">
        <v>17</v>
      </c>
      <c r="B441" s="235"/>
      <c r="C441" s="235"/>
      <c r="D441" s="235"/>
      <c r="E441" s="235"/>
      <c r="F441" s="235"/>
      <c r="G441" s="235"/>
      <c r="H441" s="235"/>
      <c r="I441" s="235"/>
      <c r="J441" s="131">
        <v>8940806</v>
      </c>
      <c r="K441" s="128"/>
      <c r="L441" s="128"/>
      <c r="M441" s="128"/>
    </row>
    <row r="442" spans="1:13" x14ac:dyDescent="0.25">
      <c r="A442" s="8"/>
      <c r="B442" s="1"/>
      <c r="C442" s="6"/>
      <c r="D442" s="71"/>
      <c r="E442" s="75"/>
      <c r="F442" s="2"/>
      <c r="G442" s="2"/>
      <c r="H442" s="2"/>
      <c r="I442" s="2"/>
      <c r="J442" s="2"/>
      <c r="K442" s="2"/>
      <c r="L442" s="2"/>
      <c r="M442" s="2"/>
    </row>
  </sheetData>
  <mergeCells count="185">
    <mergeCell ref="A437:I437"/>
    <mergeCell ref="A438:I438"/>
    <mergeCell ref="A439:I439"/>
    <mergeCell ref="A440:I440"/>
    <mergeCell ref="A441:I441"/>
    <mergeCell ref="A431:I431"/>
    <mergeCell ref="A432:I432"/>
    <mergeCell ref="A433:I433"/>
    <mergeCell ref="A434:I434"/>
    <mergeCell ref="A435:I435"/>
    <mergeCell ref="A436:I436"/>
    <mergeCell ref="A425:I425"/>
    <mergeCell ref="A426:I426"/>
    <mergeCell ref="A427:I427"/>
    <mergeCell ref="A428:I428"/>
    <mergeCell ref="A429:I429"/>
    <mergeCell ref="A430:I430"/>
    <mergeCell ref="A419:I419"/>
    <mergeCell ref="A420:I420"/>
    <mergeCell ref="A421:I421"/>
    <mergeCell ref="A422:I422"/>
    <mergeCell ref="A423:I423"/>
    <mergeCell ref="A424:I424"/>
    <mergeCell ref="A413:I413"/>
    <mergeCell ref="A414:I414"/>
    <mergeCell ref="A415:I415"/>
    <mergeCell ref="A416:I416"/>
    <mergeCell ref="A417:I417"/>
    <mergeCell ref="A418:I418"/>
    <mergeCell ref="A407:I407"/>
    <mergeCell ref="A408:I408"/>
    <mergeCell ref="A409:I409"/>
    <mergeCell ref="A410:I410"/>
    <mergeCell ref="A411:I411"/>
    <mergeCell ref="A412:I412"/>
    <mergeCell ref="A401:I401"/>
    <mergeCell ref="A402:I402"/>
    <mergeCell ref="A403:I403"/>
    <mergeCell ref="A404:I404"/>
    <mergeCell ref="A405:I405"/>
    <mergeCell ref="A406:I406"/>
    <mergeCell ref="A395:I395"/>
    <mergeCell ref="A396:I396"/>
    <mergeCell ref="A397:I397"/>
    <mergeCell ref="A398:I398"/>
    <mergeCell ref="A399:I399"/>
    <mergeCell ref="A400:I400"/>
    <mergeCell ref="A389:I389"/>
    <mergeCell ref="A390:I390"/>
    <mergeCell ref="A391:I391"/>
    <mergeCell ref="A392:I392"/>
    <mergeCell ref="A393:I393"/>
    <mergeCell ref="A394:I394"/>
    <mergeCell ref="A383:I383"/>
    <mergeCell ref="A384:I384"/>
    <mergeCell ref="A385:I385"/>
    <mergeCell ref="A386:I386"/>
    <mergeCell ref="A387:I387"/>
    <mergeCell ref="A388:I388"/>
    <mergeCell ref="A377:I377"/>
    <mergeCell ref="A378:I378"/>
    <mergeCell ref="A379:I379"/>
    <mergeCell ref="A380:I380"/>
    <mergeCell ref="A381:I381"/>
    <mergeCell ref="A382:I382"/>
    <mergeCell ref="A371:I371"/>
    <mergeCell ref="A372:I372"/>
    <mergeCell ref="A373:I373"/>
    <mergeCell ref="A374:I374"/>
    <mergeCell ref="A375:I375"/>
    <mergeCell ref="A376:I376"/>
    <mergeCell ref="A365:I365"/>
    <mergeCell ref="A366:I366"/>
    <mergeCell ref="A367:I367"/>
    <mergeCell ref="A368:I368"/>
    <mergeCell ref="A369:I369"/>
    <mergeCell ref="A370:I370"/>
    <mergeCell ref="A359:I359"/>
    <mergeCell ref="A360:I360"/>
    <mergeCell ref="A361:I361"/>
    <mergeCell ref="A362:I362"/>
    <mergeCell ref="A363:I363"/>
    <mergeCell ref="A364:I364"/>
    <mergeCell ref="A353:I353"/>
    <mergeCell ref="A354:I354"/>
    <mergeCell ref="A355:I355"/>
    <mergeCell ref="A356:I356"/>
    <mergeCell ref="A357:I357"/>
    <mergeCell ref="A358:I358"/>
    <mergeCell ref="A347:I347"/>
    <mergeCell ref="A348:I348"/>
    <mergeCell ref="A349:I349"/>
    <mergeCell ref="A350:I350"/>
    <mergeCell ref="A351:I351"/>
    <mergeCell ref="A352:I352"/>
    <mergeCell ref="A341:I341"/>
    <mergeCell ref="A342:I342"/>
    <mergeCell ref="A343:I343"/>
    <mergeCell ref="A344:I344"/>
    <mergeCell ref="A345:I345"/>
    <mergeCell ref="A346:I346"/>
    <mergeCell ref="A335:I335"/>
    <mergeCell ref="A336:I336"/>
    <mergeCell ref="A337:I337"/>
    <mergeCell ref="A338:I338"/>
    <mergeCell ref="A339:I339"/>
    <mergeCell ref="A340:I340"/>
    <mergeCell ref="A329:I329"/>
    <mergeCell ref="A330:I330"/>
    <mergeCell ref="A331:I331"/>
    <mergeCell ref="A332:I332"/>
    <mergeCell ref="A333:I333"/>
    <mergeCell ref="A334:I334"/>
    <mergeCell ref="A323:I323"/>
    <mergeCell ref="A324:I324"/>
    <mergeCell ref="A325:I325"/>
    <mergeCell ref="A326:I326"/>
    <mergeCell ref="A327:I327"/>
    <mergeCell ref="A328:I328"/>
    <mergeCell ref="A317:I317"/>
    <mergeCell ref="A318:I318"/>
    <mergeCell ref="A319:I319"/>
    <mergeCell ref="A320:I320"/>
    <mergeCell ref="A321:I321"/>
    <mergeCell ref="A322:I322"/>
    <mergeCell ref="A311:I311"/>
    <mergeCell ref="A312:I312"/>
    <mergeCell ref="A313:I313"/>
    <mergeCell ref="A314:I314"/>
    <mergeCell ref="A315:I315"/>
    <mergeCell ref="A316:I316"/>
    <mergeCell ref="A305:I305"/>
    <mergeCell ref="A306:I306"/>
    <mergeCell ref="A307:I307"/>
    <mergeCell ref="A308:I308"/>
    <mergeCell ref="A309:I309"/>
    <mergeCell ref="A310:I310"/>
    <mergeCell ref="A299:I299"/>
    <mergeCell ref="A300:I300"/>
    <mergeCell ref="A301:I301"/>
    <mergeCell ref="A302:I302"/>
    <mergeCell ref="A303:I303"/>
    <mergeCell ref="A304:I304"/>
    <mergeCell ref="A293:I293"/>
    <mergeCell ref="A294:I294"/>
    <mergeCell ref="A295:I295"/>
    <mergeCell ref="A296:I296"/>
    <mergeCell ref="A297:I297"/>
    <mergeCell ref="A298:I298"/>
    <mergeCell ref="A287:I287"/>
    <mergeCell ref="A288:I288"/>
    <mergeCell ref="A289:I289"/>
    <mergeCell ref="A290:I290"/>
    <mergeCell ref="A291:I291"/>
    <mergeCell ref="A292:I292"/>
    <mergeCell ref="A283:I283"/>
    <mergeCell ref="A284:I284"/>
    <mergeCell ref="A285:I285"/>
    <mergeCell ref="A286:I286"/>
    <mergeCell ref="A112:I112"/>
    <mergeCell ref="A113:M113"/>
    <mergeCell ref="A233:I233"/>
    <mergeCell ref="A234:M234"/>
    <mergeCell ref="A257:I257"/>
    <mergeCell ref="A258:M258"/>
    <mergeCell ref="A29:M29"/>
    <mergeCell ref="A25:A27"/>
    <mergeCell ref="B25:B27"/>
    <mergeCell ref="C25:C27"/>
    <mergeCell ref="D25:D27"/>
    <mergeCell ref="E25:E27"/>
    <mergeCell ref="F25:I25"/>
    <mergeCell ref="A281:I281"/>
    <mergeCell ref="A282:M282"/>
    <mergeCell ref="E16:F16"/>
    <mergeCell ref="E17:F17"/>
    <mergeCell ref="E18:F18"/>
    <mergeCell ref="E19:F19"/>
    <mergeCell ref="E20:F20"/>
    <mergeCell ref="E21:F21"/>
    <mergeCell ref="J25:M25"/>
    <mergeCell ref="F26:F27"/>
    <mergeCell ref="G26:I26"/>
    <mergeCell ref="J26:J27"/>
    <mergeCell ref="K26:M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>
      <selection activeCell="C12" sqref="C12"/>
    </sheetView>
  </sheetViews>
  <sheetFormatPr defaultRowHeight="13.2" x14ac:dyDescent="0.25"/>
  <cols>
    <col min="2" max="2" width="30.109375" customWidth="1"/>
    <col min="3" max="3" width="36.44140625" customWidth="1"/>
  </cols>
  <sheetData>
    <row r="1" spans="1:13" x14ac:dyDescent="0.25">
      <c r="A1" s="143" t="s">
        <v>90</v>
      </c>
      <c r="B1" s="142"/>
      <c r="C1" s="142"/>
      <c r="D1" s="142"/>
      <c r="E1" s="142"/>
      <c r="F1" s="142"/>
      <c r="G1" s="142"/>
      <c r="H1" s="142"/>
      <c r="I1" s="142"/>
      <c r="J1" s="143" t="s">
        <v>91</v>
      </c>
      <c r="K1" s="142"/>
      <c r="L1" s="142"/>
      <c r="M1" s="142"/>
    </row>
    <row r="2" spans="1:13" x14ac:dyDescent="0.25">
      <c r="A2" s="144"/>
      <c r="B2" s="142"/>
      <c r="C2" s="142"/>
      <c r="D2" s="142"/>
      <c r="E2" s="142"/>
      <c r="F2" s="142"/>
      <c r="G2" s="142"/>
      <c r="H2" s="142"/>
      <c r="I2" s="142"/>
      <c r="J2" s="144"/>
      <c r="K2" s="142"/>
      <c r="L2" s="142"/>
      <c r="M2" s="142"/>
    </row>
    <row r="3" spans="1:13" x14ac:dyDescent="0.25">
      <c r="A3" s="144"/>
      <c r="B3" s="142"/>
      <c r="C3" s="142"/>
      <c r="D3" s="142"/>
      <c r="E3" s="142"/>
      <c r="F3" s="142"/>
      <c r="G3" s="142"/>
      <c r="H3" s="142"/>
      <c r="I3" s="142"/>
      <c r="J3" s="144"/>
      <c r="K3" s="142"/>
      <c r="L3" s="142"/>
      <c r="M3" s="142"/>
    </row>
    <row r="4" spans="1:13" x14ac:dyDescent="0.25">
      <c r="A4" s="144" t="s">
        <v>112</v>
      </c>
      <c r="B4" s="142"/>
      <c r="C4" s="142"/>
      <c r="D4" s="142"/>
      <c r="E4" s="142"/>
      <c r="F4" s="142"/>
      <c r="G4" s="142"/>
      <c r="H4" s="142"/>
      <c r="I4" s="142"/>
      <c r="J4" s="144" t="s">
        <v>112</v>
      </c>
      <c r="K4" s="142"/>
      <c r="L4" s="142"/>
      <c r="M4" s="142"/>
    </row>
    <row r="5" spans="1:13" x14ac:dyDescent="0.25">
      <c r="A5" s="145" t="s">
        <v>113</v>
      </c>
      <c r="B5" s="142"/>
      <c r="C5" s="142"/>
      <c r="D5" s="142"/>
      <c r="E5" s="142"/>
      <c r="F5" s="142"/>
      <c r="G5" s="142"/>
      <c r="H5" s="142"/>
      <c r="I5" s="142"/>
      <c r="J5" s="145" t="s">
        <v>114</v>
      </c>
      <c r="K5" s="142"/>
      <c r="L5" s="142"/>
      <c r="M5" s="142"/>
    </row>
    <row r="6" spans="1:13" ht="13.8" x14ac:dyDescent="0.25">
      <c r="A6" s="142"/>
      <c r="B6" s="142"/>
      <c r="C6" s="147"/>
      <c r="D6" s="148"/>
      <c r="E6" s="148"/>
      <c r="F6" s="149"/>
      <c r="G6" s="149"/>
      <c r="H6" s="148"/>
      <c r="I6" s="149"/>
      <c r="J6" s="149"/>
      <c r="K6" s="142"/>
      <c r="L6" s="142"/>
      <c r="M6" s="142"/>
    </row>
    <row r="7" spans="1:13" ht="14.4" x14ac:dyDescent="0.25">
      <c r="A7" s="142"/>
      <c r="B7" s="142"/>
      <c r="C7" s="145"/>
      <c r="D7" s="146"/>
      <c r="E7" s="150" t="s">
        <v>2</v>
      </c>
      <c r="F7" s="151"/>
      <c r="G7" s="151"/>
      <c r="H7" s="142"/>
      <c r="I7" s="152"/>
      <c r="J7" s="142"/>
      <c r="K7" s="142"/>
      <c r="L7" s="142"/>
      <c r="M7" s="142"/>
    </row>
    <row r="8" spans="1:13" ht="14.4" x14ac:dyDescent="0.25">
      <c r="A8" s="142"/>
      <c r="B8" s="142"/>
      <c r="C8" s="145"/>
      <c r="D8" s="146"/>
      <c r="E8" s="150"/>
      <c r="F8" s="151"/>
      <c r="G8" s="151"/>
      <c r="H8" s="142"/>
      <c r="I8" s="152"/>
      <c r="J8" s="142"/>
      <c r="K8" s="142"/>
      <c r="L8" s="142"/>
      <c r="M8" s="142"/>
    </row>
    <row r="9" spans="1:13" ht="15.6" x14ac:dyDescent="0.25">
      <c r="A9" s="142"/>
      <c r="B9" s="142"/>
      <c r="C9" s="145"/>
      <c r="D9" s="153" t="s">
        <v>2110</v>
      </c>
      <c r="E9" s="142"/>
      <c r="F9" s="142"/>
      <c r="G9" s="142"/>
      <c r="H9" s="142"/>
      <c r="I9" s="142"/>
      <c r="J9" s="142"/>
      <c r="K9" s="142"/>
      <c r="L9" s="142"/>
      <c r="M9" s="142"/>
    </row>
    <row r="10" spans="1:13" ht="13.8" x14ac:dyDescent="0.25">
      <c r="A10" s="142"/>
      <c r="B10" s="142"/>
      <c r="C10" s="145"/>
      <c r="D10" s="154" t="s">
        <v>31</v>
      </c>
      <c r="E10" s="142"/>
      <c r="F10" s="142"/>
      <c r="G10" s="142"/>
      <c r="H10" s="142"/>
      <c r="I10" s="155"/>
      <c r="J10" s="142"/>
      <c r="K10" s="142"/>
      <c r="L10" s="142"/>
      <c r="M10" s="142"/>
    </row>
    <row r="11" spans="1:13" x14ac:dyDescent="0.25">
      <c r="A11" s="142"/>
      <c r="B11" s="142"/>
      <c r="C11" s="156"/>
      <c r="D11" s="146"/>
      <c r="E11" s="157"/>
      <c r="F11" s="158"/>
      <c r="G11" s="158"/>
      <c r="H11" s="142"/>
      <c r="I11" s="159"/>
      <c r="J11" s="142"/>
      <c r="K11" s="142"/>
      <c r="L11" s="142"/>
      <c r="M11" s="142"/>
    </row>
    <row r="12" spans="1:13" ht="13.8" x14ac:dyDescent="0.25">
      <c r="A12" s="142"/>
      <c r="B12" s="160" t="s">
        <v>3</v>
      </c>
      <c r="C12" s="161" t="s">
        <v>2111</v>
      </c>
      <c r="D12" s="148"/>
      <c r="E12" s="162"/>
      <c r="F12" s="163"/>
      <c r="G12" s="163"/>
      <c r="H12" s="164"/>
      <c r="I12" s="149"/>
      <c r="J12" s="149"/>
      <c r="K12" s="142"/>
      <c r="L12" s="142"/>
      <c r="M12" s="142"/>
    </row>
    <row r="13" spans="1:13" ht="13.8" x14ac:dyDescent="0.25">
      <c r="A13" s="142"/>
      <c r="B13" s="142"/>
      <c r="C13" s="165"/>
      <c r="D13" s="146"/>
      <c r="E13" s="166" t="s">
        <v>30</v>
      </c>
      <c r="F13" s="142"/>
      <c r="G13" s="151"/>
      <c r="H13" s="154"/>
      <c r="I13" s="151"/>
      <c r="J13" s="151"/>
      <c r="K13" s="142"/>
      <c r="L13" s="142"/>
      <c r="M13" s="142"/>
    </row>
    <row r="14" spans="1:13" x14ac:dyDescent="0.25">
      <c r="A14" s="167"/>
      <c r="B14" s="168"/>
      <c r="C14" s="145"/>
      <c r="D14" s="146"/>
      <c r="E14" s="169"/>
      <c r="F14" s="142"/>
      <c r="G14" s="142"/>
      <c r="H14" s="142"/>
      <c r="I14" s="142"/>
      <c r="J14" s="142"/>
      <c r="K14" s="142"/>
      <c r="L14" s="142"/>
      <c r="M14" s="142"/>
    </row>
    <row r="15" spans="1:13" ht="13.8" x14ac:dyDescent="0.25">
      <c r="A15" s="142"/>
      <c r="B15" s="142"/>
      <c r="C15" s="170" t="s">
        <v>2112</v>
      </c>
      <c r="D15" s="146"/>
      <c r="E15" s="159"/>
      <c r="F15" s="142"/>
      <c r="G15" s="142"/>
      <c r="H15" s="142"/>
      <c r="I15" s="170"/>
      <c r="J15" s="170"/>
      <c r="K15" s="142"/>
      <c r="L15" s="142"/>
      <c r="M15" s="142"/>
    </row>
    <row r="16" spans="1:13" ht="13.8" x14ac:dyDescent="0.25">
      <c r="A16" s="154"/>
      <c r="B16" s="172"/>
      <c r="C16" s="170" t="s">
        <v>2113</v>
      </c>
      <c r="D16" s="171"/>
      <c r="E16" s="232" t="s">
        <v>2114</v>
      </c>
      <c r="F16" s="233"/>
      <c r="G16" s="179" t="s">
        <v>29</v>
      </c>
      <c r="H16" s="171"/>
      <c r="I16" s="170"/>
      <c r="J16" s="170"/>
      <c r="K16" s="171"/>
      <c r="L16" s="171"/>
      <c r="M16" s="171"/>
    </row>
    <row r="17" spans="1:13" ht="13.8" x14ac:dyDescent="0.25">
      <c r="A17" s="154"/>
      <c r="B17" s="172"/>
      <c r="C17" s="170" t="s">
        <v>66</v>
      </c>
      <c r="D17" s="154"/>
      <c r="E17" s="232" t="s">
        <v>2115</v>
      </c>
      <c r="F17" s="233"/>
      <c r="G17" s="179" t="s">
        <v>29</v>
      </c>
      <c r="H17" s="171"/>
      <c r="I17" s="170"/>
      <c r="J17" s="170"/>
      <c r="K17" s="171"/>
      <c r="L17" s="171"/>
      <c r="M17" s="171"/>
    </row>
    <row r="18" spans="1:13" ht="13.8" x14ac:dyDescent="0.25">
      <c r="A18" s="154"/>
      <c r="B18" s="172"/>
      <c r="C18" s="170" t="s">
        <v>18</v>
      </c>
      <c r="D18" s="154"/>
      <c r="E18" s="232" t="s">
        <v>2116</v>
      </c>
      <c r="F18" s="233"/>
      <c r="G18" s="179" t="s">
        <v>19</v>
      </c>
      <c r="H18" s="171"/>
      <c r="I18" s="170"/>
      <c r="J18" s="170"/>
      <c r="K18" s="171"/>
      <c r="L18" s="171"/>
      <c r="M18" s="171"/>
    </row>
    <row r="19" spans="1:13" ht="13.8" x14ac:dyDescent="0.25">
      <c r="A19" s="142"/>
      <c r="B19" s="142"/>
      <c r="C19" s="173" t="s">
        <v>123</v>
      </c>
      <c r="D19" s="146"/>
      <c r="E19" s="159"/>
      <c r="F19" s="142"/>
      <c r="G19" s="142"/>
      <c r="H19" s="142"/>
      <c r="I19" s="142"/>
      <c r="J19" s="142"/>
      <c r="K19" s="142"/>
      <c r="L19" s="142"/>
      <c r="M19" s="142"/>
    </row>
    <row r="20" spans="1:13" x14ac:dyDescent="0.25">
      <c r="A20" s="142"/>
      <c r="B20" s="142"/>
      <c r="C20" s="145"/>
      <c r="D20" s="146"/>
      <c r="E20" s="159"/>
      <c r="F20" s="142"/>
      <c r="G20" s="142"/>
      <c r="H20" s="142"/>
      <c r="I20" s="142"/>
      <c r="J20" s="142"/>
      <c r="K20" s="142"/>
      <c r="L20" s="142"/>
      <c r="M20" s="142"/>
    </row>
    <row r="21" spans="1:13" x14ac:dyDescent="0.25">
      <c r="A21" s="142"/>
      <c r="B21" s="142"/>
      <c r="C21" s="145"/>
      <c r="D21" s="146"/>
      <c r="E21" s="159"/>
      <c r="F21" s="142"/>
      <c r="G21" s="142"/>
      <c r="H21" s="142"/>
      <c r="I21" s="142"/>
      <c r="J21" s="142"/>
      <c r="K21" s="142"/>
      <c r="L21" s="142"/>
      <c r="M21" s="142"/>
    </row>
    <row r="22" spans="1:13" x14ac:dyDescent="0.25">
      <c r="A22" s="236" t="s">
        <v>4</v>
      </c>
      <c r="B22" s="238" t="s">
        <v>92</v>
      </c>
      <c r="C22" s="236" t="s">
        <v>65</v>
      </c>
      <c r="D22" s="236" t="s">
        <v>64</v>
      </c>
      <c r="E22" s="236" t="s">
        <v>63</v>
      </c>
      <c r="F22" s="236" t="s">
        <v>28</v>
      </c>
      <c r="G22" s="237"/>
      <c r="H22" s="237"/>
      <c r="I22" s="237"/>
      <c r="J22" s="236" t="s">
        <v>27</v>
      </c>
      <c r="K22" s="237"/>
      <c r="L22" s="237"/>
      <c r="M22" s="237"/>
    </row>
    <row r="23" spans="1:13" x14ac:dyDescent="0.25">
      <c r="A23" s="237"/>
      <c r="B23" s="239"/>
      <c r="C23" s="240"/>
      <c r="D23" s="236"/>
      <c r="E23" s="236"/>
      <c r="F23" s="236" t="s">
        <v>5</v>
      </c>
      <c r="G23" s="236" t="s">
        <v>62</v>
      </c>
      <c r="H23" s="237"/>
      <c r="I23" s="237"/>
      <c r="J23" s="236" t="s">
        <v>5</v>
      </c>
      <c r="K23" s="236" t="s">
        <v>62</v>
      </c>
      <c r="L23" s="237"/>
      <c r="M23" s="237"/>
    </row>
    <row r="24" spans="1:13" x14ac:dyDescent="0.25">
      <c r="A24" s="237"/>
      <c r="B24" s="239"/>
      <c r="C24" s="240"/>
      <c r="D24" s="236"/>
      <c r="E24" s="236"/>
      <c r="F24" s="237"/>
      <c r="G24" s="174" t="s">
        <v>61</v>
      </c>
      <c r="H24" s="174" t="s">
        <v>124</v>
      </c>
      <c r="I24" s="174" t="s">
        <v>60</v>
      </c>
      <c r="J24" s="237"/>
      <c r="K24" s="174" t="s">
        <v>61</v>
      </c>
      <c r="L24" s="174" t="s">
        <v>124</v>
      </c>
      <c r="M24" s="174" t="s">
        <v>60</v>
      </c>
    </row>
    <row r="25" spans="1:13" x14ac:dyDescent="0.25">
      <c r="A25" s="176">
        <v>1</v>
      </c>
      <c r="B25" s="177">
        <v>2</v>
      </c>
      <c r="C25" s="174">
        <v>3</v>
      </c>
      <c r="D25" s="174">
        <v>4</v>
      </c>
      <c r="E25" s="178">
        <v>5</v>
      </c>
      <c r="F25" s="175">
        <v>6</v>
      </c>
      <c r="G25" s="175">
        <v>7</v>
      </c>
      <c r="H25" s="175">
        <v>8</v>
      </c>
      <c r="I25" s="175">
        <v>9</v>
      </c>
      <c r="J25" s="175">
        <v>10</v>
      </c>
      <c r="K25" s="175">
        <v>11</v>
      </c>
      <c r="L25" s="175">
        <v>12</v>
      </c>
      <c r="M25" s="175">
        <v>13</v>
      </c>
    </row>
    <row r="26" spans="1:13" x14ac:dyDescent="0.25">
      <c r="A26" s="241" t="s">
        <v>2117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</row>
    <row r="27" spans="1:13" x14ac:dyDescent="0.25">
      <c r="A27" s="242" t="s">
        <v>2118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</row>
    <row r="28" spans="1:13" ht="82.2" x14ac:dyDescent="0.25">
      <c r="A28" s="176"/>
      <c r="B28" s="181" t="s">
        <v>2119</v>
      </c>
      <c r="C28" s="180" t="s">
        <v>2120</v>
      </c>
      <c r="D28" s="178" t="s">
        <v>2121</v>
      </c>
      <c r="E28" s="182">
        <v>1</v>
      </c>
      <c r="F28" s="183">
        <v>4445.2700000000004</v>
      </c>
      <c r="G28" s="183">
        <v>4445.2700000000004</v>
      </c>
      <c r="H28" s="184"/>
      <c r="I28" s="184"/>
      <c r="J28" s="184">
        <v>4445</v>
      </c>
      <c r="K28" s="184">
        <v>4445</v>
      </c>
      <c r="L28" s="184"/>
      <c r="M28" s="184"/>
    </row>
    <row r="29" spans="1:13" ht="105" x14ac:dyDescent="0.25">
      <c r="A29" s="176"/>
      <c r="B29" s="181" t="s">
        <v>2122</v>
      </c>
      <c r="C29" s="180" t="s">
        <v>2123</v>
      </c>
      <c r="D29" s="178" t="s">
        <v>2124</v>
      </c>
      <c r="E29" s="185" t="s">
        <v>2125</v>
      </c>
      <c r="F29" s="183">
        <v>214.32</v>
      </c>
      <c r="G29" s="183">
        <v>214.32</v>
      </c>
      <c r="H29" s="184"/>
      <c r="I29" s="184"/>
      <c r="J29" s="184">
        <v>1929</v>
      </c>
      <c r="K29" s="184">
        <v>1929</v>
      </c>
      <c r="L29" s="184"/>
      <c r="M29" s="184"/>
    </row>
    <row r="30" spans="1:13" x14ac:dyDescent="0.25">
      <c r="A30" s="234" t="s">
        <v>2126</v>
      </c>
      <c r="B30" s="235"/>
      <c r="C30" s="235"/>
      <c r="D30" s="235"/>
      <c r="E30" s="235"/>
      <c r="F30" s="235"/>
      <c r="G30" s="235"/>
      <c r="H30" s="235"/>
      <c r="I30" s="235"/>
      <c r="J30" s="186">
        <v>10908</v>
      </c>
      <c r="K30" s="184"/>
      <c r="L30" s="184"/>
      <c r="M30" s="184"/>
    </row>
    <row r="31" spans="1:13" x14ac:dyDescent="0.25">
      <c r="A31" s="243" t="s">
        <v>33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</row>
    <row r="32" spans="1:13" x14ac:dyDescent="0.25">
      <c r="A32" s="242" t="s">
        <v>6</v>
      </c>
      <c r="B32" s="235"/>
      <c r="C32" s="235"/>
      <c r="D32" s="235"/>
      <c r="E32" s="235"/>
      <c r="F32" s="235"/>
      <c r="G32" s="235"/>
      <c r="H32" s="235"/>
      <c r="I32" s="235"/>
      <c r="J32" s="183">
        <v>6374</v>
      </c>
      <c r="K32" s="183">
        <v>6374</v>
      </c>
      <c r="L32" s="184"/>
      <c r="M32" s="184"/>
    </row>
    <row r="33" spans="1:13" x14ac:dyDescent="0.25">
      <c r="A33" s="242" t="s">
        <v>79</v>
      </c>
      <c r="B33" s="235"/>
      <c r="C33" s="235"/>
      <c r="D33" s="235"/>
      <c r="E33" s="235"/>
      <c r="F33" s="235"/>
      <c r="G33" s="235"/>
      <c r="H33" s="235"/>
      <c r="I33" s="235"/>
      <c r="J33" s="183">
        <v>5321</v>
      </c>
      <c r="K33" s="183">
        <v>5321</v>
      </c>
      <c r="L33" s="184"/>
      <c r="M33" s="184"/>
    </row>
    <row r="34" spans="1:13" x14ac:dyDescent="0.25">
      <c r="A34" s="242" t="s">
        <v>7</v>
      </c>
      <c r="B34" s="235"/>
      <c r="C34" s="235"/>
      <c r="D34" s="235"/>
      <c r="E34" s="235"/>
      <c r="F34" s="235"/>
      <c r="G34" s="235"/>
      <c r="H34" s="235"/>
      <c r="I34" s="235"/>
      <c r="J34" s="183">
        <v>3459</v>
      </c>
      <c r="K34" s="184"/>
      <c r="L34" s="184"/>
      <c r="M34" s="184"/>
    </row>
    <row r="35" spans="1:13" x14ac:dyDescent="0.25">
      <c r="A35" s="242" t="s">
        <v>8</v>
      </c>
      <c r="B35" s="235"/>
      <c r="C35" s="235"/>
      <c r="D35" s="235"/>
      <c r="E35" s="235"/>
      <c r="F35" s="235"/>
      <c r="G35" s="235"/>
      <c r="H35" s="235"/>
      <c r="I35" s="235"/>
      <c r="J35" s="183">
        <v>2128</v>
      </c>
      <c r="K35" s="184"/>
      <c r="L35" s="184"/>
      <c r="M35" s="184"/>
    </row>
    <row r="36" spans="1:13" x14ac:dyDescent="0.25">
      <c r="A36" s="234" t="s">
        <v>9</v>
      </c>
      <c r="B36" s="235"/>
      <c r="C36" s="235"/>
      <c r="D36" s="235"/>
      <c r="E36" s="235"/>
      <c r="F36" s="235"/>
      <c r="G36" s="235"/>
      <c r="H36" s="235"/>
      <c r="I36" s="235"/>
      <c r="J36" s="184"/>
      <c r="K36" s="184"/>
      <c r="L36" s="184"/>
      <c r="M36" s="184"/>
    </row>
    <row r="37" spans="1:13" x14ac:dyDescent="0.25">
      <c r="A37" s="242" t="s">
        <v>2127</v>
      </c>
      <c r="B37" s="235"/>
      <c r="C37" s="235"/>
      <c r="D37" s="235"/>
      <c r="E37" s="235"/>
      <c r="F37" s="235"/>
      <c r="G37" s="235"/>
      <c r="H37" s="235"/>
      <c r="I37" s="235"/>
      <c r="J37" s="184"/>
      <c r="K37" s="184"/>
      <c r="L37" s="184"/>
      <c r="M37" s="184"/>
    </row>
    <row r="38" spans="1:13" x14ac:dyDescent="0.25">
      <c r="A38" s="242" t="s">
        <v>2128</v>
      </c>
      <c r="B38" s="235"/>
      <c r="C38" s="235"/>
      <c r="D38" s="235"/>
      <c r="E38" s="235"/>
      <c r="F38" s="235"/>
      <c r="G38" s="235"/>
      <c r="H38" s="235"/>
      <c r="I38" s="235"/>
      <c r="J38" s="183">
        <v>6374</v>
      </c>
      <c r="K38" s="183">
        <v>6374</v>
      </c>
      <c r="L38" s="184"/>
      <c r="M38" s="184"/>
    </row>
    <row r="39" spans="1:13" x14ac:dyDescent="0.25">
      <c r="A39" s="242" t="s">
        <v>2129</v>
      </c>
      <c r="B39" s="235"/>
      <c r="C39" s="235"/>
      <c r="D39" s="235"/>
      <c r="E39" s="235"/>
      <c r="F39" s="235"/>
      <c r="G39" s="235"/>
      <c r="H39" s="235"/>
      <c r="I39" s="235"/>
      <c r="J39" s="183">
        <v>6651</v>
      </c>
      <c r="K39" s="183">
        <v>6651</v>
      </c>
      <c r="L39" s="184"/>
      <c r="M39" s="184"/>
    </row>
    <row r="40" spans="1:13" x14ac:dyDescent="0.25">
      <c r="A40" s="242" t="s">
        <v>2130</v>
      </c>
      <c r="B40" s="235"/>
      <c r="C40" s="235"/>
      <c r="D40" s="235"/>
      <c r="E40" s="235"/>
      <c r="F40" s="235"/>
      <c r="G40" s="235"/>
      <c r="H40" s="235"/>
      <c r="I40" s="235"/>
      <c r="J40" s="183">
        <v>5321</v>
      </c>
      <c r="K40" s="183">
        <v>5321</v>
      </c>
      <c r="L40" s="184"/>
      <c r="M40" s="184"/>
    </row>
    <row r="41" spans="1:13" x14ac:dyDescent="0.25">
      <c r="A41" s="242" t="s">
        <v>2131</v>
      </c>
      <c r="B41" s="235"/>
      <c r="C41" s="235"/>
      <c r="D41" s="235"/>
      <c r="E41" s="235"/>
      <c r="F41" s="235"/>
      <c r="G41" s="235"/>
      <c r="H41" s="235"/>
      <c r="I41" s="235"/>
      <c r="J41" s="183">
        <v>3459</v>
      </c>
      <c r="K41" s="184"/>
      <c r="L41" s="184"/>
      <c r="M41" s="184"/>
    </row>
    <row r="42" spans="1:13" x14ac:dyDescent="0.25">
      <c r="A42" s="242" t="s">
        <v>2132</v>
      </c>
      <c r="B42" s="235"/>
      <c r="C42" s="235"/>
      <c r="D42" s="235"/>
      <c r="E42" s="235"/>
      <c r="F42" s="235"/>
      <c r="G42" s="235"/>
      <c r="H42" s="235"/>
      <c r="I42" s="235"/>
      <c r="J42" s="183">
        <v>2128</v>
      </c>
      <c r="K42" s="184"/>
      <c r="L42" s="184"/>
      <c r="M42" s="184"/>
    </row>
    <row r="43" spans="1:13" x14ac:dyDescent="0.25">
      <c r="A43" s="242" t="s">
        <v>2133</v>
      </c>
      <c r="B43" s="235"/>
      <c r="C43" s="235"/>
      <c r="D43" s="235"/>
      <c r="E43" s="235"/>
      <c r="F43" s="235"/>
      <c r="G43" s="235"/>
      <c r="H43" s="235"/>
      <c r="I43" s="235"/>
      <c r="J43" s="183">
        <v>10908</v>
      </c>
      <c r="K43" s="184"/>
      <c r="L43" s="184"/>
      <c r="M43" s="184"/>
    </row>
    <row r="44" spans="1:13" x14ac:dyDescent="0.25">
      <c r="A44" s="242" t="s">
        <v>10</v>
      </c>
      <c r="B44" s="235"/>
      <c r="C44" s="235"/>
      <c r="D44" s="235"/>
      <c r="E44" s="235"/>
      <c r="F44" s="235"/>
      <c r="G44" s="235"/>
      <c r="H44" s="235"/>
      <c r="I44" s="235"/>
      <c r="J44" s="183">
        <v>10908</v>
      </c>
      <c r="K44" s="184"/>
      <c r="L44" s="184"/>
      <c r="M44" s="184"/>
    </row>
    <row r="45" spans="1:13" x14ac:dyDescent="0.25">
      <c r="A45" s="242" t="s">
        <v>11</v>
      </c>
      <c r="B45" s="235"/>
      <c r="C45" s="235"/>
      <c r="D45" s="235"/>
      <c r="E45" s="235"/>
      <c r="F45" s="235"/>
      <c r="G45" s="235"/>
      <c r="H45" s="235"/>
      <c r="I45" s="235"/>
      <c r="J45" s="184"/>
      <c r="K45" s="184"/>
      <c r="L45" s="184"/>
      <c r="M45" s="184"/>
    </row>
    <row r="46" spans="1:13" x14ac:dyDescent="0.25">
      <c r="A46" s="242" t="s">
        <v>14</v>
      </c>
      <c r="B46" s="235"/>
      <c r="C46" s="235"/>
      <c r="D46" s="235"/>
      <c r="E46" s="235"/>
      <c r="F46" s="235"/>
      <c r="G46" s="235"/>
      <c r="H46" s="235"/>
      <c r="I46" s="235"/>
      <c r="J46" s="183">
        <v>5321</v>
      </c>
      <c r="K46" s="184"/>
      <c r="L46" s="184"/>
      <c r="M46" s="184"/>
    </row>
    <row r="47" spans="1:13" x14ac:dyDescent="0.25">
      <c r="A47" s="242" t="s">
        <v>15</v>
      </c>
      <c r="B47" s="235"/>
      <c r="C47" s="235"/>
      <c r="D47" s="235"/>
      <c r="E47" s="235"/>
      <c r="F47" s="235"/>
      <c r="G47" s="235"/>
      <c r="H47" s="235"/>
      <c r="I47" s="235"/>
      <c r="J47" s="183">
        <v>3459</v>
      </c>
      <c r="K47" s="184"/>
      <c r="L47" s="184"/>
      <c r="M47" s="184"/>
    </row>
    <row r="48" spans="1:13" x14ac:dyDescent="0.25">
      <c r="A48" s="242" t="s">
        <v>16</v>
      </c>
      <c r="B48" s="235"/>
      <c r="C48" s="235"/>
      <c r="D48" s="235"/>
      <c r="E48" s="235"/>
      <c r="F48" s="235"/>
      <c r="G48" s="235"/>
      <c r="H48" s="235"/>
      <c r="I48" s="235"/>
      <c r="J48" s="183">
        <v>2128</v>
      </c>
      <c r="K48" s="184"/>
      <c r="L48" s="184"/>
      <c r="M48" s="184"/>
    </row>
    <row r="49" spans="1:13" x14ac:dyDescent="0.25">
      <c r="A49" s="234" t="s">
        <v>17</v>
      </c>
      <c r="B49" s="235"/>
      <c r="C49" s="235"/>
      <c r="D49" s="235"/>
      <c r="E49" s="235"/>
      <c r="F49" s="235"/>
      <c r="G49" s="235"/>
      <c r="H49" s="235"/>
      <c r="I49" s="235"/>
      <c r="J49" s="186">
        <v>10908</v>
      </c>
      <c r="K49" s="184"/>
      <c r="L49" s="184"/>
      <c r="M49" s="184"/>
    </row>
    <row r="50" spans="1:13" x14ac:dyDescent="0.2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</row>
    <row r="51" spans="1:13" x14ac:dyDescent="0.2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</row>
    <row r="52" spans="1:13" x14ac:dyDescent="0.2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</row>
    <row r="53" spans="1:13" x14ac:dyDescent="0.25">
      <c r="A53" s="245" t="s">
        <v>2134</v>
      </c>
      <c r="B53" s="246"/>
      <c r="C53" s="246"/>
      <c r="D53" s="246"/>
      <c r="E53" s="246"/>
      <c r="F53" s="246"/>
      <c r="G53" s="246"/>
      <c r="H53" s="246"/>
      <c r="I53" s="246"/>
      <c r="J53" s="246"/>
      <c r="K53" s="246"/>
      <c r="L53" s="246"/>
      <c r="M53" s="246"/>
    </row>
    <row r="54" spans="1:13" x14ac:dyDescent="0.25">
      <c r="A54" s="247" t="s">
        <v>2135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</row>
  </sheetData>
  <mergeCells count="38">
    <mergeCell ref="A54:M54"/>
    <mergeCell ref="E18:F18"/>
    <mergeCell ref="A47:I47"/>
    <mergeCell ref="A48:I48"/>
    <mergeCell ref="A49:I49"/>
    <mergeCell ref="A30:I30"/>
    <mergeCell ref="A31:M31"/>
    <mergeCell ref="A32:I32"/>
    <mergeCell ref="A33:I33"/>
    <mergeCell ref="A34:I34"/>
    <mergeCell ref="K23:M23"/>
    <mergeCell ref="J22:M22"/>
    <mergeCell ref="F23:F24"/>
    <mergeCell ref="F22:I22"/>
    <mergeCell ref="G23:I23"/>
    <mergeCell ref="A26:M26"/>
    <mergeCell ref="E16:F16"/>
    <mergeCell ref="E17:F17"/>
    <mergeCell ref="A53:M53"/>
    <mergeCell ref="A41:I41"/>
    <mergeCell ref="A42:I42"/>
    <mergeCell ref="A43:I43"/>
    <mergeCell ref="A44:I44"/>
    <mergeCell ref="A45:I45"/>
    <mergeCell ref="A46:I46"/>
    <mergeCell ref="A35:I35"/>
    <mergeCell ref="A36:I36"/>
    <mergeCell ref="A37:I37"/>
    <mergeCell ref="A38:I38"/>
    <mergeCell ref="A39:I39"/>
    <mergeCell ref="A40:I40"/>
    <mergeCell ref="A27:M27"/>
    <mergeCell ref="J23:J24"/>
    <mergeCell ref="A22:A24"/>
    <mergeCell ref="C22:C24"/>
    <mergeCell ref="D22:D24"/>
    <mergeCell ref="E22:E24"/>
    <mergeCell ref="B22:B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>
      <selection activeCell="C12" sqref="C12"/>
    </sheetView>
  </sheetViews>
  <sheetFormatPr defaultRowHeight="13.2" x14ac:dyDescent="0.25"/>
  <cols>
    <col min="2" max="2" width="27.77734375" customWidth="1"/>
    <col min="3" max="3" width="30.77734375" customWidth="1"/>
  </cols>
  <sheetData>
    <row r="1" spans="1:13" x14ac:dyDescent="0.25">
      <c r="A1" s="188" t="s">
        <v>90</v>
      </c>
      <c r="B1" s="187"/>
      <c r="C1" s="187"/>
      <c r="D1" s="187"/>
      <c r="E1" s="187"/>
      <c r="F1" s="187"/>
      <c r="G1" s="187"/>
      <c r="H1" s="187"/>
      <c r="I1" s="187"/>
      <c r="J1" s="188" t="s">
        <v>91</v>
      </c>
      <c r="K1" s="187"/>
      <c r="L1" s="187"/>
      <c r="M1" s="187"/>
    </row>
    <row r="2" spans="1:13" x14ac:dyDescent="0.25">
      <c r="A2" s="189"/>
      <c r="B2" s="187"/>
      <c r="C2" s="187"/>
      <c r="D2" s="187"/>
      <c r="E2" s="187"/>
      <c r="F2" s="187"/>
      <c r="G2" s="187"/>
      <c r="H2" s="187"/>
      <c r="I2" s="187"/>
      <c r="J2" s="189"/>
      <c r="K2" s="187"/>
      <c r="L2" s="187"/>
      <c r="M2" s="187"/>
    </row>
    <row r="3" spans="1:13" x14ac:dyDescent="0.25">
      <c r="A3" s="189"/>
      <c r="B3" s="187"/>
      <c r="C3" s="187"/>
      <c r="D3" s="187"/>
      <c r="E3" s="187"/>
      <c r="F3" s="187"/>
      <c r="G3" s="187"/>
      <c r="H3" s="187"/>
      <c r="I3" s="187"/>
      <c r="J3" s="189"/>
      <c r="K3" s="187"/>
      <c r="L3" s="187"/>
      <c r="M3" s="187"/>
    </row>
    <row r="4" spans="1:13" x14ac:dyDescent="0.25">
      <c r="A4" s="189" t="s">
        <v>112</v>
      </c>
      <c r="B4" s="187"/>
      <c r="C4" s="187"/>
      <c r="D4" s="187"/>
      <c r="E4" s="187"/>
      <c r="F4" s="187"/>
      <c r="G4" s="187"/>
      <c r="H4" s="187"/>
      <c r="I4" s="187"/>
      <c r="J4" s="189" t="s">
        <v>112</v>
      </c>
      <c r="K4" s="187"/>
      <c r="L4" s="187"/>
      <c r="M4" s="187"/>
    </row>
    <row r="5" spans="1:13" x14ac:dyDescent="0.25">
      <c r="A5" s="190" t="s">
        <v>113</v>
      </c>
      <c r="B5" s="187"/>
      <c r="C5" s="187"/>
      <c r="D5" s="187"/>
      <c r="E5" s="187"/>
      <c r="F5" s="187"/>
      <c r="G5" s="187"/>
      <c r="H5" s="187"/>
      <c r="I5" s="187"/>
      <c r="J5" s="190" t="s">
        <v>114</v>
      </c>
      <c r="K5" s="187"/>
      <c r="L5" s="187"/>
      <c r="M5" s="187"/>
    </row>
    <row r="6" spans="1:13" ht="13.8" x14ac:dyDescent="0.25">
      <c r="A6" s="187"/>
      <c r="B6" s="187"/>
      <c r="C6" s="192"/>
      <c r="D6" s="193"/>
      <c r="E6" s="193"/>
      <c r="F6" s="194"/>
      <c r="G6" s="194"/>
      <c r="H6" s="193"/>
      <c r="I6" s="194"/>
      <c r="J6" s="194"/>
      <c r="K6" s="187"/>
      <c r="L6" s="187"/>
      <c r="M6" s="187"/>
    </row>
    <row r="7" spans="1:13" ht="14.4" x14ac:dyDescent="0.25">
      <c r="A7" s="187"/>
      <c r="B7" s="187"/>
      <c r="C7" s="190"/>
      <c r="D7" s="191"/>
      <c r="E7" s="195" t="s">
        <v>2</v>
      </c>
      <c r="F7" s="196"/>
      <c r="G7" s="196"/>
      <c r="H7" s="187"/>
      <c r="I7" s="197"/>
      <c r="J7" s="187"/>
      <c r="K7" s="187"/>
      <c r="L7" s="187"/>
      <c r="M7" s="187"/>
    </row>
    <row r="8" spans="1:13" ht="14.4" x14ac:dyDescent="0.25">
      <c r="A8" s="187"/>
      <c r="B8" s="187"/>
      <c r="C8" s="190"/>
      <c r="D8" s="191"/>
      <c r="E8" s="195"/>
      <c r="F8" s="196"/>
      <c r="G8" s="196"/>
      <c r="H8" s="187"/>
      <c r="I8" s="197"/>
      <c r="J8" s="187"/>
      <c r="K8" s="187"/>
      <c r="L8" s="187"/>
      <c r="M8" s="187"/>
    </row>
    <row r="9" spans="1:13" ht="15.6" x14ac:dyDescent="0.25">
      <c r="A9" s="187"/>
      <c r="B9" s="187"/>
      <c r="C9" s="190"/>
      <c r="D9" s="198" t="s">
        <v>2110</v>
      </c>
      <c r="E9" s="187"/>
      <c r="F9" s="187"/>
      <c r="G9" s="187"/>
      <c r="H9" s="187"/>
      <c r="I9" s="187"/>
      <c r="J9" s="187"/>
      <c r="K9" s="187"/>
      <c r="L9" s="187"/>
      <c r="M9" s="187"/>
    </row>
    <row r="10" spans="1:13" ht="13.8" x14ac:dyDescent="0.25">
      <c r="A10" s="187"/>
      <c r="B10" s="187"/>
      <c r="C10" s="190"/>
      <c r="D10" s="199" t="s">
        <v>31</v>
      </c>
      <c r="E10" s="187"/>
      <c r="F10" s="187"/>
      <c r="G10" s="187"/>
      <c r="H10" s="187"/>
      <c r="I10" s="200"/>
      <c r="J10" s="187"/>
      <c r="K10" s="187"/>
      <c r="L10" s="187"/>
      <c r="M10" s="187"/>
    </row>
    <row r="11" spans="1:13" x14ac:dyDescent="0.25">
      <c r="A11" s="187"/>
      <c r="B11" s="187"/>
      <c r="C11" s="201"/>
      <c r="D11" s="191"/>
      <c r="E11" s="202"/>
      <c r="F11" s="203"/>
      <c r="G11" s="203"/>
      <c r="H11" s="187"/>
      <c r="I11" s="204"/>
      <c r="J11" s="187"/>
      <c r="K11" s="187"/>
      <c r="L11" s="187"/>
      <c r="M11" s="187"/>
    </row>
    <row r="12" spans="1:13" ht="13.8" x14ac:dyDescent="0.25">
      <c r="A12" s="187"/>
      <c r="B12" s="205" t="s">
        <v>3</v>
      </c>
      <c r="C12" s="206" t="s">
        <v>2137</v>
      </c>
      <c r="D12" s="193"/>
      <c r="E12" s="207"/>
      <c r="F12" s="208"/>
      <c r="G12" s="208"/>
      <c r="H12" s="209"/>
      <c r="I12" s="194"/>
      <c r="J12" s="194"/>
      <c r="K12" s="187"/>
      <c r="L12" s="187"/>
      <c r="M12" s="187"/>
    </row>
    <row r="13" spans="1:13" ht="13.8" x14ac:dyDescent="0.25">
      <c r="A13" s="187"/>
      <c r="B13" s="187"/>
      <c r="C13" s="210"/>
      <c r="D13" s="191"/>
      <c r="E13" s="211" t="s">
        <v>30</v>
      </c>
      <c r="F13" s="187"/>
      <c r="G13" s="196"/>
      <c r="H13" s="199"/>
      <c r="I13" s="196"/>
      <c r="J13" s="196"/>
      <c r="K13" s="187"/>
      <c r="L13" s="187"/>
      <c r="M13" s="187"/>
    </row>
    <row r="14" spans="1:13" x14ac:dyDescent="0.25">
      <c r="A14" s="212"/>
      <c r="B14" s="213"/>
      <c r="C14" s="190"/>
      <c r="D14" s="191"/>
      <c r="E14" s="214"/>
      <c r="F14" s="187"/>
      <c r="G14" s="187"/>
      <c r="H14" s="187"/>
      <c r="I14" s="187"/>
      <c r="J14" s="187"/>
      <c r="K14" s="187"/>
      <c r="L14" s="187"/>
      <c r="M14" s="187"/>
    </row>
    <row r="15" spans="1:13" ht="13.8" x14ac:dyDescent="0.25">
      <c r="A15" s="187"/>
      <c r="B15" s="187"/>
      <c r="C15" s="215" t="s">
        <v>2138</v>
      </c>
      <c r="D15" s="191"/>
      <c r="E15" s="204"/>
      <c r="F15" s="187"/>
      <c r="G15" s="187"/>
      <c r="H15" s="187"/>
      <c r="I15" s="215"/>
      <c r="J15" s="215"/>
      <c r="K15" s="187"/>
      <c r="L15" s="187"/>
      <c r="M15" s="187"/>
    </row>
    <row r="16" spans="1:13" ht="13.8" x14ac:dyDescent="0.25">
      <c r="A16" s="199"/>
      <c r="B16" s="217"/>
      <c r="C16" s="215" t="s">
        <v>2113</v>
      </c>
      <c r="D16" s="216"/>
      <c r="E16" s="232" t="s">
        <v>2139</v>
      </c>
      <c r="F16" s="233"/>
      <c r="G16" s="224" t="s">
        <v>29</v>
      </c>
      <c r="H16" s="216"/>
      <c r="I16" s="215"/>
      <c r="J16" s="215"/>
      <c r="K16" s="216"/>
      <c r="L16" s="216"/>
      <c r="M16" s="216"/>
    </row>
    <row r="17" spans="1:13" ht="13.8" x14ac:dyDescent="0.25">
      <c r="A17" s="199"/>
      <c r="B17" s="217"/>
      <c r="C17" s="215" t="s">
        <v>66</v>
      </c>
      <c r="D17" s="199"/>
      <c r="E17" s="232" t="s">
        <v>2140</v>
      </c>
      <c r="F17" s="233"/>
      <c r="G17" s="224" t="s">
        <v>29</v>
      </c>
      <c r="H17" s="216"/>
      <c r="I17" s="215"/>
      <c r="J17" s="215"/>
      <c r="K17" s="216"/>
      <c r="L17" s="216"/>
      <c r="M17" s="216"/>
    </row>
    <row r="18" spans="1:13" ht="13.8" x14ac:dyDescent="0.25">
      <c r="A18" s="199"/>
      <c r="B18" s="217"/>
      <c r="C18" s="215" t="s">
        <v>18</v>
      </c>
      <c r="D18" s="199"/>
      <c r="E18" s="232" t="s">
        <v>2141</v>
      </c>
      <c r="F18" s="233"/>
      <c r="G18" s="224" t="s">
        <v>19</v>
      </c>
      <c r="H18" s="216"/>
      <c r="I18" s="215"/>
      <c r="J18" s="215"/>
      <c r="K18" s="216"/>
      <c r="L18" s="216"/>
      <c r="M18" s="216"/>
    </row>
    <row r="19" spans="1:13" ht="13.8" x14ac:dyDescent="0.25">
      <c r="A19" s="187"/>
      <c r="B19" s="187"/>
      <c r="C19" s="218" t="s">
        <v>123</v>
      </c>
      <c r="D19" s="191"/>
      <c r="E19" s="204"/>
      <c r="F19" s="187"/>
      <c r="G19" s="187"/>
      <c r="H19" s="187"/>
      <c r="I19" s="187"/>
      <c r="J19" s="187"/>
      <c r="K19" s="187"/>
      <c r="L19" s="187"/>
      <c r="M19" s="187"/>
    </row>
    <row r="20" spans="1:13" x14ac:dyDescent="0.25">
      <c r="A20" s="187"/>
      <c r="B20" s="187"/>
      <c r="C20" s="190"/>
      <c r="D20" s="191"/>
      <c r="E20" s="204"/>
      <c r="F20" s="187"/>
      <c r="G20" s="187"/>
      <c r="H20" s="187"/>
      <c r="I20" s="187"/>
      <c r="J20" s="187"/>
      <c r="K20" s="187"/>
      <c r="L20" s="187"/>
      <c r="M20" s="187"/>
    </row>
    <row r="21" spans="1:13" x14ac:dyDescent="0.25">
      <c r="A21" s="187"/>
      <c r="B21" s="187"/>
      <c r="C21" s="190"/>
      <c r="D21" s="191"/>
      <c r="E21" s="204"/>
      <c r="F21" s="187"/>
      <c r="G21" s="187"/>
      <c r="H21" s="187"/>
      <c r="I21" s="187"/>
      <c r="J21" s="187"/>
      <c r="K21" s="187"/>
      <c r="L21" s="187"/>
      <c r="M21" s="187"/>
    </row>
    <row r="22" spans="1:13" x14ac:dyDescent="0.25">
      <c r="A22" s="236" t="s">
        <v>4</v>
      </c>
      <c r="B22" s="238" t="s">
        <v>92</v>
      </c>
      <c r="C22" s="236" t="s">
        <v>65</v>
      </c>
      <c r="D22" s="236" t="s">
        <v>64</v>
      </c>
      <c r="E22" s="236" t="s">
        <v>63</v>
      </c>
      <c r="F22" s="236" t="s">
        <v>28</v>
      </c>
      <c r="G22" s="237"/>
      <c r="H22" s="237"/>
      <c r="I22" s="237"/>
      <c r="J22" s="236" t="s">
        <v>27</v>
      </c>
      <c r="K22" s="237"/>
      <c r="L22" s="237"/>
      <c r="M22" s="237"/>
    </row>
    <row r="23" spans="1:13" x14ac:dyDescent="0.25">
      <c r="A23" s="237"/>
      <c r="B23" s="239"/>
      <c r="C23" s="240"/>
      <c r="D23" s="236"/>
      <c r="E23" s="236"/>
      <c r="F23" s="236" t="s">
        <v>5</v>
      </c>
      <c r="G23" s="236" t="s">
        <v>62</v>
      </c>
      <c r="H23" s="237"/>
      <c r="I23" s="237"/>
      <c r="J23" s="236" t="s">
        <v>5</v>
      </c>
      <c r="K23" s="236" t="s">
        <v>62</v>
      </c>
      <c r="L23" s="237"/>
      <c r="M23" s="237"/>
    </row>
    <row r="24" spans="1:13" x14ac:dyDescent="0.25">
      <c r="A24" s="237"/>
      <c r="B24" s="239"/>
      <c r="C24" s="240"/>
      <c r="D24" s="236"/>
      <c r="E24" s="236"/>
      <c r="F24" s="237"/>
      <c r="G24" s="219" t="s">
        <v>61</v>
      </c>
      <c r="H24" s="219" t="s">
        <v>124</v>
      </c>
      <c r="I24" s="219" t="s">
        <v>60</v>
      </c>
      <c r="J24" s="237"/>
      <c r="K24" s="219" t="s">
        <v>61</v>
      </c>
      <c r="L24" s="219" t="s">
        <v>124</v>
      </c>
      <c r="M24" s="219" t="s">
        <v>60</v>
      </c>
    </row>
    <row r="25" spans="1:13" x14ac:dyDescent="0.25">
      <c r="A25" s="221">
        <v>1</v>
      </c>
      <c r="B25" s="222">
        <v>2</v>
      </c>
      <c r="C25" s="219">
        <v>3</v>
      </c>
      <c r="D25" s="219">
        <v>4</v>
      </c>
      <c r="E25" s="223">
        <v>5</v>
      </c>
      <c r="F25" s="220">
        <v>6</v>
      </c>
      <c r="G25" s="220">
        <v>7</v>
      </c>
      <c r="H25" s="220">
        <v>8</v>
      </c>
      <c r="I25" s="220">
        <v>9</v>
      </c>
      <c r="J25" s="220">
        <v>10</v>
      </c>
      <c r="K25" s="220">
        <v>11</v>
      </c>
      <c r="L25" s="220">
        <v>12</v>
      </c>
      <c r="M25" s="220">
        <v>13</v>
      </c>
    </row>
    <row r="26" spans="1:13" x14ac:dyDescent="0.25">
      <c r="A26" s="241" t="s">
        <v>2117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</row>
    <row r="27" spans="1:13" ht="64.8" x14ac:dyDescent="0.25">
      <c r="A27" s="221"/>
      <c r="B27" s="225" t="s">
        <v>2142</v>
      </c>
      <c r="C27" s="226" t="s">
        <v>2143</v>
      </c>
      <c r="D27" s="223" t="s">
        <v>2144</v>
      </c>
      <c r="E27" s="227" t="s">
        <v>2145</v>
      </c>
      <c r="F27" s="228">
        <v>92.24</v>
      </c>
      <c r="G27" s="228">
        <v>92.24</v>
      </c>
      <c r="H27" s="229"/>
      <c r="I27" s="229"/>
      <c r="J27" s="229">
        <v>277</v>
      </c>
      <c r="K27" s="229">
        <v>277</v>
      </c>
      <c r="L27" s="229"/>
      <c r="M27" s="229"/>
    </row>
    <row r="28" spans="1:13" ht="64.8" x14ac:dyDescent="0.25">
      <c r="A28" s="221"/>
      <c r="B28" s="225" t="s">
        <v>2146</v>
      </c>
      <c r="C28" s="226" t="s">
        <v>2147</v>
      </c>
      <c r="D28" s="223" t="s">
        <v>2144</v>
      </c>
      <c r="E28" s="227" t="s">
        <v>2148</v>
      </c>
      <c r="F28" s="228">
        <v>28.59</v>
      </c>
      <c r="G28" s="228">
        <v>28.59</v>
      </c>
      <c r="H28" s="229"/>
      <c r="I28" s="229"/>
      <c r="J28" s="229">
        <v>286</v>
      </c>
      <c r="K28" s="229">
        <v>286</v>
      </c>
      <c r="L28" s="229"/>
      <c r="M28" s="229"/>
    </row>
    <row r="29" spans="1:13" ht="53.4" x14ac:dyDescent="0.25">
      <c r="A29" s="221"/>
      <c r="B29" s="225" t="s">
        <v>2149</v>
      </c>
      <c r="C29" s="226" t="s">
        <v>2150</v>
      </c>
      <c r="D29" s="223" t="s">
        <v>2151</v>
      </c>
      <c r="E29" s="230">
        <v>4</v>
      </c>
      <c r="F29" s="228">
        <v>190.58</v>
      </c>
      <c r="G29" s="228">
        <v>190.58</v>
      </c>
      <c r="H29" s="229"/>
      <c r="I29" s="229"/>
      <c r="J29" s="229">
        <v>762</v>
      </c>
      <c r="K29" s="229">
        <v>762</v>
      </c>
      <c r="L29" s="229"/>
      <c r="M29" s="229"/>
    </row>
    <row r="30" spans="1:13" ht="53.4" x14ac:dyDescent="0.25">
      <c r="A30" s="221"/>
      <c r="B30" s="225" t="s">
        <v>2152</v>
      </c>
      <c r="C30" s="226" t="s">
        <v>2153</v>
      </c>
      <c r="D30" s="223" t="s">
        <v>2151</v>
      </c>
      <c r="E30" s="230">
        <v>1</v>
      </c>
      <c r="F30" s="228">
        <v>381.16</v>
      </c>
      <c r="G30" s="228">
        <v>381.16</v>
      </c>
      <c r="H30" s="229"/>
      <c r="I30" s="229"/>
      <c r="J30" s="229">
        <v>381</v>
      </c>
      <c r="K30" s="229">
        <v>381</v>
      </c>
      <c r="L30" s="229"/>
      <c r="M30" s="229"/>
    </row>
    <row r="31" spans="1:13" ht="99" x14ac:dyDescent="0.25">
      <c r="A31" s="221"/>
      <c r="B31" s="225" t="s">
        <v>2154</v>
      </c>
      <c r="C31" s="226" t="s">
        <v>2155</v>
      </c>
      <c r="D31" s="223" t="s">
        <v>2156</v>
      </c>
      <c r="E31" s="230">
        <v>1</v>
      </c>
      <c r="F31" s="228">
        <v>389.72</v>
      </c>
      <c r="G31" s="228">
        <v>389.72</v>
      </c>
      <c r="H31" s="229"/>
      <c r="I31" s="229"/>
      <c r="J31" s="229">
        <v>390</v>
      </c>
      <c r="K31" s="229">
        <v>390</v>
      </c>
      <c r="L31" s="229"/>
      <c r="M31" s="229"/>
    </row>
    <row r="32" spans="1:13" ht="87.6" x14ac:dyDescent="0.25">
      <c r="A32" s="221"/>
      <c r="B32" s="225" t="s">
        <v>2157</v>
      </c>
      <c r="C32" s="226" t="s">
        <v>2158</v>
      </c>
      <c r="D32" s="223" t="s">
        <v>2159</v>
      </c>
      <c r="E32" s="227" t="s">
        <v>2160</v>
      </c>
      <c r="F32" s="228">
        <v>95.29</v>
      </c>
      <c r="G32" s="228">
        <v>95.29</v>
      </c>
      <c r="H32" s="229"/>
      <c r="I32" s="229"/>
      <c r="J32" s="229">
        <v>286</v>
      </c>
      <c r="K32" s="229">
        <v>286</v>
      </c>
      <c r="L32" s="229"/>
      <c r="M32" s="229"/>
    </row>
    <row r="33" spans="1:13" x14ac:dyDescent="0.25">
      <c r="A33" s="234" t="s">
        <v>2126</v>
      </c>
      <c r="B33" s="235"/>
      <c r="C33" s="235"/>
      <c r="D33" s="235"/>
      <c r="E33" s="235"/>
      <c r="F33" s="235"/>
      <c r="G33" s="235"/>
      <c r="H33" s="235"/>
      <c r="I33" s="235"/>
      <c r="J33" s="231">
        <v>3822</v>
      </c>
      <c r="K33" s="229"/>
      <c r="L33" s="229"/>
      <c r="M33" s="229"/>
    </row>
    <row r="34" spans="1:13" x14ac:dyDescent="0.25">
      <c r="A34" s="243" t="s">
        <v>33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</row>
    <row r="35" spans="1:13" x14ac:dyDescent="0.25">
      <c r="A35" s="242" t="s">
        <v>6</v>
      </c>
      <c r="B35" s="235"/>
      <c r="C35" s="235"/>
      <c r="D35" s="235"/>
      <c r="E35" s="235"/>
      <c r="F35" s="235"/>
      <c r="G35" s="235"/>
      <c r="H35" s="235"/>
      <c r="I35" s="235"/>
      <c r="J35" s="228">
        <v>2382</v>
      </c>
      <c r="K35" s="228">
        <v>2382</v>
      </c>
      <c r="L35" s="229"/>
      <c r="M35" s="229"/>
    </row>
    <row r="36" spans="1:13" x14ac:dyDescent="0.25">
      <c r="A36" s="242" t="s">
        <v>79</v>
      </c>
      <c r="B36" s="235"/>
      <c r="C36" s="235"/>
      <c r="D36" s="235"/>
      <c r="E36" s="235"/>
      <c r="F36" s="235"/>
      <c r="G36" s="235"/>
      <c r="H36" s="235"/>
      <c r="I36" s="235"/>
      <c r="J36" s="228">
        <v>1864</v>
      </c>
      <c r="K36" s="228">
        <v>1864</v>
      </c>
      <c r="L36" s="229"/>
      <c r="M36" s="229"/>
    </row>
    <row r="37" spans="1:13" x14ac:dyDescent="0.25">
      <c r="A37" s="242" t="s">
        <v>7</v>
      </c>
      <c r="B37" s="235"/>
      <c r="C37" s="235"/>
      <c r="D37" s="235"/>
      <c r="E37" s="235"/>
      <c r="F37" s="235"/>
      <c r="G37" s="235"/>
      <c r="H37" s="235"/>
      <c r="I37" s="235"/>
      <c r="J37" s="228">
        <v>1212</v>
      </c>
      <c r="K37" s="229"/>
      <c r="L37" s="229"/>
      <c r="M37" s="229"/>
    </row>
    <row r="38" spans="1:13" x14ac:dyDescent="0.25">
      <c r="A38" s="242" t="s">
        <v>8</v>
      </c>
      <c r="B38" s="235"/>
      <c r="C38" s="235"/>
      <c r="D38" s="235"/>
      <c r="E38" s="235"/>
      <c r="F38" s="235"/>
      <c r="G38" s="235"/>
      <c r="H38" s="235"/>
      <c r="I38" s="235"/>
      <c r="J38" s="228">
        <v>746</v>
      </c>
      <c r="K38" s="229"/>
      <c r="L38" s="229"/>
      <c r="M38" s="229"/>
    </row>
    <row r="39" spans="1:13" x14ac:dyDescent="0.25">
      <c r="A39" s="234" t="s">
        <v>9</v>
      </c>
      <c r="B39" s="235"/>
      <c r="C39" s="235"/>
      <c r="D39" s="235"/>
      <c r="E39" s="235"/>
      <c r="F39" s="235"/>
      <c r="G39" s="235"/>
      <c r="H39" s="235"/>
      <c r="I39" s="235"/>
      <c r="J39" s="229"/>
      <c r="K39" s="229"/>
      <c r="L39" s="229"/>
      <c r="M39" s="229"/>
    </row>
    <row r="40" spans="1:13" x14ac:dyDescent="0.25">
      <c r="A40" s="242" t="s">
        <v>2161</v>
      </c>
      <c r="B40" s="235"/>
      <c r="C40" s="235"/>
      <c r="D40" s="235"/>
      <c r="E40" s="235"/>
      <c r="F40" s="235"/>
      <c r="G40" s="235"/>
      <c r="H40" s="235"/>
      <c r="I40" s="235"/>
      <c r="J40" s="229"/>
      <c r="K40" s="229"/>
      <c r="L40" s="229"/>
      <c r="M40" s="229"/>
    </row>
    <row r="41" spans="1:13" x14ac:dyDescent="0.25">
      <c r="A41" s="242" t="s">
        <v>2128</v>
      </c>
      <c r="B41" s="235"/>
      <c r="C41" s="235"/>
      <c r="D41" s="235"/>
      <c r="E41" s="235"/>
      <c r="F41" s="235"/>
      <c r="G41" s="235"/>
      <c r="H41" s="235"/>
      <c r="I41" s="235"/>
      <c r="J41" s="228">
        <v>2382</v>
      </c>
      <c r="K41" s="228">
        <v>2382</v>
      </c>
      <c r="L41" s="229"/>
      <c r="M41" s="229"/>
    </row>
    <row r="42" spans="1:13" x14ac:dyDescent="0.25">
      <c r="A42" s="242" t="s">
        <v>2129</v>
      </c>
      <c r="B42" s="235"/>
      <c r="C42" s="235"/>
      <c r="D42" s="235"/>
      <c r="E42" s="235"/>
      <c r="F42" s="235"/>
      <c r="G42" s="235"/>
      <c r="H42" s="235"/>
      <c r="I42" s="235"/>
      <c r="J42" s="228">
        <v>2485</v>
      </c>
      <c r="K42" s="228">
        <v>2485</v>
      </c>
      <c r="L42" s="229"/>
      <c r="M42" s="229"/>
    </row>
    <row r="43" spans="1:13" x14ac:dyDescent="0.25">
      <c r="A43" s="242" t="s">
        <v>2162</v>
      </c>
      <c r="B43" s="235"/>
      <c r="C43" s="235"/>
      <c r="D43" s="235"/>
      <c r="E43" s="235"/>
      <c r="F43" s="235"/>
      <c r="G43" s="235"/>
      <c r="H43" s="235"/>
      <c r="I43" s="235"/>
      <c r="J43" s="228">
        <v>1864</v>
      </c>
      <c r="K43" s="228">
        <v>1864</v>
      </c>
      <c r="L43" s="229"/>
      <c r="M43" s="229"/>
    </row>
    <row r="44" spans="1:13" x14ac:dyDescent="0.25">
      <c r="A44" s="242" t="s">
        <v>2163</v>
      </c>
      <c r="B44" s="235"/>
      <c r="C44" s="235"/>
      <c r="D44" s="235"/>
      <c r="E44" s="235"/>
      <c r="F44" s="235"/>
      <c r="G44" s="235"/>
      <c r="H44" s="235"/>
      <c r="I44" s="235"/>
      <c r="J44" s="228">
        <v>1212</v>
      </c>
      <c r="K44" s="229"/>
      <c r="L44" s="229"/>
      <c r="M44" s="229"/>
    </row>
    <row r="45" spans="1:13" x14ac:dyDescent="0.25">
      <c r="A45" s="242" t="s">
        <v>2164</v>
      </c>
      <c r="B45" s="235"/>
      <c r="C45" s="235"/>
      <c r="D45" s="235"/>
      <c r="E45" s="235"/>
      <c r="F45" s="235"/>
      <c r="G45" s="235"/>
      <c r="H45" s="235"/>
      <c r="I45" s="235"/>
      <c r="J45" s="228">
        <v>746</v>
      </c>
      <c r="K45" s="229"/>
      <c r="L45" s="229"/>
      <c r="M45" s="229"/>
    </row>
    <row r="46" spans="1:13" x14ac:dyDescent="0.25">
      <c r="A46" s="242" t="s">
        <v>2133</v>
      </c>
      <c r="B46" s="235"/>
      <c r="C46" s="235"/>
      <c r="D46" s="235"/>
      <c r="E46" s="235"/>
      <c r="F46" s="235"/>
      <c r="G46" s="235"/>
      <c r="H46" s="235"/>
      <c r="I46" s="235"/>
      <c r="J46" s="228">
        <v>3822</v>
      </c>
      <c r="K46" s="229"/>
      <c r="L46" s="229"/>
      <c r="M46" s="229"/>
    </row>
    <row r="47" spans="1:13" x14ac:dyDescent="0.25">
      <c r="A47" s="242" t="s">
        <v>10</v>
      </c>
      <c r="B47" s="235"/>
      <c r="C47" s="235"/>
      <c r="D47" s="235"/>
      <c r="E47" s="235"/>
      <c r="F47" s="235"/>
      <c r="G47" s="235"/>
      <c r="H47" s="235"/>
      <c r="I47" s="235"/>
      <c r="J47" s="228">
        <v>3822</v>
      </c>
      <c r="K47" s="229"/>
      <c r="L47" s="229"/>
      <c r="M47" s="229"/>
    </row>
    <row r="48" spans="1:13" x14ac:dyDescent="0.25">
      <c r="A48" s="242" t="s">
        <v>11</v>
      </c>
      <c r="B48" s="235"/>
      <c r="C48" s="235"/>
      <c r="D48" s="235"/>
      <c r="E48" s="235"/>
      <c r="F48" s="235"/>
      <c r="G48" s="235"/>
      <c r="H48" s="235"/>
      <c r="I48" s="235"/>
      <c r="J48" s="229"/>
      <c r="K48" s="229"/>
      <c r="L48" s="229"/>
      <c r="M48" s="229"/>
    </row>
    <row r="49" spans="1:13" x14ac:dyDescent="0.25">
      <c r="A49" s="242" t="s">
        <v>14</v>
      </c>
      <c r="B49" s="235"/>
      <c r="C49" s="235"/>
      <c r="D49" s="235"/>
      <c r="E49" s="235"/>
      <c r="F49" s="235"/>
      <c r="G49" s="235"/>
      <c r="H49" s="235"/>
      <c r="I49" s="235"/>
      <c r="J49" s="228">
        <v>1864</v>
      </c>
      <c r="K49" s="229"/>
      <c r="L49" s="229"/>
      <c r="M49" s="229"/>
    </row>
    <row r="50" spans="1:13" x14ac:dyDescent="0.25">
      <c r="A50" s="242" t="s">
        <v>15</v>
      </c>
      <c r="B50" s="235"/>
      <c r="C50" s="235"/>
      <c r="D50" s="235"/>
      <c r="E50" s="235"/>
      <c r="F50" s="235"/>
      <c r="G50" s="235"/>
      <c r="H50" s="235"/>
      <c r="I50" s="235"/>
      <c r="J50" s="228">
        <v>1212</v>
      </c>
      <c r="K50" s="229"/>
      <c r="L50" s="229"/>
      <c r="M50" s="229"/>
    </row>
    <row r="51" spans="1:13" x14ac:dyDescent="0.25">
      <c r="A51" s="242" t="s">
        <v>16</v>
      </c>
      <c r="B51" s="235"/>
      <c r="C51" s="235"/>
      <c r="D51" s="235"/>
      <c r="E51" s="235"/>
      <c r="F51" s="235"/>
      <c r="G51" s="235"/>
      <c r="H51" s="235"/>
      <c r="I51" s="235"/>
      <c r="J51" s="228">
        <v>746</v>
      </c>
      <c r="K51" s="229"/>
      <c r="L51" s="229"/>
      <c r="M51" s="229"/>
    </row>
    <row r="52" spans="1:13" x14ac:dyDescent="0.25">
      <c r="A52" s="234" t="s">
        <v>17</v>
      </c>
      <c r="B52" s="235"/>
      <c r="C52" s="235"/>
      <c r="D52" s="235"/>
      <c r="E52" s="235"/>
      <c r="F52" s="235"/>
      <c r="G52" s="235"/>
      <c r="H52" s="235"/>
      <c r="I52" s="235"/>
      <c r="J52" s="231">
        <v>3822</v>
      </c>
      <c r="K52" s="229"/>
      <c r="L52" s="229"/>
      <c r="M52" s="229"/>
    </row>
  </sheetData>
  <mergeCells count="35">
    <mergeCell ref="E18:F18"/>
    <mergeCell ref="A51:I51"/>
    <mergeCell ref="A52:I52"/>
    <mergeCell ref="E16:F16"/>
    <mergeCell ref="E17:F17"/>
    <mergeCell ref="A45:I45"/>
    <mergeCell ref="A46:I46"/>
    <mergeCell ref="A47:I47"/>
    <mergeCell ref="A48:I48"/>
    <mergeCell ref="A49:I49"/>
    <mergeCell ref="A50:I50"/>
    <mergeCell ref="A39:I39"/>
    <mergeCell ref="A40:I40"/>
    <mergeCell ref="A41:I41"/>
    <mergeCell ref="A42:I42"/>
    <mergeCell ref="A43:I43"/>
    <mergeCell ref="A44:I44"/>
    <mergeCell ref="A33:I33"/>
    <mergeCell ref="A34:M34"/>
    <mergeCell ref="A35:I35"/>
    <mergeCell ref="A36:I36"/>
    <mergeCell ref="A37:I37"/>
    <mergeCell ref="A38:I38"/>
    <mergeCell ref="A26:M26"/>
    <mergeCell ref="A22:A24"/>
    <mergeCell ref="C22:C24"/>
    <mergeCell ref="D22:D24"/>
    <mergeCell ref="E22:E24"/>
    <mergeCell ref="B22:B24"/>
    <mergeCell ref="J23:J24"/>
    <mergeCell ref="K23:M23"/>
    <mergeCell ref="J22:M22"/>
    <mergeCell ref="F23:F24"/>
    <mergeCell ref="F22:I22"/>
    <mergeCell ref="G23:I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22" workbookViewId="0">
      <selection activeCell="C12" sqref="C12"/>
    </sheetView>
  </sheetViews>
  <sheetFormatPr defaultRowHeight="13.2" x14ac:dyDescent="0.25"/>
  <cols>
    <col min="2" max="2" width="26.5546875" customWidth="1"/>
    <col min="3" max="3" width="35.21875" customWidth="1"/>
  </cols>
  <sheetData>
    <row r="1" spans="1:13" x14ac:dyDescent="0.25">
      <c r="A1" s="188" t="s">
        <v>90</v>
      </c>
      <c r="B1" s="1"/>
      <c r="C1" s="6"/>
      <c r="D1" s="138"/>
      <c r="E1" s="75"/>
      <c r="F1" s="2"/>
      <c r="G1" s="2"/>
      <c r="H1" s="2"/>
      <c r="I1" s="2"/>
      <c r="J1" s="188" t="s">
        <v>91</v>
      </c>
      <c r="K1" s="2"/>
      <c r="L1" s="2"/>
      <c r="M1" s="2"/>
    </row>
    <row r="2" spans="1:13" x14ac:dyDescent="0.25">
      <c r="A2" s="189"/>
      <c r="B2" s="1"/>
      <c r="C2" s="6"/>
      <c r="D2" s="138"/>
      <c r="E2" s="75"/>
      <c r="F2" s="2"/>
      <c r="G2" s="2"/>
      <c r="H2" s="2"/>
      <c r="I2" s="2"/>
      <c r="J2" s="189"/>
      <c r="K2" s="2"/>
      <c r="L2" s="2"/>
      <c r="M2" s="2"/>
    </row>
    <row r="3" spans="1:13" x14ac:dyDescent="0.25">
      <c r="A3" s="189"/>
      <c r="B3" s="1"/>
      <c r="C3" s="6"/>
      <c r="D3" s="138"/>
      <c r="E3" s="75"/>
      <c r="F3" s="2"/>
      <c r="G3" s="2"/>
      <c r="H3" s="2"/>
      <c r="I3" s="2"/>
      <c r="J3" s="189"/>
      <c r="K3" s="2"/>
      <c r="L3" s="2"/>
      <c r="M3" s="2"/>
    </row>
    <row r="4" spans="1:13" x14ac:dyDescent="0.25">
      <c r="A4" s="189" t="s">
        <v>112</v>
      </c>
      <c r="B4" s="1"/>
      <c r="C4" s="6"/>
      <c r="D4" s="138"/>
      <c r="E4" s="75"/>
      <c r="F4" s="2"/>
      <c r="G4" s="2"/>
      <c r="H4" s="2"/>
      <c r="I4" s="2"/>
      <c r="J4" s="189" t="s">
        <v>112</v>
      </c>
      <c r="K4" s="2"/>
      <c r="L4" s="2"/>
      <c r="M4" s="2"/>
    </row>
    <row r="5" spans="1:13" x14ac:dyDescent="0.25">
      <c r="A5" s="190" t="s">
        <v>113</v>
      </c>
      <c r="B5" s="1"/>
      <c r="C5" s="6"/>
      <c r="D5" s="138"/>
      <c r="E5" s="75"/>
      <c r="F5" s="2"/>
      <c r="G5" s="2"/>
      <c r="H5" s="2"/>
      <c r="I5" s="2"/>
      <c r="J5" s="190" t="s">
        <v>114</v>
      </c>
      <c r="K5" s="2"/>
      <c r="L5" s="2"/>
      <c r="M5" s="2"/>
    </row>
    <row r="6" spans="1:13" ht="13.8" x14ac:dyDescent="0.25">
      <c r="A6" s="191"/>
      <c r="B6" s="1"/>
      <c r="C6" s="192"/>
      <c r="D6" s="193"/>
      <c r="E6" s="193"/>
      <c r="F6" s="194"/>
      <c r="G6" s="194"/>
      <c r="H6" s="193"/>
      <c r="I6" s="194"/>
      <c r="J6" s="194"/>
      <c r="K6" s="2"/>
      <c r="L6" s="2"/>
      <c r="M6" s="2"/>
    </row>
    <row r="7" spans="1:13" ht="14.4" x14ac:dyDescent="0.25">
      <c r="A7" s="191"/>
      <c r="B7" s="1"/>
      <c r="C7" s="190"/>
      <c r="D7" s="191"/>
      <c r="E7" s="195" t="s">
        <v>2</v>
      </c>
      <c r="F7" s="196"/>
      <c r="G7" s="196"/>
      <c r="H7" s="2"/>
      <c r="I7" s="197"/>
      <c r="J7" s="2"/>
      <c r="K7" s="2"/>
      <c r="L7" s="2"/>
      <c r="M7" s="2"/>
    </row>
    <row r="8" spans="1:13" ht="14.4" x14ac:dyDescent="0.25">
      <c r="A8" s="191"/>
      <c r="B8" s="1"/>
      <c r="C8" s="190"/>
      <c r="D8" s="191"/>
      <c r="E8" s="195"/>
      <c r="F8" s="196"/>
      <c r="G8" s="196"/>
      <c r="H8" s="2"/>
      <c r="I8" s="197"/>
      <c r="J8" s="2"/>
      <c r="K8" s="2"/>
      <c r="L8" s="2"/>
      <c r="M8" s="2"/>
    </row>
    <row r="9" spans="1:13" ht="15.6" x14ac:dyDescent="0.25">
      <c r="A9" s="191"/>
      <c r="B9" s="1"/>
      <c r="C9" s="190"/>
      <c r="D9" s="198" t="s">
        <v>2110</v>
      </c>
      <c r="E9" s="75"/>
      <c r="F9" s="2"/>
      <c r="G9" s="2"/>
      <c r="H9" s="2"/>
      <c r="I9" s="2"/>
      <c r="J9" s="2"/>
      <c r="K9" s="2"/>
      <c r="L9" s="2"/>
      <c r="M9" s="2"/>
    </row>
    <row r="10" spans="1:13" ht="13.8" x14ac:dyDescent="0.25">
      <c r="A10" s="191"/>
      <c r="B10" s="1"/>
      <c r="C10" s="190"/>
      <c r="D10" s="199" t="s">
        <v>31</v>
      </c>
      <c r="E10" s="75"/>
      <c r="F10" s="2"/>
      <c r="G10" s="2"/>
      <c r="H10" s="2"/>
      <c r="I10" s="200"/>
      <c r="J10" s="2"/>
      <c r="K10" s="2"/>
      <c r="L10" s="2"/>
      <c r="M10" s="2"/>
    </row>
    <row r="11" spans="1:13" x14ac:dyDescent="0.25">
      <c r="A11" s="191"/>
      <c r="B11" s="1"/>
      <c r="C11" s="201"/>
      <c r="D11" s="191"/>
      <c r="E11" s="202"/>
      <c r="F11" s="203"/>
      <c r="G11" s="203"/>
      <c r="H11" s="2"/>
      <c r="I11" s="204"/>
      <c r="J11" s="2"/>
      <c r="K11" s="2"/>
      <c r="L11" s="2"/>
      <c r="M11" s="2"/>
    </row>
    <row r="12" spans="1:13" ht="13.8" x14ac:dyDescent="0.25">
      <c r="A12" s="191"/>
      <c r="B12" s="205" t="s">
        <v>3</v>
      </c>
      <c r="C12" s="206" t="s">
        <v>2166</v>
      </c>
      <c r="D12" s="193"/>
      <c r="E12" s="207"/>
      <c r="F12" s="208"/>
      <c r="G12" s="208"/>
      <c r="H12" s="209"/>
      <c r="I12" s="194"/>
      <c r="J12" s="194"/>
      <c r="K12" s="2"/>
      <c r="L12" s="2"/>
      <c r="M12" s="2"/>
    </row>
    <row r="13" spans="1:13" ht="13.8" x14ac:dyDescent="0.25">
      <c r="A13" s="191"/>
      <c r="B13" s="1"/>
      <c r="C13" s="210"/>
      <c r="D13" s="191"/>
      <c r="E13" s="211" t="s">
        <v>30</v>
      </c>
      <c r="F13" s="2"/>
      <c r="G13" s="196"/>
      <c r="H13" s="199"/>
      <c r="I13" s="196"/>
      <c r="J13" s="196"/>
      <c r="K13" s="2"/>
      <c r="L13" s="2"/>
      <c r="M13" s="2"/>
    </row>
    <row r="14" spans="1:13" x14ac:dyDescent="0.25">
      <c r="A14" s="212"/>
      <c r="B14" s="213"/>
      <c r="C14" s="190"/>
      <c r="D14" s="191"/>
      <c r="E14" s="214"/>
      <c r="F14" s="2"/>
      <c r="G14" s="2"/>
      <c r="H14" s="2"/>
      <c r="I14" s="2"/>
      <c r="J14" s="2"/>
      <c r="K14" s="2"/>
      <c r="L14" s="2"/>
      <c r="M14" s="2"/>
    </row>
    <row r="15" spans="1:13" ht="13.8" x14ac:dyDescent="0.25">
      <c r="A15" s="191"/>
      <c r="B15" s="1"/>
      <c r="C15" s="215" t="s">
        <v>2167</v>
      </c>
      <c r="D15" s="191"/>
      <c r="E15" s="204"/>
      <c r="F15" s="2"/>
      <c r="G15" s="2"/>
      <c r="H15" s="2"/>
      <c r="I15" s="215"/>
      <c r="J15" s="215"/>
      <c r="K15" s="2"/>
      <c r="L15" s="2"/>
      <c r="M15" s="2"/>
    </row>
    <row r="16" spans="1:13" ht="13.8" x14ac:dyDescent="0.25">
      <c r="A16" s="199"/>
      <c r="B16" s="217"/>
      <c r="C16" s="215" t="s">
        <v>2113</v>
      </c>
      <c r="D16" s="216"/>
      <c r="E16" s="232" t="s">
        <v>2168</v>
      </c>
      <c r="F16" s="233"/>
      <c r="G16" s="224" t="s">
        <v>29</v>
      </c>
      <c r="H16" s="216"/>
      <c r="I16" s="215"/>
      <c r="J16" s="215"/>
      <c r="K16" s="216"/>
      <c r="L16" s="216"/>
      <c r="M16" s="216"/>
    </row>
    <row r="17" spans="1:13" ht="13.8" x14ac:dyDescent="0.25">
      <c r="A17" s="199"/>
      <c r="B17" s="217"/>
      <c r="C17" s="215" t="s">
        <v>66</v>
      </c>
      <c r="D17" s="199"/>
      <c r="E17" s="232" t="s">
        <v>2169</v>
      </c>
      <c r="F17" s="233"/>
      <c r="G17" s="224" t="s">
        <v>29</v>
      </c>
      <c r="H17" s="216"/>
      <c r="I17" s="215"/>
      <c r="J17" s="215"/>
      <c r="K17" s="216"/>
      <c r="L17" s="216"/>
      <c r="M17" s="216"/>
    </row>
    <row r="18" spans="1:13" ht="13.8" x14ac:dyDescent="0.25">
      <c r="A18" s="199"/>
      <c r="B18" s="217"/>
      <c r="C18" s="215" t="s">
        <v>18</v>
      </c>
      <c r="D18" s="199"/>
      <c r="E18" s="232" t="s">
        <v>2170</v>
      </c>
      <c r="F18" s="233"/>
      <c r="G18" s="224" t="s">
        <v>19</v>
      </c>
      <c r="H18" s="216"/>
      <c r="I18" s="215"/>
      <c r="J18" s="215"/>
      <c r="K18" s="216"/>
      <c r="L18" s="216"/>
      <c r="M18" s="216"/>
    </row>
    <row r="19" spans="1:13" ht="13.8" x14ac:dyDescent="0.25">
      <c r="A19" s="191"/>
      <c r="B19" s="1"/>
      <c r="C19" s="218" t="s">
        <v>123</v>
      </c>
      <c r="D19" s="191"/>
      <c r="E19" s="204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191"/>
      <c r="B20" s="1"/>
      <c r="C20" s="190"/>
      <c r="D20" s="191"/>
      <c r="E20" s="204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191"/>
      <c r="B21" s="1"/>
      <c r="C21" s="190"/>
      <c r="D21" s="191"/>
      <c r="E21" s="204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36" t="s">
        <v>4</v>
      </c>
      <c r="B22" s="238" t="s">
        <v>92</v>
      </c>
      <c r="C22" s="236" t="s">
        <v>65</v>
      </c>
      <c r="D22" s="236" t="s">
        <v>64</v>
      </c>
      <c r="E22" s="236" t="s">
        <v>63</v>
      </c>
      <c r="F22" s="236" t="s">
        <v>28</v>
      </c>
      <c r="G22" s="237"/>
      <c r="H22" s="237"/>
      <c r="I22" s="237"/>
      <c r="J22" s="236" t="s">
        <v>27</v>
      </c>
      <c r="K22" s="237"/>
      <c r="L22" s="237"/>
      <c r="M22" s="237"/>
    </row>
    <row r="23" spans="1:13" x14ac:dyDescent="0.25">
      <c r="A23" s="237"/>
      <c r="B23" s="239"/>
      <c r="C23" s="240"/>
      <c r="D23" s="236"/>
      <c r="E23" s="236"/>
      <c r="F23" s="236" t="s">
        <v>5</v>
      </c>
      <c r="G23" s="236" t="s">
        <v>62</v>
      </c>
      <c r="H23" s="237"/>
      <c r="I23" s="237"/>
      <c r="J23" s="236" t="s">
        <v>5</v>
      </c>
      <c r="K23" s="236" t="s">
        <v>62</v>
      </c>
      <c r="L23" s="237"/>
      <c r="M23" s="237"/>
    </row>
    <row r="24" spans="1:13" x14ac:dyDescent="0.25">
      <c r="A24" s="237"/>
      <c r="B24" s="239"/>
      <c r="C24" s="240"/>
      <c r="D24" s="236"/>
      <c r="E24" s="236"/>
      <c r="F24" s="237"/>
      <c r="G24" s="219" t="s">
        <v>61</v>
      </c>
      <c r="H24" s="219" t="s">
        <v>124</v>
      </c>
      <c r="I24" s="219" t="s">
        <v>60</v>
      </c>
      <c r="J24" s="237"/>
      <c r="K24" s="219" t="s">
        <v>61</v>
      </c>
      <c r="L24" s="219" t="s">
        <v>124</v>
      </c>
      <c r="M24" s="219" t="s">
        <v>60</v>
      </c>
    </row>
    <row r="25" spans="1:13" x14ac:dyDescent="0.25">
      <c r="A25" s="221">
        <v>1</v>
      </c>
      <c r="B25" s="222">
        <v>2</v>
      </c>
      <c r="C25" s="219">
        <v>3</v>
      </c>
      <c r="D25" s="219">
        <v>4</v>
      </c>
      <c r="E25" s="223">
        <v>5</v>
      </c>
      <c r="F25" s="220">
        <v>6</v>
      </c>
      <c r="G25" s="220">
        <v>7</v>
      </c>
      <c r="H25" s="220">
        <v>8</v>
      </c>
      <c r="I25" s="220">
        <v>9</v>
      </c>
      <c r="J25" s="220">
        <v>10</v>
      </c>
      <c r="K25" s="220">
        <v>11</v>
      </c>
      <c r="L25" s="220">
        <v>12</v>
      </c>
      <c r="M25" s="220">
        <v>13</v>
      </c>
    </row>
    <row r="26" spans="1:13" x14ac:dyDescent="0.25">
      <c r="A26" s="241" t="s">
        <v>2117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</row>
    <row r="27" spans="1:13" ht="76.2" x14ac:dyDescent="0.25">
      <c r="A27" s="221">
        <v>1</v>
      </c>
      <c r="B27" s="225" t="s">
        <v>2171</v>
      </c>
      <c r="C27" s="226" t="s">
        <v>2172</v>
      </c>
      <c r="D27" s="223" t="s">
        <v>2173</v>
      </c>
      <c r="E27" s="230">
        <v>2</v>
      </c>
      <c r="F27" s="228">
        <v>15904.88</v>
      </c>
      <c r="G27" s="228">
        <v>15904.88</v>
      </c>
      <c r="H27" s="229"/>
      <c r="I27" s="229"/>
      <c r="J27" s="229">
        <v>31810</v>
      </c>
      <c r="K27" s="229">
        <v>31810</v>
      </c>
      <c r="L27" s="229"/>
      <c r="M27" s="229"/>
    </row>
    <row r="28" spans="1:13" x14ac:dyDescent="0.25">
      <c r="A28" s="234" t="s">
        <v>2126</v>
      </c>
      <c r="B28" s="235"/>
      <c r="C28" s="235"/>
      <c r="D28" s="235"/>
      <c r="E28" s="235"/>
      <c r="F28" s="235"/>
      <c r="G28" s="235"/>
      <c r="H28" s="235"/>
      <c r="I28" s="235"/>
      <c r="J28" s="231">
        <v>38784</v>
      </c>
      <c r="K28" s="229"/>
      <c r="L28" s="229"/>
      <c r="M28" s="229"/>
    </row>
    <row r="29" spans="1:13" x14ac:dyDescent="0.25">
      <c r="A29" s="243" t="s">
        <v>33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</row>
    <row r="30" spans="1:13" x14ac:dyDescent="0.25">
      <c r="A30" s="242" t="s">
        <v>6</v>
      </c>
      <c r="B30" s="235"/>
      <c r="C30" s="235"/>
      <c r="D30" s="235"/>
      <c r="E30" s="235"/>
      <c r="F30" s="235"/>
      <c r="G30" s="235"/>
      <c r="H30" s="235"/>
      <c r="I30" s="235"/>
      <c r="J30" s="228">
        <v>31810</v>
      </c>
      <c r="K30" s="228">
        <v>31810</v>
      </c>
      <c r="L30" s="229"/>
      <c r="M30" s="229"/>
    </row>
    <row r="31" spans="1:13" x14ac:dyDescent="0.25">
      <c r="A31" s="242" t="s">
        <v>79</v>
      </c>
      <c r="B31" s="235"/>
      <c r="C31" s="235"/>
      <c r="D31" s="235"/>
      <c r="E31" s="235"/>
      <c r="F31" s="235"/>
      <c r="G31" s="235"/>
      <c r="H31" s="235"/>
      <c r="I31" s="235"/>
      <c r="J31" s="228">
        <v>18919</v>
      </c>
      <c r="K31" s="228">
        <v>18919</v>
      </c>
      <c r="L31" s="229"/>
      <c r="M31" s="229"/>
    </row>
    <row r="32" spans="1:13" x14ac:dyDescent="0.25">
      <c r="A32" s="242" t="s">
        <v>7</v>
      </c>
      <c r="B32" s="235"/>
      <c r="C32" s="235"/>
      <c r="D32" s="235"/>
      <c r="E32" s="235"/>
      <c r="F32" s="235"/>
      <c r="G32" s="235"/>
      <c r="H32" s="235"/>
      <c r="I32" s="235"/>
      <c r="J32" s="228">
        <v>12297</v>
      </c>
      <c r="K32" s="229"/>
      <c r="L32" s="229"/>
      <c r="M32" s="229"/>
    </row>
    <row r="33" spans="1:13" x14ac:dyDescent="0.25">
      <c r="A33" s="242" t="s">
        <v>8</v>
      </c>
      <c r="B33" s="235"/>
      <c r="C33" s="235"/>
      <c r="D33" s="235"/>
      <c r="E33" s="235"/>
      <c r="F33" s="235"/>
      <c r="G33" s="235"/>
      <c r="H33" s="235"/>
      <c r="I33" s="235"/>
      <c r="J33" s="228">
        <v>7568</v>
      </c>
      <c r="K33" s="229"/>
      <c r="L33" s="229"/>
      <c r="M33" s="229"/>
    </row>
    <row r="34" spans="1:13" x14ac:dyDescent="0.25">
      <c r="A34" s="234" t="s">
        <v>9</v>
      </c>
      <c r="B34" s="235"/>
      <c r="C34" s="235"/>
      <c r="D34" s="235"/>
      <c r="E34" s="235"/>
      <c r="F34" s="235"/>
      <c r="G34" s="235"/>
      <c r="H34" s="235"/>
      <c r="I34" s="235"/>
      <c r="J34" s="229"/>
      <c r="K34" s="229"/>
      <c r="L34" s="229"/>
      <c r="M34" s="229"/>
    </row>
    <row r="35" spans="1:13" x14ac:dyDescent="0.25">
      <c r="A35" s="242" t="s">
        <v>2174</v>
      </c>
      <c r="B35" s="235"/>
      <c r="C35" s="235"/>
      <c r="D35" s="235"/>
      <c r="E35" s="235"/>
      <c r="F35" s="235"/>
      <c r="G35" s="235"/>
      <c r="H35" s="235"/>
      <c r="I35" s="235"/>
      <c r="J35" s="229"/>
      <c r="K35" s="229"/>
      <c r="L35" s="229"/>
      <c r="M35" s="229"/>
    </row>
    <row r="36" spans="1:13" x14ac:dyDescent="0.25">
      <c r="A36" s="242" t="s">
        <v>2175</v>
      </c>
      <c r="B36" s="235"/>
      <c r="C36" s="235"/>
      <c r="D36" s="235"/>
      <c r="E36" s="235"/>
      <c r="F36" s="235"/>
      <c r="G36" s="235"/>
      <c r="H36" s="235"/>
      <c r="I36" s="235"/>
      <c r="J36" s="228">
        <v>31810</v>
      </c>
      <c r="K36" s="228">
        <v>31810</v>
      </c>
      <c r="L36" s="229"/>
      <c r="M36" s="229"/>
    </row>
    <row r="37" spans="1:13" x14ac:dyDescent="0.25">
      <c r="A37" s="242" t="s">
        <v>2129</v>
      </c>
      <c r="B37" s="235"/>
      <c r="C37" s="235"/>
      <c r="D37" s="235"/>
      <c r="E37" s="235"/>
      <c r="F37" s="235"/>
      <c r="G37" s="235"/>
      <c r="H37" s="235"/>
      <c r="I37" s="235"/>
      <c r="J37" s="228">
        <v>33191</v>
      </c>
      <c r="K37" s="228">
        <v>33191</v>
      </c>
      <c r="L37" s="229"/>
      <c r="M37" s="229"/>
    </row>
    <row r="38" spans="1:13" x14ac:dyDescent="0.25">
      <c r="A38" s="242" t="s">
        <v>2176</v>
      </c>
      <c r="B38" s="235"/>
      <c r="C38" s="235"/>
      <c r="D38" s="235"/>
      <c r="E38" s="235"/>
      <c r="F38" s="235"/>
      <c r="G38" s="235"/>
      <c r="H38" s="235"/>
      <c r="I38" s="235"/>
      <c r="J38" s="228">
        <v>18919</v>
      </c>
      <c r="K38" s="228">
        <v>18919</v>
      </c>
      <c r="L38" s="229"/>
      <c r="M38" s="229"/>
    </row>
    <row r="39" spans="1:13" x14ac:dyDescent="0.25">
      <c r="A39" s="242" t="s">
        <v>2177</v>
      </c>
      <c r="B39" s="235"/>
      <c r="C39" s="235"/>
      <c r="D39" s="235"/>
      <c r="E39" s="235"/>
      <c r="F39" s="235"/>
      <c r="G39" s="235"/>
      <c r="H39" s="235"/>
      <c r="I39" s="235"/>
      <c r="J39" s="228">
        <v>12297</v>
      </c>
      <c r="K39" s="229"/>
      <c r="L39" s="229"/>
      <c r="M39" s="229"/>
    </row>
    <row r="40" spans="1:13" x14ac:dyDescent="0.25">
      <c r="A40" s="242" t="s">
        <v>2178</v>
      </c>
      <c r="B40" s="235"/>
      <c r="C40" s="235"/>
      <c r="D40" s="235"/>
      <c r="E40" s="235"/>
      <c r="F40" s="235"/>
      <c r="G40" s="235"/>
      <c r="H40" s="235"/>
      <c r="I40" s="235"/>
      <c r="J40" s="228">
        <v>7568</v>
      </c>
      <c r="K40" s="229"/>
      <c r="L40" s="229"/>
      <c r="M40" s="229"/>
    </row>
    <row r="41" spans="1:13" x14ac:dyDescent="0.25">
      <c r="A41" s="242" t="s">
        <v>2133</v>
      </c>
      <c r="B41" s="235"/>
      <c r="C41" s="235"/>
      <c r="D41" s="235"/>
      <c r="E41" s="235"/>
      <c r="F41" s="235"/>
      <c r="G41" s="235"/>
      <c r="H41" s="235"/>
      <c r="I41" s="235"/>
      <c r="J41" s="228">
        <v>38784</v>
      </c>
      <c r="K41" s="229"/>
      <c r="L41" s="229"/>
      <c r="M41" s="229"/>
    </row>
    <row r="42" spans="1:13" x14ac:dyDescent="0.25">
      <c r="A42" s="242" t="s">
        <v>10</v>
      </c>
      <c r="B42" s="235"/>
      <c r="C42" s="235"/>
      <c r="D42" s="235"/>
      <c r="E42" s="235"/>
      <c r="F42" s="235"/>
      <c r="G42" s="235"/>
      <c r="H42" s="235"/>
      <c r="I42" s="235"/>
      <c r="J42" s="228">
        <v>38784</v>
      </c>
      <c r="K42" s="229"/>
      <c r="L42" s="229"/>
      <c r="M42" s="229"/>
    </row>
    <row r="43" spans="1:13" x14ac:dyDescent="0.25">
      <c r="A43" s="242" t="s">
        <v>11</v>
      </c>
      <c r="B43" s="235"/>
      <c r="C43" s="235"/>
      <c r="D43" s="235"/>
      <c r="E43" s="235"/>
      <c r="F43" s="235"/>
      <c r="G43" s="235"/>
      <c r="H43" s="235"/>
      <c r="I43" s="235"/>
      <c r="J43" s="229"/>
      <c r="K43" s="229"/>
      <c r="L43" s="229"/>
      <c r="M43" s="229"/>
    </row>
    <row r="44" spans="1:13" x14ac:dyDescent="0.25">
      <c r="A44" s="242" t="s">
        <v>14</v>
      </c>
      <c r="B44" s="235"/>
      <c r="C44" s="235"/>
      <c r="D44" s="235"/>
      <c r="E44" s="235"/>
      <c r="F44" s="235"/>
      <c r="G44" s="235"/>
      <c r="H44" s="235"/>
      <c r="I44" s="235"/>
      <c r="J44" s="228">
        <v>18919</v>
      </c>
      <c r="K44" s="229"/>
      <c r="L44" s="229"/>
      <c r="M44" s="229"/>
    </row>
    <row r="45" spans="1:13" x14ac:dyDescent="0.25">
      <c r="A45" s="242" t="s">
        <v>15</v>
      </c>
      <c r="B45" s="235"/>
      <c r="C45" s="235"/>
      <c r="D45" s="235"/>
      <c r="E45" s="235"/>
      <c r="F45" s="235"/>
      <c r="G45" s="235"/>
      <c r="H45" s="235"/>
      <c r="I45" s="235"/>
      <c r="J45" s="228">
        <v>12297</v>
      </c>
      <c r="K45" s="229"/>
      <c r="L45" s="229"/>
      <c r="M45" s="229"/>
    </row>
    <row r="46" spans="1:13" x14ac:dyDescent="0.25">
      <c r="A46" s="242" t="s">
        <v>16</v>
      </c>
      <c r="B46" s="235"/>
      <c r="C46" s="235"/>
      <c r="D46" s="235"/>
      <c r="E46" s="235"/>
      <c r="F46" s="235"/>
      <c r="G46" s="235"/>
      <c r="H46" s="235"/>
      <c r="I46" s="235"/>
      <c r="J46" s="228">
        <v>7568</v>
      </c>
      <c r="K46" s="229"/>
      <c r="L46" s="229"/>
      <c r="M46" s="229"/>
    </row>
    <row r="47" spans="1:13" x14ac:dyDescent="0.25">
      <c r="A47" s="234" t="s">
        <v>17</v>
      </c>
      <c r="B47" s="235"/>
      <c r="C47" s="235"/>
      <c r="D47" s="235"/>
      <c r="E47" s="235"/>
      <c r="F47" s="235"/>
      <c r="G47" s="235"/>
      <c r="H47" s="235"/>
      <c r="I47" s="235"/>
      <c r="J47" s="231">
        <v>38784</v>
      </c>
      <c r="K47" s="229"/>
      <c r="L47" s="229"/>
      <c r="M47" s="229"/>
    </row>
    <row r="48" spans="1:13" x14ac:dyDescent="0.25">
      <c r="A48" s="191"/>
      <c r="B48" s="1"/>
      <c r="C48" s="6"/>
      <c r="D48" s="138"/>
      <c r="E48" s="75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191"/>
      <c r="B49" s="1"/>
      <c r="C49" s="6"/>
      <c r="D49" s="138"/>
      <c r="E49" s="75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191"/>
      <c r="B50" s="1"/>
      <c r="C50" s="6"/>
      <c r="D50" s="138"/>
      <c r="E50" s="75"/>
      <c r="F50" s="2"/>
      <c r="G50" s="2"/>
      <c r="H50" s="2"/>
      <c r="I50" s="2"/>
      <c r="J50" s="2"/>
      <c r="K50" s="2"/>
      <c r="L50" s="2"/>
      <c r="M50" s="2"/>
    </row>
  </sheetData>
  <mergeCells count="35">
    <mergeCell ref="A46:I46"/>
    <mergeCell ref="A47:I47"/>
    <mergeCell ref="A40:I40"/>
    <mergeCell ref="A41:I41"/>
    <mergeCell ref="A42:I42"/>
    <mergeCell ref="A43:I43"/>
    <mergeCell ref="A44:I44"/>
    <mergeCell ref="A45:I45"/>
    <mergeCell ref="A39:I39"/>
    <mergeCell ref="A28:I28"/>
    <mergeCell ref="A29:M29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opLeftCell="A31" workbookViewId="0">
      <selection activeCell="C9" sqref="C9"/>
    </sheetView>
  </sheetViews>
  <sheetFormatPr defaultRowHeight="13.2" x14ac:dyDescent="0.25"/>
  <cols>
    <col min="2" max="2" width="26.6640625" customWidth="1"/>
    <col min="3" max="3" width="33.5546875" customWidth="1"/>
  </cols>
  <sheetData>
    <row r="1" spans="1:13" x14ac:dyDescent="0.25">
      <c r="A1" s="189" t="s">
        <v>112</v>
      </c>
      <c r="B1" s="1"/>
      <c r="C1" s="6"/>
      <c r="D1" s="138"/>
      <c r="E1" s="75"/>
      <c r="F1" s="2"/>
      <c r="G1" s="2"/>
      <c r="H1" s="2"/>
      <c r="I1" s="2"/>
      <c r="J1" s="189" t="s">
        <v>112</v>
      </c>
      <c r="K1" s="2"/>
      <c r="L1" s="2"/>
      <c r="M1" s="2"/>
    </row>
    <row r="2" spans="1:13" x14ac:dyDescent="0.25">
      <c r="A2" s="190" t="s">
        <v>113</v>
      </c>
      <c r="B2" s="1"/>
      <c r="C2" s="6"/>
      <c r="D2" s="138"/>
      <c r="E2" s="75"/>
      <c r="F2" s="2"/>
      <c r="G2" s="2"/>
      <c r="H2" s="2"/>
      <c r="I2" s="2"/>
      <c r="J2" s="190" t="s">
        <v>114</v>
      </c>
      <c r="K2" s="2"/>
      <c r="L2" s="2"/>
      <c r="M2" s="2"/>
    </row>
    <row r="3" spans="1:13" ht="13.8" x14ac:dyDescent="0.25">
      <c r="A3" s="191"/>
      <c r="B3" s="1"/>
      <c r="C3" s="192"/>
      <c r="D3" s="193"/>
      <c r="E3" s="193"/>
      <c r="F3" s="194"/>
      <c r="G3" s="194"/>
      <c r="H3" s="193"/>
      <c r="I3" s="194"/>
      <c r="J3" s="194"/>
      <c r="K3" s="2"/>
      <c r="L3" s="2"/>
      <c r="M3" s="2"/>
    </row>
    <row r="4" spans="1:13" ht="14.4" x14ac:dyDescent="0.25">
      <c r="A4" s="191"/>
      <c r="B4" s="1"/>
      <c r="C4" s="190"/>
      <c r="D4" s="191"/>
      <c r="E4" s="195" t="s">
        <v>2</v>
      </c>
      <c r="F4" s="196"/>
      <c r="G4" s="196"/>
      <c r="H4" s="2"/>
      <c r="I4" s="197"/>
      <c r="J4" s="2"/>
      <c r="K4" s="2"/>
      <c r="L4" s="2"/>
      <c r="M4" s="2"/>
    </row>
    <row r="5" spans="1:13" ht="14.4" x14ac:dyDescent="0.25">
      <c r="A5" s="191"/>
      <c r="B5" s="1"/>
      <c r="C5" s="190"/>
      <c r="D5" s="191"/>
      <c r="E5" s="195"/>
      <c r="F5" s="196"/>
      <c r="G5" s="196"/>
      <c r="H5" s="2"/>
      <c r="I5" s="197"/>
      <c r="J5" s="2"/>
      <c r="K5" s="2"/>
      <c r="L5" s="2"/>
      <c r="M5" s="2"/>
    </row>
    <row r="6" spans="1:13" ht="15.6" x14ac:dyDescent="0.25">
      <c r="A6" s="191"/>
      <c r="B6" s="1"/>
      <c r="C6" s="190"/>
      <c r="D6" s="198" t="s">
        <v>2110</v>
      </c>
      <c r="E6" s="75"/>
      <c r="F6" s="2"/>
      <c r="G6" s="2"/>
      <c r="H6" s="2"/>
      <c r="I6" s="2"/>
      <c r="J6" s="2"/>
      <c r="K6" s="2"/>
      <c r="L6" s="2"/>
      <c r="M6" s="2"/>
    </row>
    <row r="7" spans="1:13" ht="13.8" x14ac:dyDescent="0.25">
      <c r="A7" s="191"/>
      <c r="B7" s="1"/>
      <c r="C7" s="190"/>
      <c r="D7" s="199" t="s">
        <v>31</v>
      </c>
      <c r="E7" s="75"/>
      <c r="F7" s="2"/>
      <c r="G7" s="2"/>
      <c r="H7" s="2"/>
      <c r="I7" s="200"/>
      <c r="J7" s="2"/>
      <c r="K7" s="2"/>
      <c r="L7" s="2"/>
      <c r="M7" s="2"/>
    </row>
    <row r="8" spans="1:13" x14ac:dyDescent="0.25">
      <c r="A8" s="191"/>
      <c r="B8" s="1"/>
      <c r="C8" s="201"/>
      <c r="D8" s="191"/>
      <c r="E8" s="202"/>
      <c r="F8" s="203"/>
      <c r="G8" s="203"/>
      <c r="H8" s="2"/>
      <c r="I8" s="204"/>
      <c r="J8" s="2"/>
      <c r="K8" s="2"/>
      <c r="L8" s="2"/>
      <c r="M8" s="2"/>
    </row>
    <row r="9" spans="1:13" ht="13.8" x14ac:dyDescent="0.25">
      <c r="A9" s="191"/>
      <c r="B9" s="205" t="s">
        <v>3</v>
      </c>
      <c r="C9" s="206" t="s">
        <v>2179</v>
      </c>
      <c r="D9" s="193"/>
      <c r="E9" s="207"/>
      <c r="F9" s="208"/>
      <c r="G9" s="208"/>
      <c r="H9" s="209"/>
      <c r="I9" s="194"/>
      <c r="J9" s="194"/>
      <c r="K9" s="2"/>
      <c r="L9" s="2"/>
      <c r="M9" s="2"/>
    </row>
    <row r="10" spans="1:13" ht="13.8" x14ac:dyDescent="0.25">
      <c r="A10" s="191"/>
      <c r="B10" s="1"/>
      <c r="C10" s="210"/>
      <c r="D10" s="191"/>
      <c r="E10" s="211" t="s">
        <v>30</v>
      </c>
      <c r="F10" s="2"/>
      <c r="G10" s="196"/>
      <c r="H10" s="199"/>
      <c r="I10" s="196"/>
      <c r="J10" s="196"/>
      <c r="K10" s="2"/>
      <c r="L10" s="2"/>
      <c r="M10" s="2"/>
    </row>
    <row r="11" spans="1:13" x14ac:dyDescent="0.25">
      <c r="A11" s="212"/>
      <c r="B11" s="213"/>
      <c r="C11" s="190"/>
      <c r="D11" s="191"/>
      <c r="E11" s="214"/>
      <c r="F11" s="2"/>
      <c r="G11" s="2"/>
      <c r="H11" s="2"/>
      <c r="I11" s="2"/>
      <c r="J11" s="2"/>
      <c r="K11" s="2"/>
      <c r="L11" s="2"/>
      <c r="M11" s="2"/>
    </row>
    <row r="12" spans="1:13" ht="13.8" x14ac:dyDescent="0.25">
      <c r="A12" s="191"/>
      <c r="B12" s="1"/>
      <c r="C12" s="215" t="s">
        <v>2180</v>
      </c>
      <c r="D12" s="191"/>
      <c r="E12" s="204"/>
      <c r="F12" s="2"/>
      <c r="G12" s="2"/>
      <c r="H12" s="2"/>
      <c r="I12" s="215"/>
      <c r="J12" s="215"/>
      <c r="K12" s="2"/>
      <c r="L12" s="2"/>
      <c r="M12" s="2"/>
    </row>
    <row r="13" spans="1:13" ht="13.8" x14ac:dyDescent="0.25">
      <c r="A13" s="199"/>
      <c r="B13" s="217"/>
      <c r="C13" s="215" t="s">
        <v>2113</v>
      </c>
      <c r="D13" s="216"/>
      <c r="E13" s="232" t="s">
        <v>2181</v>
      </c>
      <c r="F13" s="233"/>
      <c r="G13" s="224" t="s">
        <v>29</v>
      </c>
      <c r="H13" s="216"/>
      <c r="I13" s="215"/>
      <c r="J13" s="215"/>
      <c r="K13" s="216"/>
      <c r="L13" s="216"/>
      <c r="M13" s="216"/>
    </row>
    <row r="14" spans="1:13" ht="13.8" x14ac:dyDescent="0.25">
      <c r="A14" s="199"/>
      <c r="B14" s="217"/>
      <c r="C14" s="215" t="s">
        <v>66</v>
      </c>
      <c r="D14" s="199"/>
      <c r="E14" s="232" t="s">
        <v>2182</v>
      </c>
      <c r="F14" s="233"/>
      <c r="G14" s="224" t="s">
        <v>29</v>
      </c>
      <c r="H14" s="216"/>
      <c r="I14" s="215"/>
      <c r="J14" s="215"/>
      <c r="K14" s="216"/>
      <c r="L14" s="216"/>
      <c r="M14" s="216"/>
    </row>
    <row r="15" spans="1:13" ht="13.8" x14ac:dyDescent="0.25">
      <c r="A15" s="199"/>
      <c r="B15" s="217"/>
      <c r="C15" s="215" t="s">
        <v>18</v>
      </c>
      <c r="D15" s="199"/>
      <c r="E15" s="232" t="s">
        <v>2183</v>
      </c>
      <c r="F15" s="233"/>
      <c r="G15" s="224" t="s">
        <v>19</v>
      </c>
      <c r="H15" s="216"/>
      <c r="I15" s="215"/>
      <c r="J15" s="215"/>
      <c r="K15" s="216"/>
      <c r="L15" s="216"/>
      <c r="M15" s="216"/>
    </row>
    <row r="16" spans="1:13" ht="13.8" x14ac:dyDescent="0.25">
      <c r="A16" s="191"/>
      <c r="B16" s="1"/>
      <c r="C16" s="218" t="s">
        <v>123</v>
      </c>
      <c r="D16" s="191"/>
      <c r="E16" s="204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191"/>
      <c r="B17" s="1"/>
      <c r="C17" s="190"/>
      <c r="D17" s="191"/>
      <c r="E17" s="204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191"/>
      <c r="B18" s="1"/>
      <c r="C18" s="190"/>
      <c r="D18" s="191"/>
      <c r="E18" s="204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36" t="s">
        <v>4</v>
      </c>
      <c r="B19" s="238" t="s">
        <v>92</v>
      </c>
      <c r="C19" s="236" t="s">
        <v>65</v>
      </c>
      <c r="D19" s="236" t="s">
        <v>64</v>
      </c>
      <c r="E19" s="236" t="s">
        <v>63</v>
      </c>
      <c r="F19" s="236" t="s">
        <v>28</v>
      </c>
      <c r="G19" s="237"/>
      <c r="H19" s="237"/>
      <c r="I19" s="237"/>
      <c r="J19" s="236" t="s">
        <v>27</v>
      </c>
      <c r="K19" s="237"/>
      <c r="L19" s="237"/>
      <c r="M19" s="237"/>
    </row>
    <row r="20" spans="1:13" x14ac:dyDescent="0.25">
      <c r="A20" s="237"/>
      <c r="B20" s="239"/>
      <c r="C20" s="240"/>
      <c r="D20" s="236"/>
      <c r="E20" s="236"/>
      <c r="F20" s="236" t="s">
        <v>5</v>
      </c>
      <c r="G20" s="236" t="s">
        <v>62</v>
      </c>
      <c r="H20" s="237"/>
      <c r="I20" s="237"/>
      <c r="J20" s="236" t="s">
        <v>5</v>
      </c>
      <c r="K20" s="236" t="s">
        <v>62</v>
      </c>
      <c r="L20" s="237"/>
      <c r="M20" s="237"/>
    </row>
    <row r="21" spans="1:13" x14ac:dyDescent="0.25">
      <c r="A21" s="237"/>
      <c r="B21" s="239"/>
      <c r="C21" s="240"/>
      <c r="D21" s="236"/>
      <c r="E21" s="236"/>
      <c r="F21" s="237"/>
      <c r="G21" s="219" t="s">
        <v>61</v>
      </c>
      <c r="H21" s="219" t="s">
        <v>124</v>
      </c>
      <c r="I21" s="219" t="s">
        <v>60</v>
      </c>
      <c r="J21" s="237"/>
      <c r="K21" s="219" t="s">
        <v>61</v>
      </c>
      <c r="L21" s="219" t="s">
        <v>124</v>
      </c>
      <c r="M21" s="219" t="s">
        <v>60</v>
      </c>
    </row>
    <row r="22" spans="1:13" x14ac:dyDescent="0.25">
      <c r="A22" s="221">
        <v>1</v>
      </c>
      <c r="B22" s="222">
        <v>2</v>
      </c>
      <c r="C22" s="219">
        <v>3</v>
      </c>
      <c r="D22" s="219">
        <v>4</v>
      </c>
      <c r="E22" s="223">
        <v>5</v>
      </c>
      <c r="F22" s="220">
        <v>6</v>
      </c>
      <c r="G22" s="220">
        <v>7</v>
      </c>
      <c r="H22" s="220">
        <v>8</v>
      </c>
      <c r="I22" s="220">
        <v>9</v>
      </c>
      <c r="J22" s="220">
        <v>10</v>
      </c>
      <c r="K22" s="220">
        <v>11</v>
      </c>
      <c r="L22" s="220">
        <v>12</v>
      </c>
      <c r="M22" s="220">
        <v>13</v>
      </c>
    </row>
    <row r="23" spans="1:13" x14ac:dyDescent="0.25">
      <c r="A23" s="241" t="s">
        <v>2184</v>
      </c>
      <c r="B23" s="235"/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</row>
    <row r="24" spans="1:13" ht="111" x14ac:dyDescent="0.25">
      <c r="A24" s="221"/>
      <c r="B24" s="225" t="s">
        <v>2185</v>
      </c>
      <c r="C24" s="226" t="s">
        <v>2186</v>
      </c>
      <c r="D24" s="223" t="s">
        <v>2144</v>
      </c>
      <c r="E24" s="230">
        <v>1</v>
      </c>
      <c r="F24" s="228">
        <v>348.66</v>
      </c>
      <c r="G24" s="228">
        <v>348.66</v>
      </c>
      <c r="H24" s="229"/>
      <c r="I24" s="229"/>
      <c r="J24" s="229">
        <v>349</v>
      </c>
      <c r="K24" s="229">
        <v>349</v>
      </c>
      <c r="L24" s="229"/>
      <c r="M24" s="229"/>
    </row>
    <row r="25" spans="1:13" ht="99" x14ac:dyDescent="0.25">
      <c r="A25" s="221"/>
      <c r="B25" s="225" t="s">
        <v>2187</v>
      </c>
      <c r="C25" s="226" t="s">
        <v>2188</v>
      </c>
      <c r="D25" s="223" t="s">
        <v>2189</v>
      </c>
      <c r="E25" s="230">
        <v>33</v>
      </c>
      <c r="F25" s="228">
        <v>7.22</v>
      </c>
      <c r="G25" s="228">
        <v>7.22</v>
      </c>
      <c r="H25" s="229"/>
      <c r="I25" s="229"/>
      <c r="J25" s="229">
        <v>238</v>
      </c>
      <c r="K25" s="229">
        <v>238</v>
      </c>
      <c r="L25" s="229"/>
      <c r="M25" s="229"/>
    </row>
    <row r="26" spans="1:13" ht="99.6" x14ac:dyDescent="0.25">
      <c r="A26" s="221"/>
      <c r="B26" s="225" t="s">
        <v>2190</v>
      </c>
      <c r="C26" s="226" t="s">
        <v>2191</v>
      </c>
      <c r="D26" s="223" t="s">
        <v>2192</v>
      </c>
      <c r="E26" s="230">
        <v>20</v>
      </c>
      <c r="F26" s="228">
        <v>35.18</v>
      </c>
      <c r="G26" s="228">
        <v>35.18</v>
      </c>
      <c r="H26" s="229"/>
      <c r="I26" s="229"/>
      <c r="J26" s="229">
        <v>704</v>
      </c>
      <c r="K26" s="229">
        <v>704</v>
      </c>
      <c r="L26" s="229"/>
      <c r="M26" s="229"/>
    </row>
    <row r="27" spans="1:13" ht="53.4" x14ac:dyDescent="0.25">
      <c r="A27" s="221"/>
      <c r="B27" s="225" t="s">
        <v>2193</v>
      </c>
      <c r="C27" s="226" t="s">
        <v>2194</v>
      </c>
      <c r="D27" s="223" t="s">
        <v>2195</v>
      </c>
      <c r="E27" s="227" t="s">
        <v>632</v>
      </c>
      <c r="F27" s="228">
        <v>288.64</v>
      </c>
      <c r="G27" s="228">
        <v>288.64</v>
      </c>
      <c r="H27" s="229"/>
      <c r="I27" s="229"/>
      <c r="J27" s="229">
        <v>104</v>
      </c>
      <c r="K27" s="229">
        <v>104</v>
      </c>
      <c r="L27" s="229"/>
      <c r="M27" s="229"/>
    </row>
    <row r="28" spans="1:13" ht="53.4" x14ac:dyDescent="0.25">
      <c r="A28" s="221"/>
      <c r="B28" s="225" t="s">
        <v>2196</v>
      </c>
      <c r="C28" s="226" t="s">
        <v>2197</v>
      </c>
      <c r="D28" s="223" t="s">
        <v>2198</v>
      </c>
      <c r="E28" s="230">
        <v>20</v>
      </c>
      <c r="F28" s="228">
        <v>18.04</v>
      </c>
      <c r="G28" s="228">
        <v>18.04</v>
      </c>
      <c r="H28" s="229"/>
      <c r="I28" s="229"/>
      <c r="J28" s="229">
        <v>361</v>
      </c>
      <c r="K28" s="229">
        <v>361</v>
      </c>
      <c r="L28" s="229"/>
      <c r="M28" s="229"/>
    </row>
    <row r="29" spans="1:13" ht="34.799999999999997" x14ac:dyDescent="0.25">
      <c r="A29" s="221"/>
      <c r="B29" s="225" t="s">
        <v>2199</v>
      </c>
      <c r="C29" s="226" t="s">
        <v>2200</v>
      </c>
      <c r="D29" s="223" t="s">
        <v>2201</v>
      </c>
      <c r="E29" s="230">
        <v>6</v>
      </c>
      <c r="F29" s="228">
        <v>33.950000000000003</v>
      </c>
      <c r="G29" s="228">
        <v>33.950000000000003</v>
      </c>
      <c r="H29" s="229"/>
      <c r="I29" s="229"/>
      <c r="J29" s="229">
        <v>204</v>
      </c>
      <c r="K29" s="229">
        <v>204</v>
      </c>
      <c r="L29" s="229"/>
      <c r="M29" s="229"/>
    </row>
    <row r="30" spans="1:13" ht="42" x14ac:dyDescent="0.25">
      <c r="A30" s="221"/>
      <c r="B30" s="225" t="s">
        <v>2202</v>
      </c>
      <c r="C30" s="226" t="s">
        <v>2203</v>
      </c>
      <c r="D30" s="223" t="s">
        <v>58</v>
      </c>
      <c r="E30" s="230">
        <v>6</v>
      </c>
      <c r="F30" s="228">
        <v>37.729999999999997</v>
      </c>
      <c r="G30" s="228">
        <v>37.729999999999997</v>
      </c>
      <c r="H30" s="229"/>
      <c r="I30" s="229"/>
      <c r="J30" s="229">
        <v>226</v>
      </c>
      <c r="K30" s="229">
        <v>226</v>
      </c>
      <c r="L30" s="229"/>
      <c r="M30" s="229"/>
    </row>
    <row r="31" spans="1:13" x14ac:dyDescent="0.25">
      <c r="A31" s="234" t="s">
        <v>2204</v>
      </c>
      <c r="B31" s="235"/>
      <c r="C31" s="235"/>
      <c r="D31" s="235"/>
      <c r="E31" s="235"/>
      <c r="F31" s="235"/>
      <c r="G31" s="235"/>
      <c r="H31" s="235"/>
      <c r="I31" s="235"/>
      <c r="J31" s="231">
        <v>3741</v>
      </c>
      <c r="K31" s="229"/>
      <c r="L31" s="229"/>
      <c r="M31" s="229"/>
    </row>
    <row r="32" spans="1:13" x14ac:dyDescent="0.25">
      <c r="A32" s="243" t="s">
        <v>33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</row>
    <row r="33" spans="1:13" x14ac:dyDescent="0.25">
      <c r="A33" s="242" t="s">
        <v>6</v>
      </c>
      <c r="B33" s="235"/>
      <c r="C33" s="235"/>
      <c r="D33" s="235"/>
      <c r="E33" s="235"/>
      <c r="F33" s="235"/>
      <c r="G33" s="235"/>
      <c r="H33" s="235"/>
      <c r="I33" s="235"/>
      <c r="J33" s="228">
        <v>2186</v>
      </c>
      <c r="K33" s="228">
        <v>2186</v>
      </c>
      <c r="L33" s="229"/>
      <c r="M33" s="229"/>
    </row>
    <row r="34" spans="1:13" x14ac:dyDescent="0.25">
      <c r="A34" s="242" t="s">
        <v>79</v>
      </c>
      <c r="B34" s="235"/>
      <c r="C34" s="235"/>
      <c r="D34" s="235"/>
      <c r="E34" s="235"/>
      <c r="F34" s="235"/>
      <c r="G34" s="235"/>
      <c r="H34" s="235"/>
      <c r="I34" s="235"/>
      <c r="J34" s="228">
        <v>1825</v>
      </c>
      <c r="K34" s="228">
        <v>1825</v>
      </c>
      <c r="L34" s="229"/>
      <c r="M34" s="229"/>
    </row>
    <row r="35" spans="1:13" x14ac:dyDescent="0.25">
      <c r="A35" s="242" t="s">
        <v>7</v>
      </c>
      <c r="B35" s="235"/>
      <c r="C35" s="235"/>
      <c r="D35" s="235"/>
      <c r="E35" s="235"/>
      <c r="F35" s="235"/>
      <c r="G35" s="235"/>
      <c r="H35" s="235"/>
      <c r="I35" s="235"/>
      <c r="J35" s="228">
        <v>1186</v>
      </c>
      <c r="K35" s="229"/>
      <c r="L35" s="229"/>
      <c r="M35" s="229"/>
    </row>
    <row r="36" spans="1:13" x14ac:dyDescent="0.25">
      <c r="A36" s="242" t="s">
        <v>8</v>
      </c>
      <c r="B36" s="235"/>
      <c r="C36" s="235"/>
      <c r="D36" s="235"/>
      <c r="E36" s="235"/>
      <c r="F36" s="235"/>
      <c r="G36" s="235"/>
      <c r="H36" s="235"/>
      <c r="I36" s="235"/>
      <c r="J36" s="228">
        <v>730</v>
      </c>
      <c r="K36" s="229"/>
      <c r="L36" s="229"/>
      <c r="M36" s="229"/>
    </row>
    <row r="37" spans="1:13" x14ac:dyDescent="0.25">
      <c r="A37" s="234" t="s">
        <v>9</v>
      </c>
      <c r="B37" s="235"/>
      <c r="C37" s="235"/>
      <c r="D37" s="235"/>
      <c r="E37" s="235"/>
      <c r="F37" s="235"/>
      <c r="G37" s="235"/>
      <c r="H37" s="235"/>
      <c r="I37" s="235"/>
      <c r="J37" s="229"/>
      <c r="K37" s="229"/>
      <c r="L37" s="229"/>
      <c r="M37" s="229"/>
    </row>
    <row r="38" spans="1:13" x14ac:dyDescent="0.25">
      <c r="A38" s="242" t="s">
        <v>2127</v>
      </c>
      <c r="B38" s="235"/>
      <c r="C38" s="235"/>
      <c r="D38" s="235"/>
      <c r="E38" s="235"/>
      <c r="F38" s="235"/>
      <c r="G38" s="235"/>
      <c r="H38" s="235"/>
      <c r="I38" s="235"/>
      <c r="J38" s="229"/>
      <c r="K38" s="229"/>
      <c r="L38" s="229"/>
      <c r="M38" s="229"/>
    </row>
    <row r="39" spans="1:13" x14ac:dyDescent="0.25">
      <c r="A39" s="242" t="s">
        <v>2128</v>
      </c>
      <c r="B39" s="235"/>
      <c r="C39" s="235"/>
      <c r="D39" s="235"/>
      <c r="E39" s="235"/>
      <c r="F39" s="235"/>
      <c r="G39" s="235"/>
      <c r="H39" s="235"/>
      <c r="I39" s="235"/>
      <c r="J39" s="228">
        <v>2186</v>
      </c>
      <c r="K39" s="228">
        <v>2186</v>
      </c>
      <c r="L39" s="229"/>
      <c r="M39" s="229"/>
    </row>
    <row r="40" spans="1:13" x14ac:dyDescent="0.25">
      <c r="A40" s="242" t="s">
        <v>2129</v>
      </c>
      <c r="B40" s="235"/>
      <c r="C40" s="235"/>
      <c r="D40" s="235"/>
      <c r="E40" s="235"/>
      <c r="F40" s="235"/>
      <c r="G40" s="235"/>
      <c r="H40" s="235"/>
      <c r="I40" s="235"/>
      <c r="J40" s="228">
        <v>2281</v>
      </c>
      <c r="K40" s="228">
        <v>2281</v>
      </c>
      <c r="L40" s="229"/>
      <c r="M40" s="229"/>
    </row>
    <row r="41" spans="1:13" x14ac:dyDescent="0.25">
      <c r="A41" s="242" t="s">
        <v>2130</v>
      </c>
      <c r="B41" s="235"/>
      <c r="C41" s="235"/>
      <c r="D41" s="235"/>
      <c r="E41" s="235"/>
      <c r="F41" s="235"/>
      <c r="G41" s="235"/>
      <c r="H41" s="235"/>
      <c r="I41" s="235"/>
      <c r="J41" s="228">
        <v>1825</v>
      </c>
      <c r="K41" s="228">
        <v>1825</v>
      </c>
      <c r="L41" s="229"/>
      <c r="M41" s="229"/>
    </row>
    <row r="42" spans="1:13" x14ac:dyDescent="0.25">
      <c r="A42" s="242" t="s">
        <v>2205</v>
      </c>
      <c r="B42" s="235"/>
      <c r="C42" s="235"/>
      <c r="D42" s="235"/>
      <c r="E42" s="235"/>
      <c r="F42" s="235"/>
      <c r="G42" s="235"/>
      <c r="H42" s="235"/>
      <c r="I42" s="235"/>
      <c r="J42" s="228">
        <v>1186</v>
      </c>
      <c r="K42" s="229"/>
      <c r="L42" s="229"/>
      <c r="M42" s="229"/>
    </row>
    <row r="43" spans="1:13" x14ac:dyDescent="0.25">
      <c r="A43" s="242" t="s">
        <v>2206</v>
      </c>
      <c r="B43" s="235"/>
      <c r="C43" s="235"/>
      <c r="D43" s="235"/>
      <c r="E43" s="235"/>
      <c r="F43" s="235"/>
      <c r="G43" s="235"/>
      <c r="H43" s="235"/>
      <c r="I43" s="235"/>
      <c r="J43" s="228">
        <v>730</v>
      </c>
      <c r="K43" s="229"/>
      <c r="L43" s="229"/>
      <c r="M43" s="229"/>
    </row>
    <row r="44" spans="1:13" x14ac:dyDescent="0.25">
      <c r="A44" s="242" t="s">
        <v>2133</v>
      </c>
      <c r="B44" s="235"/>
      <c r="C44" s="235"/>
      <c r="D44" s="235"/>
      <c r="E44" s="235"/>
      <c r="F44" s="235"/>
      <c r="G44" s="235"/>
      <c r="H44" s="235"/>
      <c r="I44" s="235"/>
      <c r="J44" s="228">
        <v>3741</v>
      </c>
      <c r="K44" s="229"/>
      <c r="L44" s="229"/>
      <c r="M44" s="229"/>
    </row>
    <row r="45" spans="1:13" x14ac:dyDescent="0.25">
      <c r="A45" s="242" t="s">
        <v>10</v>
      </c>
      <c r="B45" s="235"/>
      <c r="C45" s="235"/>
      <c r="D45" s="235"/>
      <c r="E45" s="235"/>
      <c r="F45" s="235"/>
      <c r="G45" s="235"/>
      <c r="H45" s="235"/>
      <c r="I45" s="235"/>
      <c r="J45" s="228">
        <v>3741</v>
      </c>
      <c r="K45" s="229"/>
      <c r="L45" s="229"/>
      <c r="M45" s="229"/>
    </row>
    <row r="46" spans="1:13" x14ac:dyDescent="0.25">
      <c r="A46" s="242" t="s">
        <v>11</v>
      </c>
      <c r="B46" s="235"/>
      <c r="C46" s="235"/>
      <c r="D46" s="235"/>
      <c r="E46" s="235"/>
      <c r="F46" s="235"/>
      <c r="G46" s="235"/>
      <c r="H46" s="235"/>
      <c r="I46" s="235"/>
      <c r="J46" s="229"/>
      <c r="K46" s="229"/>
      <c r="L46" s="229"/>
      <c r="M46" s="229"/>
    </row>
    <row r="47" spans="1:13" x14ac:dyDescent="0.25">
      <c r="A47" s="242" t="s">
        <v>14</v>
      </c>
      <c r="B47" s="235"/>
      <c r="C47" s="235"/>
      <c r="D47" s="235"/>
      <c r="E47" s="235"/>
      <c r="F47" s="235"/>
      <c r="G47" s="235"/>
      <c r="H47" s="235"/>
      <c r="I47" s="235"/>
      <c r="J47" s="228">
        <v>1825</v>
      </c>
      <c r="K47" s="229"/>
      <c r="L47" s="229"/>
      <c r="M47" s="229"/>
    </row>
    <row r="48" spans="1:13" x14ac:dyDescent="0.25">
      <c r="A48" s="242" t="s">
        <v>15</v>
      </c>
      <c r="B48" s="235"/>
      <c r="C48" s="235"/>
      <c r="D48" s="235"/>
      <c r="E48" s="235"/>
      <c r="F48" s="235"/>
      <c r="G48" s="235"/>
      <c r="H48" s="235"/>
      <c r="I48" s="235"/>
      <c r="J48" s="228">
        <v>1186</v>
      </c>
      <c r="K48" s="229"/>
      <c r="L48" s="229"/>
      <c r="M48" s="229"/>
    </row>
    <row r="49" spans="1:13" x14ac:dyDescent="0.25">
      <c r="A49" s="242" t="s">
        <v>16</v>
      </c>
      <c r="B49" s="235"/>
      <c r="C49" s="235"/>
      <c r="D49" s="235"/>
      <c r="E49" s="235"/>
      <c r="F49" s="235"/>
      <c r="G49" s="235"/>
      <c r="H49" s="235"/>
      <c r="I49" s="235"/>
      <c r="J49" s="228">
        <v>730</v>
      </c>
      <c r="K49" s="229"/>
      <c r="L49" s="229"/>
      <c r="M49" s="229"/>
    </row>
    <row r="50" spans="1:13" x14ac:dyDescent="0.25">
      <c r="A50" s="234" t="s">
        <v>17</v>
      </c>
      <c r="B50" s="235"/>
      <c r="C50" s="235"/>
      <c r="D50" s="235"/>
      <c r="E50" s="235"/>
      <c r="F50" s="235"/>
      <c r="G50" s="235"/>
      <c r="H50" s="235"/>
      <c r="I50" s="235"/>
      <c r="J50" s="231">
        <v>3741</v>
      </c>
      <c r="K50" s="229"/>
      <c r="L50" s="229"/>
      <c r="M50" s="229"/>
    </row>
    <row r="51" spans="1:13" x14ac:dyDescent="0.25">
      <c r="A51" s="191"/>
      <c r="B51" s="1"/>
      <c r="C51" s="6"/>
      <c r="D51" s="138"/>
      <c r="E51" s="75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191"/>
      <c r="B52" s="1"/>
      <c r="C52" s="6"/>
      <c r="D52" s="138"/>
      <c r="E52" s="75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191"/>
      <c r="B53" s="1"/>
      <c r="C53" s="6"/>
      <c r="D53" s="138"/>
      <c r="E53" s="75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45" t="s">
        <v>2134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</row>
    <row r="55" spans="1:13" x14ac:dyDescent="0.25">
      <c r="A55" s="247" t="s">
        <v>2135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6"/>
      <c r="M55" s="246"/>
    </row>
    <row r="56" spans="1:13" x14ac:dyDescent="0.25">
      <c r="A56" s="191"/>
      <c r="B56" s="1"/>
      <c r="C56" s="6"/>
      <c r="D56" s="138"/>
      <c r="E56" s="75"/>
      <c r="F56" s="2"/>
      <c r="G56" s="2"/>
      <c r="H56" s="2"/>
      <c r="I56" s="2"/>
      <c r="J56" s="2"/>
      <c r="K56" s="2"/>
      <c r="L56" s="2"/>
      <c r="M56" s="2"/>
    </row>
  </sheetData>
  <mergeCells count="37">
    <mergeCell ref="A49:I49"/>
    <mergeCell ref="A50:I50"/>
    <mergeCell ref="A54:M54"/>
    <mergeCell ref="A55:M55"/>
    <mergeCell ref="A43:I43"/>
    <mergeCell ref="A44:I44"/>
    <mergeCell ref="A45:I45"/>
    <mergeCell ref="A46:I46"/>
    <mergeCell ref="A47:I47"/>
    <mergeCell ref="A48:I48"/>
    <mergeCell ref="A42:I42"/>
    <mergeCell ref="A31:I31"/>
    <mergeCell ref="A32:M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23:M23"/>
    <mergeCell ref="E13:F13"/>
    <mergeCell ref="E14:F14"/>
    <mergeCell ref="E15:F15"/>
    <mergeCell ref="A19:A21"/>
    <mergeCell ref="B19:B21"/>
    <mergeCell ref="C19:C21"/>
    <mergeCell ref="D19:D21"/>
    <mergeCell ref="E19:E21"/>
    <mergeCell ref="F19:I19"/>
    <mergeCell ref="J19:M19"/>
    <mergeCell ref="F20:F21"/>
    <mergeCell ref="G20:I20"/>
    <mergeCell ref="J20:J21"/>
    <mergeCell ref="K20:M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34"/>
  <sheetViews>
    <sheetView showZeros="0" tabSelected="1" topLeftCell="A9" zoomScale="70" zoomScaleNormal="70" workbookViewId="0">
      <selection activeCell="P19" sqref="P19:Q19"/>
    </sheetView>
  </sheetViews>
  <sheetFormatPr defaultColWidth="9.109375" defaultRowHeight="15.6" x14ac:dyDescent="0.3"/>
  <cols>
    <col min="1" max="1" width="41.33203125" style="21" customWidth="1"/>
    <col min="2" max="4" width="15.6640625" style="55" customWidth="1"/>
    <col min="5" max="5" width="11.6640625" style="55" customWidth="1"/>
    <col min="6" max="8" width="15.6640625" style="55" customWidth="1"/>
    <col min="9" max="9" width="11.33203125" style="55" customWidth="1"/>
    <col min="10" max="12" width="15.6640625" style="55" customWidth="1"/>
    <col min="13" max="13" width="11.6640625" style="55" customWidth="1"/>
    <col min="14" max="14" width="18" style="55" customWidth="1"/>
    <col min="15" max="15" width="19" style="60" customWidth="1"/>
    <col min="16" max="17" width="15.77734375" style="55" customWidth="1"/>
    <col min="18" max="18" width="13.33203125" style="55" customWidth="1"/>
    <col min="19" max="20" width="15.77734375" style="19" customWidth="1"/>
    <col min="21" max="21" width="12.77734375" style="19" customWidth="1"/>
    <col min="22" max="16384" width="9.109375" style="19"/>
  </cols>
  <sheetData>
    <row r="1" spans="1:21" ht="18.75" customHeight="1" x14ac:dyDescent="0.3">
      <c r="A1" s="248" t="s">
        <v>56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</row>
    <row r="2" spans="1:21" ht="32.4" customHeight="1" x14ac:dyDescent="0.3">
      <c r="A2" s="248" t="s">
        <v>2107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</row>
    <row r="3" spans="1:21" ht="15" customHeight="1" x14ac:dyDescent="0.35">
      <c r="A3" s="251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53"/>
      <c r="R3" s="53"/>
    </row>
    <row r="4" spans="1:21" s="31" customFormat="1" ht="35.25" customHeight="1" x14ac:dyDescent="0.25">
      <c r="A4" s="255" t="s">
        <v>44</v>
      </c>
      <c r="B4" s="257" t="s">
        <v>43</v>
      </c>
      <c r="C4" s="258"/>
      <c r="D4" s="258"/>
      <c r="E4" s="259"/>
      <c r="F4" s="257" t="s">
        <v>102</v>
      </c>
      <c r="G4" s="258"/>
      <c r="H4" s="258"/>
      <c r="I4" s="259"/>
      <c r="J4" s="257" t="s">
        <v>42</v>
      </c>
      <c r="K4" s="258"/>
      <c r="L4" s="258"/>
      <c r="M4" s="259"/>
      <c r="N4" s="256" t="s">
        <v>23</v>
      </c>
      <c r="O4" s="256" t="s">
        <v>24</v>
      </c>
      <c r="P4" s="256" t="s">
        <v>103</v>
      </c>
      <c r="Q4" s="256"/>
      <c r="R4" s="256"/>
      <c r="S4" s="255" t="s">
        <v>107</v>
      </c>
      <c r="T4" s="255"/>
      <c r="U4" s="255"/>
    </row>
    <row r="5" spans="1:21" s="31" customFormat="1" ht="73.5" customHeight="1" x14ac:dyDescent="0.25">
      <c r="A5" s="255"/>
      <c r="B5" s="32" t="s">
        <v>5</v>
      </c>
      <c r="C5" s="32" t="s">
        <v>41</v>
      </c>
      <c r="D5" s="32" t="s">
        <v>40</v>
      </c>
      <c r="E5" s="32" t="s">
        <v>39</v>
      </c>
      <c r="F5" s="32" t="s">
        <v>5</v>
      </c>
      <c r="G5" s="32" t="s">
        <v>41</v>
      </c>
      <c r="H5" s="32" t="s">
        <v>40</v>
      </c>
      <c r="I5" s="32" t="s">
        <v>39</v>
      </c>
      <c r="J5" s="32" t="s">
        <v>5</v>
      </c>
      <c r="K5" s="32" t="s">
        <v>41</v>
      </c>
      <c r="L5" s="32" t="s">
        <v>40</v>
      </c>
      <c r="M5" s="32" t="s">
        <v>39</v>
      </c>
      <c r="N5" s="256"/>
      <c r="O5" s="256"/>
      <c r="P5" s="32" t="s">
        <v>41</v>
      </c>
      <c r="Q5" s="32" t="s">
        <v>40</v>
      </c>
      <c r="R5" s="32" t="s">
        <v>39</v>
      </c>
      <c r="S5" s="86" t="s">
        <v>41</v>
      </c>
      <c r="T5" s="86" t="s">
        <v>40</v>
      </c>
      <c r="U5" s="86" t="s">
        <v>39</v>
      </c>
    </row>
    <row r="6" spans="1:21" s="29" customFormat="1" x14ac:dyDescent="0.25">
      <c r="A6" s="30">
        <v>1</v>
      </c>
      <c r="B6" s="30">
        <v>2</v>
      </c>
      <c r="C6" s="30">
        <v>3</v>
      </c>
      <c r="D6" s="30">
        <v>4</v>
      </c>
      <c r="E6" s="30">
        <v>5</v>
      </c>
      <c r="F6" s="30">
        <v>6</v>
      </c>
      <c r="G6" s="30">
        <v>7</v>
      </c>
      <c r="H6" s="30">
        <v>8</v>
      </c>
      <c r="I6" s="30">
        <v>9</v>
      </c>
      <c r="J6" s="30">
        <v>10</v>
      </c>
      <c r="K6" s="30">
        <v>11</v>
      </c>
      <c r="L6" s="30">
        <v>12</v>
      </c>
      <c r="M6" s="30">
        <v>13</v>
      </c>
      <c r="N6" s="30">
        <v>14</v>
      </c>
      <c r="O6" s="30">
        <v>15</v>
      </c>
      <c r="P6" s="30">
        <v>16</v>
      </c>
      <c r="Q6" s="30">
        <v>17</v>
      </c>
      <c r="R6" s="30">
        <v>18</v>
      </c>
      <c r="S6" s="30">
        <v>19</v>
      </c>
      <c r="T6" s="69">
        <v>20</v>
      </c>
      <c r="U6" s="30">
        <v>21</v>
      </c>
    </row>
    <row r="7" spans="1:21" s="29" customFormat="1" ht="72" customHeight="1" x14ac:dyDescent="0.25">
      <c r="A7" s="134" t="s">
        <v>115</v>
      </c>
      <c r="B7" s="52">
        <f t="shared" ref="B7:B10" si="0">SUM(C7:E7)</f>
        <v>418834</v>
      </c>
      <c r="C7" s="52">
        <f>12960+19173</f>
        <v>32133</v>
      </c>
      <c r="D7" s="30">
        <v>386701</v>
      </c>
      <c r="E7" s="30"/>
      <c r="F7" s="52">
        <f t="shared" ref="F7:F15" si="1">SUM(G7:I7)</f>
        <v>418834</v>
      </c>
      <c r="G7" s="52">
        <f>C7</f>
        <v>32133</v>
      </c>
      <c r="H7" s="52">
        <f t="shared" ref="H7:I7" si="2">D7</f>
        <v>386701</v>
      </c>
      <c r="I7" s="52">
        <f t="shared" si="2"/>
        <v>0</v>
      </c>
      <c r="J7" s="52">
        <f t="shared" ref="J7:J15" si="3">SUM(K7:M7)</f>
        <v>418834</v>
      </c>
      <c r="K7" s="52">
        <f t="shared" ref="K7:L9" si="4">G7</f>
        <v>32133</v>
      </c>
      <c r="L7" s="52">
        <f t="shared" si="4"/>
        <v>386701</v>
      </c>
      <c r="M7" s="52">
        <f t="shared" ref="M7" si="5">R7</f>
        <v>0</v>
      </c>
      <c r="N7" s="52">
        <f>SUM(P7:U7)</f>
        <v>1916863</v>
      </c>
      <c r="O7" s="69" t="s">
        <v>345</v>
      </c>
      <c r="P7" s="135">
        <f>ROUND(G7*5.74,0)</f>
        <v>184443</v>
      </c>
      <c r="Q7" s="52">
        <f>ROUND(H7*4.48,0)</f>
        <v>1732420</v>
      </c>
      <c r="R7" s="52">
        <f>ROUND(I7*10,0)</f>
        <v>0</v>
      </c>
      <c r="S7" s="86"/>
      <c r="T7" s="91"/>
      <c r="U7" s="86"/>
    </row>
    <row r="8" spans="1:21" ht="72" customHeight="1" x14ac:dyDescent="0.3">
      <c r="A8" s="84" t="s">
        <v>346</v>
      </c>
      <c r="B8" s="52">
        <f t="shared" si="0"/>
        <v>67147</v>
      </c>
      <c r="C8" s="98">
        <f>'04-40703-0-0-ОВ.ЛС'!J174</f>
        <v>67147</v>
      </c>
      <c r="D8" s="52">
        <v>0</v>
      </c>
      <c r="E8" s="52">
        <v>0</v>
      </c>
      <c r="F8" s="52">
        <f t="shared" si="1"/>
        <v>67147</v>
      </c>
      <c r="G8" s="52">
        <f t="shared" ref="G8:G11" si="6">C8</f>
        <v>67147</v>
      </c>
      <c r="H8" s="52">
        <f t="shared" ref="H8:H11" si="7">D8</f>
        <v>0</v>
      </c>
      <c r="I8" s="52">
        <f t="shared" ref="I8:I11" si="8">E8</f>
        <v>0</v>
      </c>
      <c r="J8" s="52">
        <f t="shared" si="3"/>
        <v>67147</v>
      </c>
      <c r="K8" s="52">
        <f t="shared" si="4"/>
        <v>67147</v>
      </c>
      <c r="L8" s="52">
        <f t="shared" si="4"/>
        <v>0</v>
      </c>
      <c r="M8" s="52">
        <f>I8</f>
        <v>0</v>
      </c>
      <c r="N8" s="98">
        <f t="shared" ref="N8:N15" si="9">SUM(P8:U8)</f>
        <v>405851</v>
      </c>
      <c r="O8" s="69" t="s">
        <v>506</v>
      </c>
      <c r="P8" s="85"/>
      <c r="Q8" s="101">
        <f t="shared" ref="Q8:Q10" si="10">ROUND(H8*4.48,0)</f>
        <v>0</v>
      </c>
      <c r="R8" s="83">
        <f>ROUND(I8*10.05,0)</f>
        <v>0</v>
      </c>
      <c r="S8" s="135">
        <f>ROUND(K8*5.74*1.053,0)</f>
        <v>405851</v>
      </c>
      <c r="T8" s="91"/>
      <c r="U8" s="92"/>
    </row>
    <row r="9" spans="1:21" s="62" customFormat="1" ht="72" customHeight="1" x14ac:dyDescent="0.25">
      <c r="A9" s="84" t="s">
        <v>507</v>
      </c>
      <c r="B9" s="52">
        <f>SUM(C9:E9)</f>
        <v>125448</v>
      </c>
      <c r="C9" s="98">
        <f>45948+55124</f>
        <v>101072</v>
      </c>
      <c r="D9" s="52">
        <v>24376</v>
      </c>
      <c r="E9" s="52"/>
      <c r="F9" s="52">
        <f>SUM(G9:I9)</f>
        <v>125448</v>
      </c>
      <c r="G9" s="52">
        <f t="shared" ref="G9" si="11">C9</f>
        <v>101072</v>
      </c>
      <c r="H9" s="52">
        <f t="shared" ref="H9" si="12">D9</f>
        <v>24376</v>
      </c>
      <c r="I9" s="52">
        <f t="shared" ref="I9" si="13">E9</f>
        <v>0</v>
      </c>
      <c r="J9" s="52">
        <f>SUM(K9:M9)</f>
        <v>125448</v>
      </c>
      <c r="K9" s="52">
        <f t="shared" si="4"/>
        <v>101072</v>
      </c>
      <c r="L9" s="52">
        <f t="shared" si="4"/>
        <v>24376</v>
      </c>
      <c r="M9" s="83">
        <f t="shared" ref="M9:M15" si="14">I9</f>
        <v>0</v>
      </c>
      <c r="N9" s="98">
        <f t="shared" si="9"/>
        <v>725893</v>
      </c>
      <c r="O9" s="69" t="s">
        <v>804</v>
      </c>
      <c r="P9" s="85"/>
      <c r="Q9" s="101"/>
      <c r="R9" s="85">
        <f t="shared" ref="R9:R11" si="15">ROUND(I9*10.05,0)</f>
        <v>0</v>
      </c>
      <c r="S9" s="136">
        <f t="shared" ref="S9:S11" si="16">ROUND(K9*5.74*1.053,0)</f>
        <v>610901</v>
      </c>
      <c r="T9" s="135">
        <f>ROUND(L9*4.48*1.053,0)</f>
        <v>114992</v>
      </c>
      <c r="U9" s="93"/>
    </row>
    <row r="10" spans="1:21" s="62" customFormat="1" ht="72" customHeight="1" x14ac:dyDescent="0.25">
      <c r="A10" s="84" t="s">
        <v>805</v>
      </c>
      <c r="B10" s="52">
        <f t="shared" si="0"/>
        <v>195999</v>
      </c>
      <c r="C10" s="52">
        <f>'04-40703-0-0-АС.ЛС изм.1'!J950</f>
        <v>195999</v>
      </c>
      <c r="D10" s="52"/>
      <c r="E10" s="52"/>
      <c r="F10" s="52">
        <f t="shared" si="1"/>
        <v>195999</v>
      </c>
      <c r="G10" s="52">
        <f t="shared" si="6"/>
        <v>195999</v>
      </c>
      <c r="H10" s="52">
        <f t="shared" si="7"/>
        <v>0</v>
      </c>
      <c r="I10" s="52">
        <f t="shared" si="8"/>
        <v>0</v>
      </c>
      <c r="J10" s="52">
        <f t="shared" si="3"/>
        <v>195999</v>
      </c>
      <c r="K10" s="52">
        <f>G10</f>
        <v>195999</v>
      </c>
      <c r="L10" s="52">
        <f t="shared" ref="L10" si="17">Q10</f>
        <v>0</v>
      </c>
      <c r="M10" s="83">
        <f t="shared" si="14"/>
        <v>0</v>
      </c>
      <c r="N10" s="98">
        <f t="shared" si="9"/>
        <v>1184661</v>
      </c>
      <c r="O10" s="69" t="s">
        <v>1505</v>
      </c>
      <c r="P10" s="85"/>
      <c r="Q10" s="101">
        <f t="shared" si="10"/>
        <v>0</v>
      </c>
      <c r="R10" s="85">
        <f t="shared" si="15"/>
        <v>0</v>
      </c>
      <c r="S10" s="136">
        <f t="shared" si="16"/>
        <v>1184661</v>
      </c>
      <c r="T10" s="136">
        <f t="shared" ref="T10:T11" si="18">ROUND(L10*4.48*1.053,0)</f>
        <v>0</v>
      </c>
      <c r="U10" s="93"/>
    </row>
    <row r="11" spans="1:21" ht="72" customHeight="1" x14ac:dyDescent="0.3">
      <c r="A11" s="84" t="s">
        <v>1506</v>
      </c>
      <c r="B11" s="52">
        <f>SUM(C11:E11)</f>
        <v>8940806</v>
      </c>
      <c r="C11" s="52">
        <f>345787+755904</f>
        <v>1101691</v>
      </c>
      <c r="D11" s="52">
        <f>7839115</f>
        <v>7839115</v>
      </c>
      <c r="E11" s="52"/>
      <c r="F11" s="52">
        <f t="shared" si="1"/>
        <v>8940806</v>
      </c>
      <c r="G11" s="52">
        <f t="shared" si="6"/>
        <v>1101691</v>
      </c>
      <c r="H11" s="52">
        <f t="shared" si="7"/>
        <v>7839115</v>
      </c>
      <c r="I11" s="52">
        <f t="shared" si="8"/>
        <v>0</v>
      </c>
      <c r="J11" s="52">
        <f t="shared" si="3"/>
        <v>8940806</v>
      </c>
      <c r="K11" s="52">
        <f>G11</f>
        <v>1101691</v>
      </c>
      <c r="L11" s="52">
        <f>H11</f>
        <v>7839115</v>
      </c>
      <c r="M11" s="83">
        <f t="shared" si="14"/>
        <v>0</v>
      </c>
      <c r="N11" s="98">
        <f t="shared" si="9"/>
        <v>43639418</v>
      </c>
      <c r="O11" s="69" t="s">
        <v>2105</v>
      </c>
      <c r="P11" s="85"/>
      <c r="Q11" s="101"/>
      <c r="R11" s="85">
        <f t="shared" si="15"/>
        <v>0</v>
      </c>
      <c r="S11" s="136">
        <f t="shared" si="16"/>
        <v>6658863</v>
      </c>
      <c r="T11" s="136">
        <f t="shared" si="18"/>
        <v>36980555</v>
      </c>
      <c r="U11" s="92"/>
    </row>
    <row r="12" spans="1:21" ht="72" customHeight="1" x14ac:dyDescent="0.3">
      <c r="A12" s="84" t="s">
        <v>2136</v>
      </c>
      <c r="B12" s="140">
        <f t="shared" ref="B12:B15" si="19">SUM(C12:E12)</f>
        <v>10908</v>
      </c>
      <c r="C12" s="137"/>
      <c r="D12" s="137"/>
      <c r="E12" s="137">
        <f>'04-40703-0-0-АК.ЛС1ПНР'!J49</f>
        <v>10908</v>
      </c>
      <c r="F12" s="140">
        <f t="shared" si="1"/>
        <v>10908</v>
      </c>
      <c r="G12" s="137"/>
      <c r="H12" s="137"/>
      <c r="I12" s="137">
        <f>E12</f>
        <v>10908</v>
      </c>
      <c r="J12" s="140">
        <f t="shared" si="3"/>
        <v>10908</v>
      </c>
      <c r="K12" s="137"/>
      <c r="L12" s="137"/>
      <c r="M12" s="137">
        <f t="shared" si="14"/>
        <v>10908</v>
      </c>
      <c r="N12" s="140">
        <f t="shared" si="9"/>
        <v>115436</v>
      </c>
      <c r="O12" s="69" t="s">
        <v>2209</v>
      </c>
      <c r="P12" s="137"/>
      <c r="Q12" s="137"/>
      <c r="R12" s="137"/>
      <c r="S12" s="137"/>
      <c r="T12" s="137"/>
      <c r="U12" s="140">
        <f>ROUND(M12*10.05*1.053,0)</f>
        <v>115436</v>
      </c>
    </row>
    <row r="13" spans="1:21" ht="72" customHeight="1" x14ac:dyDescent="0.3">
      <c r="A13" s="84" t="s">
        <v>2165</v>
      </c>
      <c r="B13" s="140">
        <f t="shared" si="19"/>
        <v>3822</v>
      </c>
      <c r="C13" s="137"/>
      <c r="D13" s="137"/>
      <c r="E13" s="137">
        <f>'04-40703-0-0-ОВ.ЛС1ПНР'!J52</f>
        <v>3822</v>
      </c>
      <c r="F13" s="140">
        <f t="shared" si="1"/>
        <v>3822</v>
      </c>
      <c r="G13" s="137"/>
      <c r="H13" s="137"/>
      <c r="I13" s="137">
        <f>E13</f>
        <v>3822</v>
      </c>
      <c r="J13" s="140">
        <f t="shared" si="3"/>
        <v>3822</v>
      </c>
      <c r="K13" s="137"/>
      <c r="L13" s="137"/>
      <c r="M13" s="137">
        <f t="shared" si="14"/>
        <v>3822</v>
      </c>
      <c r="N13" s="140">
        <f t="shared" si="9"/>
        <v>40447</v>
      </c>
      <c r="O13" s="69" t="s">
        <v>2210</v>
      </c>
      <c r="P13" s="137"/>
      <c r="Q13" s="137"/>
      <c r="R13" s="137"/>
      <c r="S13" s="137"/>
      <c r="T13" s="137"/>
      <c r="U13" s="140">
        <f>ROUND(M13*10.05*1.053,0)</f>
        <v>40447</v>
      </c>
    </row>
    <row r="14" spans="1:21" ht="72" customHeight="1" x14ac:dyDescent="0.3">
      <c r="A14" s="84" t="s">
        <v>2207</v>
      </c>
      <c r="B14" s="140">
        <f t="shared" si="19"/>
        <v>38784</v>
      </c>
      <c r="C14" s="137"/>
      <c r="D14" s="137"/>
      <c r="E14" s="137">
        <f>'04-40703-0-0-ХС.ЛС1ПНР'!J47</f>
        <v>38784</v>
      </c>
      <c r="F14" s="140">
        <f t="shared" si="1"/>
        <v>38784</v>
      </c>
      <c r="G14" s="137"/>
      <c r="H14" s="137"/>
      <c r="I14" s="137">
        <f>E14</f>
        <v>38784</v>
      </c>
      <c r="J14" s="140">
        <f t="shared" si="3"/>
        <v>38784</v>
      </c>
      <c r="K14" s="137"/>
      <c r="L14" s="137"/>
      <c r="M14" s="137">
        <f t="shared" si="14"/>
        <v>38784</v>
      </c>
      <c r="N14" s="140">
        <f t="shared" si="9"/>
        <v>410437</v>
      </c>
      <c r="O14" s="69" t="s">
        <v>2211</v>
      </c>
      <c r="P14" s="137"/>
      <c r="Q14" s="137"/>
      <c r="R14" s="137"/>
      <c r="S14" s="137"/>
      <c r="T14" s="137"/>
      <c r="U14" s="140">
        <f>ROUND(M14*10.05*1.053,0)</f>
        <v>410437</v>
      </c>
    </row>
    <row r="15" spans="1:21" ht="72" customHeight="1" x14ac:dyDescent="0.3">
      <c r="A15" s="84" t="s">
        <v>2208</v>
      </c>
      <c r="B15" s="140">
        <f t="shared" si="19"/>
        <v>3741</v>
      </c>
      <c r="C15" s="137"/>
      <c r="D15" s="137"/>
      <c r="E15" s="137">
        <f>'04-40703-0-0-ЭМ.ЛС1ПНР'!J50</f>
        <v>3741</v>
      </c>
      <c r="F15" s="140">
        <f t="shared" si="1"/>
        <v>3741</v>
      </c>
      <c r="G15" s="137"/>
      <c r="H15" s="137"/>
      <c r="I15" s="137">
        <f>E15</f>
        <v>3741</v>
      </c>
      <c r="J15" s="140">
        <f t="shared" si="3"/>
        <v>3741</v>
      </c>
      <c r="K15" s="137"/>
      <c r="L15" s="137"/>
      <c r="M15" s="137">
        <f t="shared" si="14"/>
        <v>3741</v>
      </c>
      <c r="N15" s="140">
        <f t="shared" si="9"/>
        <v>39590</v>
      </c>
      <c r="O15" s="69" t="s">
        <v>2212</v>
      </c>
      <c r="P15" s="137"/>
      <c r="Q15" s="137"/>
      <c r="R15" s="137"/>
      <c r="S15" s="137"/>
      <c r="T15" s="137"/>
      <c r="U15" s="140">
        <f>ROUND(M15*10.05*1.053,0)</f>
        <v>39590</v>
      </c>
    </row>
    <row r="16" spans="1:21" ht="20.25" customHeight="1" x14ac:dyDescent="0.3">
      <c r="A16" s="28" t="s">
        <v>38</v>
      </c>
      <c r="B16" s="25">
        <f>SUM(B7:B15)</f>
        <v>9805489</v>
      </c>
      <c r="C16" s="25">
        <f t="shared" ref="C16:H16" si="20">SUM(C7:C11)</f>
        <v>1498042</v>
      </c>
      <c r="D16" s="25">
        <f t="shared" si="20"/>
        <v>8250192</v>
      </c>
      <c r="E16" s="25">
        <f>SUM(E7:E15)</f>
        <v>57255</v>
      </c>
      <c r="F16" s="25">
        <f>SUM(F7:F15)</f>
        <v>9805489</v>
      </c>
      <c r="G16" s="25">
        <f t="shared" si="20"/>
        <v>1498042</v>
      </c>
      <c r="H16" s="25">
        <f t="shared" si="20"/>
        <v>8250192</v>
      </c>
      <c r="I16" s="25">
        <f>SUM(I7:I15)</f>
        <v>57255</v>
      </c>
      <c r="J16" s="25">
        <f>SUM(J7:J15)</f>
        <v>9805489</v>
      </c>
      <c r="K16" s="25">
        <f>SUM(K7:K11)</f>
        <v>1498042</v>
      </c>
      <c r="L16" s="25">
        <f>SUM(L7:L11)</f>
        <v>8250192</v>
      </c>
      <c r="M16" s="25">
        <f>SUM(M7:M15)</f>
        <v>57255</v>
      </c>
      <c r="N16" s="25">
        <f>SUM(P16:U16)</f>
        <v>48478596</v>
      </c>
      <c r="O16" s="25"/>
      <c r="P16" s="25">
        <f>SUM(P7:P11)</f>
        <v>184443</v>
      </c>
      <c r="Q16" s="25">
        <f>SUM(Q7:Q11)</f>
        <v>1732420</v>
      </c>
      <c r="R16" s="25">
        <f>SUM(R7:R15)</f>
        <v>0</v>
      </c>
      <c r="S16" s="25">
        <f>SUM(S7:S11)</f>
        <v>8860276</v>
      </c>
      <c r="T16" s="25">
        <f>SUM(T9:T11)</f>
        <v>37095547</v>
      </c>
      <c r="U16" s="25">
        <f>SUM(U7:U15)</f>
        <v>605910</v>
      </c>
    </row>
    <row r="17" spans="1:21" ht="20.25" customHeight="1" x14ac:dyDescent="0.3">
      <c r="A17" s="28" t="s">
        <v>108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>
        <f>SUM(P17:U17)</f>
        <v>48478596</v>
      </c>
      <c r="O17" s="25"/>
      <c r="P17" s="25">
        <f t="shared" ref="P17:U17" si="21">P16</f>
        <v>184443</v>
      </c>
      <c r="Q17" s="25">
        <f t="shared" si="21"/>
        <v>1732420</v>
      </c>
      <c r="R17" s="25">
        <f t="shared" si="21"/>
        <v>0</v>
      </c>
      <c r="S17" s="25">
        <f t="shared" si="21"/>
        <v>8860276</v>
      </c>
      <c r="T17" s="25">
        <f t="shared" si="21"/>
        <v>37095547</v>
      </c>
      <c r="U17" s="25">
        <f t="shared" si="21"/>
        <v>605910</v>
      </c>
    </row>
    <row r="18" spans="1:21" ht="24.9" customHeight="1" x14ac:dyDescent="0.3">
      <c r="A18" s="27" t="s">
        <v>25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>
        <f>SUM(P18:U18)</f>
        <v>8726147.2800000012</v>
      </c>
      <c r="O18" s="72"/>
      <c r="P18" s="72">
        <f>ROUND(P16*18%,2)</f>
        <v>33199.74</v>
      </c>
      <c r="Q18" s="85">
        <f t="shared" ref="Q18:R18" si="22">ROUND(Q16*18%,2)</f>
        <v>311835.59999999998</v>
      </c>
      <c r="R18" s="85">
        <f t="shared" si="22"/>
        <v>0</v>
      </c>
      <c r="S18" s="86">
        <f>ROUND(S17*18%,2)</f>
        <v>1594849.68</v>
      </c>
      <c r="T18" s="135">
        <f>ROUND(T17*18%,2)</f>
        <v>6677198.46</v>
      </c>
      <c r="U18" s="140">
        <f>ROUND(U17*18%,2)</f>
        <v>109063.8</v>
      </c>
    </row>
    <row r="19" spans="1:21" ht="20.25" customHeight="1" x14ac:dyDescent="0.3">
      <c r="A19" s="26" t="s">
        <v>37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>
        <f>SUM(N17:N18)</f>
        <v>57204743.280000001</v>
      </c>
      <c r="O19" s="25"/>
      <c r="P19" s="25">
        <f>SUM(P17:P18)</f>
        <v>217642.74</v>
      </c>
      <c r="Q19" s="25">
        <f t="shared" ref="Q19:U19" si="23">SUM(Q17:Q18)</f>
        <v>2044255.6</v>
      </c>
      <c r="R19" s="25">
        <f t="shared" si="23"/>
        <v>0</v>
      </c>
      <c r="S19" s="25">
        <f t="shared" si="23"/>
        <v>10455125.68</v>
      </c>
      <c r="T19" s="25">
        <f t="shared" si="23"/>
        <v>43772745.460000001</v>
      </c>
      <c r="U19" s="25">
        <f t="shared" si="23"/>
        <v>714973.8</v>
      </c>
    </row>
    <row r="20" spans="1:21" ht="12.75" customHeight="1" x14ac:dyDescent="0.3">
      <c r="P20" s="24">
        <v>60000000</v>
      </c>
      <c r="T20" s="81"/>
    </row>
    <row r="21" spans="1:21" s="51" customFormat="1" ht="18.75" customHeight="1" x14ac:dyDescent="0.35">
      <c r="A21" s="260" t="s">
        <v>36</v>
      </c>
      <c r="B21" s="260"/>
      <c r="C21" s="260"/>
      <c r="D21" s="260"/>
      <c r="E21" s="260"/>
      <c r="F21" s="260"/>
      <c r="G21" s="260"/>
      <c r="H21" s="260"/>
      <c r="I21" s="260"/>
      <c r="J21" s="260"/>
      <c r="K21" s="260"/>
      <c r="L21" s="260"/>
      <c r="M21" s="260"/>
      <c r="N21" s="260"/>
      <c r="O21" s="260"/>
      <c r="P21" s="260"/>
      <c r="Q21" s="54"/>
      <c r="T21" s="82"/>
    </row>
    <row r="22" spans="1:21" s="51" customFormat="1" ht="34.950000000000003" customHeight="1" x14ac:dyDescent="0.35">
      <c r="A22" s="260" t="s">
        <v>105</v>
      </c>
      <c r="B22" s="260"/>
      <c r="C22" s="260"/>
      <c r="D22" s="260"/>
      <c r="E22" s="260"/>
      <c r="F22" s="260"/>
      <c r="G22" s="260"/>
      <c r="H22" s="260"/>
      <c r="I22" s="260"/>
      <c r="J22" s="260"/>
      <c r="K22" s="260"/>
      <c r="L22" s="260"/>
      <c r="M22" s="260"/>
      <c r="N22" s="260"/>
      <c r="O22" s="260"/>
      <c r="P22" s="260"/>
      <c r="Q22" s="54"/>
      <c r="R22" s="54"/>
      <c r="T22" s="82"/>
    </row>
    <row r="23" spans="1:21" ht="34.950000000000003" customHeight="1" x14ac:dyDescent="0.3">
      <c r="A23" s="252" t="s">
        <v>2106</v>
      </c>
      <c r="B23" s="252"/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</row>
    <row r="24" spans="1:21" ht="34.950000000000003" customHeight="1" x14ac:dyDescent="0.3">
      <c r="A24" s="252" t="s">
        <v>2213</v>
      </c>
      <c r="B24" s="252"/>
      <c r="C24" s="252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139"/>
      <c r="R24" s="139"/>
    </row>
    <row r="25" spans="1:21" ht="19.95" customHeight="1" x14ac:dyDescent="0.3">
      <c r="A25" s="252" t="s">
        <v>109</v>
      </c>
      <c r="B25" s="252"/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87"/>
      <c r="N25" s="88"/>
      <c r="O25" s="88"/>
      <c r="P25" s="88"/>
      <c r="Q25" s="88"/>
      <c r="R25" s="88"/>
    </row>
    <row r="26" spans="1:21" s="51" customFormat="1" ht="19.5" customHeight="1" x14ac:dyDescent="0.35">
      <c r="A26" s="21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</row>
    <row r="27" spans="1:21" ht="18" x14ac:dyDescent="0.35">
      <c r="A27" s="253" t="s">
        <v>104</v>
      </c>
      <c r="B27" s="253"/>
      <c r="C27" s="253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23"/>
      <c r="P27" s="23"/>
      <c r="Q27" s="23"/>
      <c r="R27" s="23"/>
    </row>
    <row r="28" spans="1:21" s="51" customFormat="1" ht="18" x14ac:dyDescent="0.35">
      <c r="A28" s="253" t="s">
        <v>22</v>
      </c>
      <c r="B28" s="253"/>
      <c r="C28" s="253"/>
      <c r="G28" s="57"/>
      <c r="H28" s="254" t="s">
        <v>106</v>
      </c>
      <c r="I28" s="254"/>
      <c r="J28" s="57"/>
      <c r="O28" s="61"/>
      <c r="P28" s="23"/>
      <c r="Q28" s="23"/>
      <c r="R28" s="23"/>
    </row>
    <row r="29" spans="1:21" x14ac:dyDescent="0.3">
      <c r="H29" s="249"/>
      <c r="I29" s="249"/>
    </row>
    <row r="30" spans="1:21" ht="18" x14ac:dyDescent="0.35">
      <c r="A30" s="253" t="s">
        <v>26</v>
      </c>
      <c r="B30" s="253"/>
      <c r="C30" s="63"/>
      <c r="D30" s="63"/>
      <c r="E30" s="63"/>
      <c r="F30" s="63"/>
      <c r="G30" s="63"/>
      <c r="H30" s="250" t="s">
        <v>89</v>
      </c>
      <c r="I30" s="250"/>
      <c r="J30" s="63"/>
      <c r="K30" s="63"/>
      <c r="L30" s="63"/>
      <c r="M30" s="63"/>
      <c r="N30" s="63"/>
      <c r="O30" s="63"/>
      <c r="P30" s="63"/>
      <c r="Q30" s="63"/>
      <c r="R30" s="63"/>
    </row>
    <row r="31" spans="1:21" x14ac:dyDescent="0.3">
      <c r="H31" s="249"/>
      <c r="I31" s="249"/>
    </row>
    <row r="32" spans="1:21" ht="18" x14ac:dyDescent="0.3">
      <c r="A32" s="54" t="s">
        <v>67</v>
      </c>
      <c r="B32" s="23"/>
      <c r="C32" s="23"/>
      <c r="D32" s="23"/>
      <c r="E32" s="23"/>
      <c r="F32" s="23"/>
      <c r="G32" s="23"/>
      <c r="H32" s="56" t="s">
        <v>68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4" spans="13:13" x14ac:dyDescent="0.3">
      <c r="M34" s="55" t="s">
        <v>35</v>
      </c>
    </row>
  </sheetData>
  <mergeCells count="23">
    <mergeCell ref="H31:I31"/>
    <mergeCell ref="A30:B30"/>
    <mergeCell ref="A28:C28"/>
    <mergeCell ref="H28:I28"/>
    <mergeCell ref="S4:U4"/>
    <mergeCell ref="A25:L25"/>
    <mergeCell ref="A27:C27"/>
    <mergeCell ref="N4:N5"/>
    <mergeCell ref="A4:A5"/>
    <mergeCell ref="B4:E4"/>
    <mergeCell ref="A21:P21"/>
    <mergeCell ref="F4:I4"/>
    <mergeCell ref="P4:R4"/>
    <mergeCell ref="A22:P22"/>
    <mergeCell ref="O4:O5"/>
    <mergeCell ref="J4:M4"/>
    <mergeCell ref="A2:U2"/>
    <mergeCell ref="A1:U1"/>
    <mergeCell ref="H29:I29"/>
    <mergeCell ref="H30:I30"/>
    <mergeCell ref="A3:P3"/>
    <mergeCell ref="A24:P24"/>
    <mergeCell ref="A23:O23"/>
  </mergeCells>
  <pageMargins left="0.39370078740157483" right="0.19685039370078741" top="0.19685039370078741" bottom="0" header="0.31496062992125984" footer="0.31496062992125984"/>
  <pageSetup paperSize="9" scale="48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opLeftCell="A4" workbookViewId="0">
      <selection activeCell="G17" sqref="G17:H17"/>
    </sheetView>
  </sheetViews>
  <sheetFormatPr defaultColWidth="9.109375" defaultRowHeight="13.8" x14ac:dyDescent="0.25"/>
  <cols>
    <col min="1" max="1" width="9.5546875" style="33" customWidth="1"/>
    <col min="2" max="2" width="7.44140625" style="33" customWidth="1"/>
    <col min="3" max="3" width="23" style="33" customWidth="1"/>
    <col min="4" max="4" width="9.109375" style="33"/>
    <col min="5" max="5" width="12.33203125" style="33" customWidth="1"/>
    <col min="6" max="6" width="19.88671875" style="33" customWidth="1"/>
    <col min="7" max="7" width="18.44140625" style="33" customWidth="1"/>
    <col min="8" max="8" width="18.77734375" style="33" customWidth="1"/>
    <col min="9" max="9" width="9.109375" style="33"/>
    <col min="10" max="10" width="11.6640625" style="33" bestFit="1" customWidth="1"/>
    <col min="11" max="16384" width="9.109375" style="33"/>
  </cols>
  <sheetData>
    <row r="1" spans="1:8" ht="9" customHeight="1" x14ac:dyDescent="0.25">
      <c r="G1" s="43"/>
    </row>
    <row r="2" spans="1:8" ht="28.2" customHeight="1" x14ac:dyDescent="0.25">
      <c r="G2" s="43"/>
    </row>
    <row r="3" spans="1:8" ht="18" x14ac:dyDescent="0.35">
      <c r="A3" s="261" t="s">
        <v>55</v>
      </c>
      <c r="B3" s="261"/>
      <c r="C3" s="261"/>
      <c r="D3" s="261"/>
      <c r="E3" s="261"/>
      <c r="F3" s="261"/>
      <c r="G3" s="261"/>
      <c r="H3" s="261"/>
    </row>
    <row r="4" spans="1:8" ht="67.8" customHeight="1" x14ac:dyDescent="0.25">
      <c r="A4" s="262" t="s">
        <v>111</v>
      </c>
      <c r="B4" s="262"/>
      <c r="C4" s="262"/>
      <c r="D4" s="262"/>
      <c r="E4" s="262"/>
      <c r="F4" s="262"/>
      <c r="G4" s="262"/>
      <c r="H4" s="262"/>
    </row>
    <row r="5" spans="1:8" ht="18" x14ac:dyDescent="0.35">
      <c r="A5" s="261" t="s">
        <v>2108</v>
      </c>
      <c r="B5" s="261"/>
      <c r="C5" s="261"/>
      <c r="D5" s="261"/>
      <c r="E5" s="261"/>
      <c r="F5" s="261"/>
      <c r="G5" s="261"/>
      <c r="H5" s="261"/>
    </row>
    <row r="6" spans="1:8" ht="37.200000000000003" customHeight="1" x14ac:dyDescent="0.3">
      <c r="A6" s="263" t="s">
        <v>2109</v>
      </c>
      <c r="B6" s="263"/>
      <c r="C6" s="263"/>
      <c r="D6" s="263"/>
      <c r="E6" s="263"/>
      <c r="F6" s="263"/>
      <c r="G6" s="263"/>
      <c r="H6" s="263"/>
    </row>
    <row r="7" spans="1:8" ht="15.6" x14ac:dyDescent="0.3">
      <c r="A7" s="34"/>
      <c r="B7" s="34"/>
      <c r="C7" s="34"/>
      <c r="D7" s="34"/>
      <c r="E7" s="34"/>
      <c r="F7" s="34"/>
      <c r="G7" s="34"/>
    </row>
    <row r="8" spans="1:8" ht="15.6" x14ac:dyDescent="0.3">
      <c r="A8" s="34"/>
      <c r="B8" s="34"/>
      <c r="C8" s="34"/>
      <c r="D8" s="34"/>
      <c r="E8" s="34"/>
      <c r="F8" s="264" t="s">
        <v>54</v>
      </c>
      <c r="G8" s="264"/>
      <c r="H8" s="264"/>
    </row>
    <row r="9" spans="1:8" ht="12.75" customHeight="1" x14ac:dyDescent="0.25">
      <c r="A9" s="278" t="s">
        <v>53</v>
      </c>
      <c r="B9" s="279"/>
      <c r="C9" s="267" t="s">
        <v>52</v>
      </c>
      <c r="D9" s="278" t="s">
        <v>51</v>
      </c>
      <c r="E9" s="279"/>
      <c r="F9" s="267" t="s">
        <v>50</v>
      </c>
      <c r="G9" s="267" t="s">
        <v>49</v>
      </c>
      <c r="H9" s="267" t="s">
        <v>49</v>
      </c>
    </row>
    <row r="10" spans="1:8" ht="31.5" customHeight="1" x14ac:dyDescent="0.25">
      <c r="A10" s="280"/>
      <c r="B10" s="281"/>
      <c r="C10" s="268"/>
      <c r="D10" s="280"/>
      <c r="E10" s="281"/>
      <c r="F10" s="268"/>
      <c r="G10" s="268"/>
      <c r="H10" s="268"/>
    </row>
    <row r="11" spans="1:8" x14ac:dyDescent="0.25">
      <c r="A11" s="280"/>
      <c r="B11" s="281"/>
      <c r="C11" s="268"/>
      <c r="D11" s="280"/>
      <c r="E11" s="281"/>
      <c r="F11" s="268"/>
      <c r="G11" s="269"/>
      <c r="H11" s="269"/>
    </row>
    <row r="12" spans="1:8" x14ac:dyDescent="0.25">
      <c r="A12" s="280"/>
      <c r="B12" s="281"/>
      <c r="C12" s="268"/>
      <c r="D12" s="280"/>
      <c r="E12" s="281"/>
      <c r="F12" s="268"/>
      <c r="G12" s="270" t="s">
        <v>101</v>
      </c>
      <c r="H12" s="270" t="s">
        <v>110</v>
      </c>
    </row>
    <row r="13" spans="1:8" x14ac:dyDescent="0.25">
      <c r="A13" s="280"/>
      <c r="B13" s="281"/>
      <c r="C13" s="268"/>
      <c r="D13" s="280"/>
      <c r="E13" s="281"/>
      <c r="F13" s="268"/>
      <c r="G13" s="271"/>
      <c r="H13" s="271"/>
    </row>
    <row r="14" spans="1:8" x14ac:dyDescent="0.25">
      <c r="A14" s="280"/>
      <c r="B14" s="281"/>
      <c r="C14" s="268"/>
      <c r="D14" s="280"/>
      <c r="E14" s="281"/>
      <c r="F14" s="268"/>
      <c r="G14" s="271"/>
      <c r="H14" s="271"/>
    </row>
    <row r="15" spans="1:8" x14ac:dyDescent="0.25">
      <c r="A15" s="280"/>
      <c r="B15" s="281"/>
      <c r="C15" s="269"/>
      <c r="D15" s="280"/>
      <c r="E15" s="281"/>
      <c r="F15" s="269"/>
      <c r="G15" s="272"/>
      <c r="H15" s="272"/>
    </row>
    <row r="16" spans="1:8" ht="15.6" x14ac:dyDescent="0.3">
      <c r="A16" s="282">
        <v>1</v>
      </c>
      <c r="B16" s="283"/>
      <c r="C16" s="42">
        <v>2</v>
      </c>
      <c r="D16" s="282">
        <v>3</v>
      </c>
      <c r="E16" s="283"/>
      <c r="F16" s="42">
        <v>4</v>
      </c>
      <c r="G16" s="41">
        <v>5</v>
      </c>
      <c r="H16" s="41">
        <v>6</v>
      </c>
    </row>
    <row r="17" spans="1:14" ht="32.25" customHeight="1" x14ac:dyDescent="0.25">
      <c r="A17" s="273" t="s">
        <v>41</v>
      </c>
      <c r="B17" s="274"/>
      <c r="C17" s="38">
        <f>СМР!K16</f>
        <v>1498042</v>
      </c>
      <c r="D17" s="275">
        <f>СМР!P17+СМР!S17</f>
        <v>9044719</v>
      </c>
      <c r="E17" s="276"/>
      <c r="F17" s="38">
        <f>SUM(G17:H17)</f>
        <v>9044719</v>
      </c>
      <c r="G17" s="36">
        <f>СМР!P17</f>
        <v>184443</v>
      </c>
      <c r="H17" s="99">
        <f>СМР!S17</f>
        <v>8860276</v>
      </c>
    </row>
    <row r="18" spans="1:14" ht="32.25" customHeight="1" x14ac:dyDescent="0.25">
      <c r="A18" s="273" t="s">
        <v>40</v>
      </c>
      <c r="B18" s="274"/>
      <c r="C18" s="38">
        <f>СМР!L16</f>
        <v>8250192</v>
      </c>
      <c r="D18" s="275">
        <f>СМР!Q17+СМР!T17</f>
        <v>38827967</v>
      </c>
      <c r="E18" s="276"/>
      <c r="F18" s="89">
        <f t="shared" ref="F18:F22" si="0">SUM(G18:H18)</f>
        <v>38827967</v>
      </c>
      <c r="G18" s="36">
        <f>СМР!Q17</f>
        <v>1732420</v>
      </c>
      <c r="H18" s="99">
        <f>СМР!T17</f>
        <v>37095547</v>
      </c>
    </row>
    <row r="19" spans="1:14" ht="32.25" customHeight="1" x14ac:dyDescent="0.25">
      <c r="A19" s="273" t="s">
        <v>48</v>
      </c>
      <c r="B19" s="274"/>
      <c r="C19" s="38">
        <f>СМР!M16</f>
        <v>57255</v>
      </c>
      <c r="D19" s="275">
        <f>F19</f>
        <v>605910</v>
      </c>
      <c r="E19" s="276"/>
      <c r="F19" s="90">
        <f t="shared" si="0"/>
        <v>605910</v>
      </c>
      <c r="G19" s="36">
        <f>СМР!R17</f>
        <v>0</v>
      </c>
      <c r="H19" s="99">
        <f>СМР!U17</f>
        <v>605910</v>
      </c>
    </row>
    <row r="20" spans="1:14" ht="21.75" customHeight="1" x14ac:dyDescent="0.25">
      <c r="A20" s="288" t="s">
        <v>37</v>
      </c>
      <c r="B20" s="288"/>
      <c r="C20" s="40">
        <f>СМР!J16</f>
        <v>9805489</v>
      </c>
      <c r="D20" s="275">
        <f>SUM(D17:E19)</f>
        <v>48478596</v>
      </c>
      <c r="E20" s="276"/>
      <c r="F20" s="90">
        <f t="shared" si="0"/>
        <v>48478596</v>
      </c>
      <c r="G20" s="36">
        <f>SUM(G17:G19)</f>
        <v>1916863</v>
      </c>
      <c r="H20" s="99">
        <f>СМР!S17+СМР!T17+СМР!U17</f>
        <v>46561733</v>
      </c>
      <c r="J20" s="100"/>
    </row>
    <row r="21" spans="1:14" ht="22.5" customHeight="1" x14ac:dyDescent="0.3">
      <c r="A21" s="286" t="s">
        <v>47</v>
      </c>
      <c r="B21" s="287"/>
      <c r="C21" s="39"/>
      <c r="D21" s="275">
        <f>СМР!N18</f>
        <v>8726147.2800000012</v>
      </c>
      <c r="E21" s="276"/>
      <c r="F21" s="90">
        <f t="shared" si="0"/>
        <v>8726147.2799999993</v>
      </c>
      <c r="G21" s="36">
        <f>СМР!P18+СМР!Q18+СМР!R18</f>
        <v>345035.33999999997</v>
      </c>
      <c r="H21" s="99">
        <f>СМР!S18+СМР!T18+СМР!U18</f>
        <v>8381111.9399999995</v>
      </c>
      <c r="J21" s="100"/>
    </row>
    <row r="22" spans="1:14" ht="21" customHeight="1" x14ac:dyDescent="0.3">
      <c r="A22" s="284" t="s">
        <v>46</v>
      </c>
      <c r="B22" s="284"/>
      <c r="C22" s="37"/>
      <c r="D22" s="285">
        <f>СМР!N19</f>
        <v>57204743.280000001</v>
      </c>
      <c r="E22" s="285"/>
      <c r="F22" s="90">
        <f t="shared" si="0"/>
        <v>57204743.280000001</v>
      </c>
      <c r="G22" s="36">
        <f>SUM(G20:G21)</f>
        <v>2261898.34</v>
      </c>
      <c r="H22" s="99">
        <f>SUM(H20:H21)</f>
        <v>54942844.939999998</v>
      </c>
      <c r="J22" s="100"/>
    </row>
    <row r="23" spans="1:14" ht="15.75" customHeight="1" x14ac:dyDescent="0.3">
      <c r="A23" s="35"/>
      <c r="B23" s="35"/>
      <c r="C23" s="35"/>
      <c r="D23" s="35"/>
      <c r="E23" s="35"/>
      <c r="F23" s="35"/>
      <c r="G23" s="35"/>
    </row>
    <row r="24" spans="1:14" s="44" customFormat="1" ht="18" x14ac:dyDescent="0.35">
      <c r="A24" s="45" t="s">
        <v>45</v>
      </c>
      <c r="B24" s="45"/>
      <c r="C24" s="45"/>
      <c r="D24" s="45"/>
      <c r="E24" s="45"/>
      <c r="F24" s="45"/>
      <c r="G24" s="45"/>
    </row>
    <row r="25" spans="1:14" s="44" customFormat="1" ht="12" customHeight="1" x14ac:dyDescent="0.35">
      <c r="A25" s="46"/>
      <c r="B25" s="46"/>
      <c r="C25" s="46"/>
      <c r="D25" s="46"/>
      <c r="E25" s="46"/>
      <c r="F25" s="46"/>
      <c r="G25" s="46"/>
    </row>
    <row r="26" spans="1:14" s="44" customFormat="1" ht="171.6" customHeight="1" x14ac:dyDescent="0.3">
      <c r="A26" s="277" t="s">
        <v>2214</v>
      </c>
      <c r="B26" s="277"/>
      <c r="C26" s="277"/>
      <c r="D26" s="277"/>
      <c r="E26" s="277"/>
      <c r="F26" s="277"/>
      <c r="G26" s="277"/>
      <c r="H26" s="277"/>
    </row>
    <row r="27" spans="1:14" ht="56.4" customHeight="1" x14ac:dyDescent="0.25"/>
    <row r="28" spans="1:14" s="22" customFormat="1" ht="18.75" customHeight="1" x14ac:dyDescent="0.35">
      <c r="A28" s="253" t="s">
        <v>104</v>
      </c>
      <c r="B28" s="253"/>
      <c r="C28" s="253"/>
      <c r="D28" s="253"/>
      <c r="K28" s="23"/>
      <c r="L28" s="23"/>
      <c r="M28" s="23"/>
      <c r="N28" s="23"/>
    </row>
    <row r="29" spans="1:14" s="22" customFormat="1" ht="18.75" customHeight="1" x14ac:dyDescent="0.35">
      <c r="A29" s="253" t="s">
        <v>22</v>
      </c>
      <c r="B29" s="253"/>
      <c r="C29" s="253"/>
      <c r="D29" s="253"/>
      <c r="F29" s="58"/>
      <c r="G29" s="265" t="s">
        <v>106</v>
      </c>
      <c r="H29" s="265"/>
      <c r="L29" s="23"/>
      <c r="M29" s="23"/>
      <c r="N29" s="23"/>
    </row>
    <row r="30" spans="1:14" s="19" customFormat="1" ht="18.75" customHeight="1" x14ac:dyDescent="0.35">
      <c r="A30" s="21"/>
      <c r="B30" s="20"/>
      <c r="C30" s="20"/>
      <c r="D30" s="20"/>
      <c r="E30" s="20"/>
      <c r="F30" s="59"/>
      <c r="G30" s="68"/>
      <c r="H30" s="20"/>
      <c r="I30" s="20"/>
      <c r="J30" s="20"/>
      <c r="K30" s="20"/>
      <c r="L30" s="20"/>
      <c r="M30" s="20"/>
      <c r="N30" s="20"/>
    </row>
    <row r="31" spans="1:14" s="51" customFormat="1" ht="19.5" customHeight="1" x14ac:dyDescent="0.35">
      <c r="A31" s="253" t="s">
        <v>26</v>
      </c>
      <c r="B31" s="253"/>
      <c r="C31" s="253"/>
      <c r="D31" s="253"/>
      <c r="E31" s="63"/>
      <c r="F31" s="67"/>
      <c r="G31" s="265" t="s">
        <v>89</v>
      </c>
      <c r="H31" s="265"/>
      <c r="I31" s="63"/>
      <c r="J31" s="63"/>
      <c r="K31" s="63"/>
      <c r="L31" s="63"/>
      <c r="M31" s="63"/>
      <c r="N31" s="63"/>
    </row>
    <row r="32" spans="1:14" x14ac:dyDescent="0.25">
      <c r="F32" s="65"/>
      <c r="G32" s="64"/>
    </row>
    <row r="33" spans="1:8" s="46" customFormat="1" ht="18" x14ac:dyDescent="0.35">
      <c r="A33" s="46" t="s">
        <v>67</v>
      </c>
      <c r="F33" s="66"/>
      <c r="G33" s="266" t="s">
        <v>68</v>
      </c>
      <c r="H33" s="266"/>
    </row>
  </sheetData>
  <mergeCells count="34">
    <mergeCell ref="A17:B17"/>
    <mergeCell ref="A22:B22"/>
    <mergeCell ref="D22:E22"/>
    <mergeCell ref="A21:B21"/>
    <mergeCell ref="D21:E21"/>
    <mergeCell ref="D20:E20"/>
    <mergeCell ref="A20:B20"/>
    <mergeCell ref="G12:G15"/>
    <mergeCell ref="C9:C15"/>
    <mergeCell ref="F9:F15"/>
    <mergeCell ref="G9:G11"/>
    <mergeCell ref="A16:B16"/>
    <mergeCell ref="D16:E16"/>
    <mergeCell ref="G31:H31"/>
    <mergeCell ref="G33:H33"/>
    <mergeCell ref="H9:H11"/>
    <mergeCell ref="H12:H15"/>
    <mergeCell ref="A18:B18"/>
    <mergeCell ref="D18:E18"/>
    <mergeCell ref="A19:B19"/>
    <mergeCell ref="A31:D31"/>
    <mergeCell ref="A28:D28"/>
    <mergeCell ref="A29:D29"/>
    <mergeCell ref="D19:E19"/>
    <mergeCell ref="A26:H26"/>
    <mergeCell ref="G29:H29"/>
    <mergeCell ref="D17:E17"/>
    <mergeCell ref="A9:B15"/>
    <mergeCell ref="D9:E15"/>
    <mergeCell ref="A3:H3"/>
    <mergeCell ref="A4:H4"/>
    <mergeCell ref="A5:H5"/>
    <mergeCell ref="A6:H6"/>
    <mergeCell ref="F8:H8"/>
  </mergeCells>
  <pageMargins left="0.59055118110236227" right="0.39370078740157483" top="0.59055118110236227" bottom="0.3937007874015748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</vt:i4>
      </vt:variant>
    </vt:vector>
  </HeadingPairs>
  <TitlesOfParts>
    <vt:vector size="19" baseType="lpstr">
      <vt:lpstr>04-40703-0-0-АК.ЛС</vt:lpstr>
      <vt:lpstr>04-40703-0-0-ОВ.ЛС</vt:lpstr>
      <vt:lpstr>04-40703-0-0-ЭМ.ЛС изм.1</vt:lpstr>
      <vt:lpstr>04-40703-0-0-АС.ЛС изм.1</vt:lpstr>
      <vt:lpstr>04-40703-0-0-ХС.ЛС изм.1</vt:lpstr>
      <vt:lpstr>04-40703-0-0-АК.ЛС1ПНР</vt:lpstr>
      <vt:lpstr>04-40703-0-0-ОВ.ЛС1ПНР</vt:lpstr>
      <vt:lpstr>04-40703-0-0-ХС.ЛС1ПНР</vt:lpstr>
      <vt:lpstr>04-40703-0-0-ЭМ.ЛС1ПНР</vt:lpstr>
      <vt:lpstr>СМР</vt:lpstr>
      <vt:lpstr>НМЦ договора</vt:lpstr>
      <vt:lpstr>'04-40703-0-0-АК.ЛС'!Constr</vt:lpstr>
      <vt:lpstr>'04-40703-0-0-АК.ЛС'!FOT</vt:lpstr>
      <vt:lpstr>'04-40703-0-0-АК.ЛС'!Ind</vt:lpstr>
      <vt:lpstr>'04-40703-0-0-АК.ЛС'!Obosn</vt:lpstr>
      <vt:lpstr>'04-40703-0-0-АК.ЛС'!SmPr</vt:lpstr>
      <vt:lpstr>'04-40703-0-0-АК.ЛС'!Заголовки_для_печати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2015-07-22T11:36:41Z</cp:lastPrinted>
  <dcterms:created xsi:type="dcterms:W3CDTF">2002-02-11T05:58:42Z</dcterms:created>
  <dcterms:modified xsi:type="dcterms:W3CDTF">2015-08-05T07:47:48Z</dcterms:modified>
</cp:coreProperties>
</file>